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Querys Indicadores\"/>
    </mc:Choice>
  </mc:AlternateContent>
  <bookViews>
    <workbookView xWindow="0" yWindow="0" windowWidth="28800" windowHeight="11385" firstSheet="1" activeTab="1"/>
  </bookViews>
  <sheets>
    <sheet name="Datos" sheetId="1" state="hidden" r:id="rId1"/>
    <sheet name="Resumen" sheetId="13" r:id="rId2"/>
    <sheet name="Meta 01" sheetId="2" r:id="rId3"/>
    <sheet name="Meta 02" sheetId="3" r:id="rId4"/>
    <sheet name="Meta 3A" sheetId="4" r:id="rId5"/>
    <sheet name="Meta 3B" sheetId="5" r:id="rId6"/>
    <sheet name="Meta 3C" sheetId="6" r:id="rId7"/>
    <sheet name="Meta 4A" sheetId="7" r:id="rId8"/>
    <sheet name="Meta 4B" sheetId="8" r:id="rId9"/>
    <sheet name="Meta 05" sheetId="9" r:id="rId10"/>
    <sheet name="Meta 06" sheetId="10" r:id="rId11"/>
    <sheet name="Metas Muni" sheetId="12" state="hidden" r:id="rId12"/>
  </sheets>
  <externalReferences>
    <externalReference r:id="rId13"/>
    <externalReference r:id="rId14"/>
  </externalReferences>
  <definedNames>
    <definedName name="SegmentaciónDeDatos_Comuna">#N/A</definedName>
  </definedNames>
  <calcPr calcId="162913"/>
  <pivotCaches>
    <pivotCache cacheId="22" r:id="rId15"/>
  </pivotCaches>
  <extLst>
    <ext xmlns:x14="http://schemas.microsoft.com/office/spreadsheetml/2009/9/main" uri="{BBE1A952-AA13-448e-AADC-164F8A28A991}">
      <x14:slicerCaches>
        <x14:slicerCache r:id="rId1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4" i="9" l="1"/>
  <c r="I164" i="9"/>
  <c r="H164" i="9"/>
  <c r="G164" i="9"/>
  <c r="F164" i="9"/>
  <c r="E164" i="9"/>
  <c r="J163" i="9" l="1"/>
  <c r="I163" i="9"/>
  <c r="J162" i="9"/>
  <c r="F162" i="9" s="1"/>
  <c r="I162" i="9"/>
  <c r="E162" i="9" s="1"/>
  <c r="J161" i="9"/>
  <c r="F161" i="9" s="1"/>
  <c r="I161" i="9"/>
  <c r="E161" i="9" s="1"/>
  <c r="F163" i="9"/>
  <c r="E163" i="9"/>
  <c r="H163" i="9"/>
  <c r="G163" i="9"/>
  <c r="H162" i="9"/>
  <c r="G162" i="9"/>
  <c r="H161" i="9"/>
  <c r="G161" i="9"/>
  <c r="I163" i="7" l="1"/>
  <c r="I162" i="7"/>
  <c r="I161" i="7"/>
  <c r="I160" i="7"/>
  <c r="I159" i="7"/>
  <c r="I158" i="7"/>
  <c r="I157" i="7"/>
  <c r="J163" i="7" l="1"/>
  <c r="J162" i="7"/>
  <c r="J161" i="7"/>
  <c r="J160" i="7"/>
  <c r="J159" i="7"/>
  <c r="J158" i="7"/>
  <c r="J157" i="7"/>
  <c r="AC163" i="10" l="1"/>
  <c r="AC162" i="10"/>
  <c r="AC161" i="10"/>
  <c r="AC160" i="10"/>
  <c r="AC159" i="10"/>
  <c r="AC158" i="10"/>
  <c r="AC157" i="10"/>
  <c r="AC155" i="10"/>
  <c r="AC154" i="10"/>
  <c r="AC153" i="10"/>
  <c r="AC152" i="10"/>
  <c r="AC150" i="10"/>
  <c r="AC149" i="10"/>
  <c r="AC148" i="10"/>
  <c r="AC147" i="10"/>
  <c r="AC146" i="10"/>
  <c r="AC145" i="10"/>
  <c r="AC144" i="10"/>
  <c r="AC143" i="10"/>
  <c r="AC142" i="10"/>
  <c r="AC141" i="10"/>
  <c r="AC140" i="10"/>
  <c r="AC139" i="10"/>
  <c r="AC138" i="10"/>
  <c r="AC136" i="10"/>
  <c r="AC135" i="10"/>
  <c r="AC134" i="10"/>
  <c r="AC133" i="10"/>
  <c r="AC132" i="10"/>
  <c r="AC131" i="10"/>
  <c r="AC130" i="10"/>
  <c r="AC129" i="10"/>
  <c r="AC128" i="10"/>
  <c r="AC127" i="10"/>
  <c r="AC126" i="10"/>
  <c r="AC125" i="10"/>
  <c r="AC123" i="10"/>
  <c r="AC122" i="10"/>
  <c r="AC121" i="10"/>
  <c r="AC120" i="10"/>
  <c r="AC119" i="10"/>
  <c r="AC118" i="10"/>
  <c r="AC117" i="10"/>
  <c r="AC116" i="10"/>
  <c r="AC115" i="10"/>
  <c r="AC114" i="10"/>
  <c r="AC113" i="10"/>
  <c r="AC112" i="10"/>
  <c r="AC111" i="10"/>
  <c r="AC110" i="10"/>
  <c r="AC109" i="10"/>
  <c r="AC108" i="10"/>
  <c r="AC107" i="10"/>
  <c r="AC106" i="10"/>
  <c r="AC104" i="10"/>
  <c r="AC103" i="10"/>
  <c r="AC102" i="10"/>
  <c r="AC101" i="10"/>
  <c r="AC100" i="10"/>
  <c r="AC99" i="10"/>
  <c r="AC98" i="10"/>
  <c r="AC97" i="10"/>
  <c r="AC96" i="10"/>
  <c r="AC95" i="10"/>
  <c r="AC93" i="10"/>
  <c r="AC92" i="10"/>
  <c r="AC91" i="10"/>
  <c r="AC90" i="10"/>
  <c r="AC89" i="10"/>
  <c r="AC87" i="10"/>
  <c r="AC86" i="10"/>
  <c r="AC85" i="10"/>
  <c r="AC84" i="10"/>
  <c r="AC83" i="10"/>
  <c r="AC82" i="10"/>
  <c r="AC81" i="10"/>
  <c r="AC80" i="10"/>
  <c r="AC79" i="10"/>
  <c r="AC78" i="10"/>
  <c r="AC76" i="10"/>
  <c r="AC75" i="10"/>
  <c r="AC74" i="10"/>
  <c r="AC73" i="10"/>
  <c r="AC72" i="10"/>
  <c r="AC71" i="10"/>
  <c r="AC70" i="10"/>
  <c r="AC69" i="10"/>
  <c r="AC68" i="10"/>
  <c r="AC67" i="10"/>
  <c r="AC66" i="10"/>
  <c r="AC65" i="10"/>
  <c r="AC64" i="10"/>
  <c r="AC63" i="10"/>
  <c r="AC61" i="10"/>
  <c r="AC60" i="10"/>
  <c r="AC59" i="10"/>
  <c r="AC58" i="10"/>
  <c r="AC57" i="10"/>
  <c r="AC56" i="10"/>
  <c r="AC55" i="10"/>
  <c r="AC54" i="10"/>
  <c r="AC53" i="10"/>
  <c r="AC52" i="10"/>
  <c r="AC51" i="10"/>
  <c r="AC49" i="10"/>
  <c r="AC48" i="10"/>
  <c r="AC47" i="10"/>
  <c r="AC46" i="10"/>
  <c r="AC44" i="10"/>
  <c r="AC43" i="10"/>
  <c r="AC42" i="10"/>
  <c r="AC41" i="10"/>
  <c r="AC39" i="10"/>
  <c r="AC38" i="10"/>
  <c r="AC37" i="10"/>
  <c r="AC36" i="10"/>
  <c r="AC35" i="10"/>
  <c r="AC34" i="10"/>
  <c r="AC33" i="10"/>
  <c r="AC32" i="10"/>
  <c r="AC31" i="10"/>
  <c r="AC30" i="10"/>
  <c r="AC29" i="10"/>
  <c r="AC28" i="10"/>
  <c r="AC27" i="10"/>
  <c r="AC25" i="10"/>
  <c r="AC24" i="10"/>
  <c r="AC23" i="10"/>
  <c r="AC22" i="10"/>
  <c r="AC21" i="10"/>
  <c r="AC20" i="10"/>
  <c r="AC19" i="10"/>
  <c r="AC18" i="10"/>
  <c r="AC17" i="10"/>
  <c r="AC16" i="10"/>
  <c r="AC15" i="10"/>
  <c r="AC14" i="10"/>
  <c r="AC13" i="10"/>
  <c r="AC12" i="10"/>
  <c r="AB163" i="10"/>
  <c r="AB162" i="10"/>
  <c r="AB161" i="10"/>
  <c r="AB160" i="10"/>
  <c r="AB159" i="10"/>
  <c r="AB158" i="10"/>
  <c r="AB157" i="10"/>
  <c r="AB155" i="10"/>
  <c r="AB154" i="10"/>
  <c r="AB153" i="10"/>
  <c r="AB152" i="10"/>
  <c r="AB150" i="10"/>
  <c r="AB149" i="10"/>
  <c r="AB148" i="10"/>
  <c r="AB147" i="10"/>
  <c r="AB146" i="10"/>
  <c r="AB145" i="10"/>
  <c r="AB144" i="10"/>
  <c r="AB143" i="10"/>
  <c r="AB142" i="10"/>
  <c r="AB141" i="10"/>
  <c r="AB140" i="10"/>
  <c r="AB139" i="10"/>
  <c r="AB138" i="10"/>
  <c r="AB136" i="10"/>
  <c r="AB135" i="10"/>
  <c r="AB134" i="10"/>
  <c r="AB133" i="10"/>
  <c r="AB132" i="10"/>
  <c r="AB131" i="10"/>
  <c r="AB130" i="10"/>
  <c r="AB129" i="10"/>
  <c r="AB128" i="10"/>
  <c r="AB127" i="10"/>
  <c r="AB126" i="10"/>
  <c r="AB125" i="10"/>
  <c r="AB123" i="10"/>
  <c r="AB122" i="10"/>
  <c r="AB121" i="10"/>
  <c r="AB120" i="10"/>
  <c r="AB119" i="10"/>
  <c r="AB118" i="10"/>
  <c r="AB117" i="10"/>
  <c r="AB116" i="10"/>
  <c r="AB115" i="10"/>
  <c r="AB114" i="10"/>
  <c r="AB113" i="10"/>
  <c r="AB112" i="10"/>
  <c r="AB111" i="10"/>
  <c r="AB110" i="10"/>
  <c r="AB109" i="10"/>
  <c r="AB108" i="10"/>
  <c r="AB107" i="10"/>
  <c r="AB106" i="10"/>
  <c r="AB104" i="10"/>
  <c r="AB103" i="10"/>
  <c r="AB102" i="10"/>
  <c r="AB101" i="10"/>
  <c r="AB100" i="10"/>
  <c r="AB99" i="10"/>
  <c r="AB98" i="10"/>
  <c r="AB97" i="10"/>
  <c r="AB96" i="10"/>
  <c r="AB95" i="10"/>
  <c r="AB93" i="10"/>
  <c r="AB92" i="10"/>
  <c r="AB91" i="10"/>
  <c r="AB90" i="10"/>
  <c r="AB89" i="10"/>
  <c r="AB87" i="10"/>
  <c r="AB86" i="10"/>
  <c r="AB85" i="10"/>
  <c r="AB84" i="10"/>
  <c r="AB83" i="10"/>
  <c r="AB82" i="10"/>
  <c r="AB81" i="10"/>
  <c r="AB80" i="10"/>
  <c r="AB79" i="10"/>
  <c r="AB78" i="10"/>
  <c r="AB76" i="10"/>
  <c r="AB75" i="10"/>
  <c r="AB74" i="10"/>
  <c r="AB73" i="10"/>
  <c r="AB72" i="10"/>
  <c r="AB71" i="10"/>
  <c r="AB70" i="10"/>
  <c r="AB69" i="10"/>
  <c r="AB68" i="10"/>
  <c r="AB67" i="10"/>
  <c r="AB66" i="10"/>
  <c r="AB65" i="10"/>
  <c r="AB64" i="10"/>
  <c r="AB63" i="10"/>
  <c r="AB61" i="10"/>
  <c r="AB60" i="10"/>
  <c r="AB59" i="10"/>
  <c r="AB58" i="10"/>
  <c r="AB57" i="10"/>
  <c r="AB56" i="10"/>
  <c r="AB55" i="10"/>
  <c r="AB54" i="10"/>
  <c r="AB53" i="10"/>
  <c r="AB52" i="10"/>
  <c r="AB51" i="10"/>
  <c r="AB49" i="10"/>
  <c r="AB48" i="10"/>
  <c r="AB47" i="10"/>
  <c r="AB46" i="10"/>
  <c r="AB44" i="10"/>
  <c r="AB43" i="10"/>
  <c r="AB42" i="10"/>
  <c r="AB41" i="10"/>
  <c r="AB39" i="10"/>
  <c r="AB38" i="10"/>
  <c r="AB37" i="10"/>
  <c r="AB36" i="10"/>
  <c r="AB35" i="10"/>
  <c r="AB34" i="10"/>
  <c r="AB33" i="10"/>
  <c r="AB32" i="10"/>
  <c r="AB31" i="10"/>
  <c r="AB30" i="10"/>
  <c r="AB29" i="10"/>
  <c r="AB28" i="10"/>
  <c r="AB27" i="10"/>
  <c r="AB25" i="10"/>
  <c r="AB24" i="10"/>
  <c r="AB23" i="10"/>
  <c r="AB22" i="10"/>
  <c r="AB21" i="10"/>
  <c r="AB20" i="10"/>
  <c r="AB19" i="10"/>
  <c r="AB18" i="10"/>
  <c r="AB17" i="10"/>
  <c r="AB16" i="10"/>
  <c r="AB15" i="10"/>
  <c r="AB14" i="10"/>
  <c r="AB13" i="10"/>
  <c r="AB12" i="10"/>
  <c r="AA163" i="10"/>
  <c r="AA162" i="10"/>
  <c r="AA161" i="10"/>
  <c r="AA160" i="10"/>
  <c r="AA159" i="10"/>
  <c r="AA158" i="10"/>
  <c r="AA157" i="10"/>
  <c r="AA155" i="10"/>
  <c r="AA154" i="10"/>
  <c r="AA153" i="10"/>
  <c r="AA152" i="10"/>
  <c r="AA150" i="10"/>
  <c r="AA149" i="10"/>
  <c r="AA148" i="10"/>
  <c r="AA147" i="10"/>
  <c r="AA146" i="10"/>
  <c r="AA145" i="10"/>
  <c r="AA144" i="10"/>
  <c r="AA143" i="10"/>
  <c r="AA142" i="10"/>
  <c r="AA141" i="10"/>
  <c r="AA140" i="10"/>
  <c r="AA139" i="10"/>
  <c r="AA138" i="10"/>
  <c r="AA136" i="10"/>
  <c r="AA135" i="10"/>
  <c r="AA134" i="10"/>
  <c r="AA133" i="10"/>
  <c r="AA132" i="10"/>
  <c r="AA131" i="10"/>
  <c r="AA130" i="10"/>
  <c r="AA129" i="10"/>
  <c r="AA128" i="10"/>
  <c r="AA127" i="10"/>
  <c r="AA126" i="10"/>
  <c r="AA125" i="10"/>
  <c r="AA123" i="10"/>
  <c r="AA122" i="10"/>
  <c r="AA121" i="10"/>
  <c r="AA120" i="10"/>
  <c r="AA119" i="10"/>
  <c r="AA118" i="10"/>
  <c r="AA117" i="10"/>
  <c r="AA116" i="10"/>
  <c r="AA115" i="10"/>
  <c r="AA114" i="10"/>
  <c r="AA113" i="10"/>
  <c r="AA112" i="10"/>
  <c r="AA111" i="10"/>
  <c r="AA110" i="10"/>
  <c r="AA109" i="10"/>
  <c r="AA108" i="10"/>
  <c r="AA107" i="10"/>
  <c r="AA106" i="10"/>
  <c r="AA104" i="10"/>
  <c r="AA103" i="10"/>
  <c r="AA102" i="10"/>
  <c r="AA101" i="10"/>
  <c r="AA100" i="10"/>
  <c r="AA99" i="10"/>
  <c r="AA98" i="10"/>
  <c r="AA97" i="10"/>
  <c r="AA96" i="10"/>
  <c r="AA95" i="10"/>
  <c r="AA93" i="10"/>
  <c r="AA92" i="10"/>
  <c r="AA91" i="10"/>
  <c r="AA90" i="10"/>
  <c r="AA89" i="10"/>
  <c r="AA87" i="10"/>
  <c r="AA86" i="10"/>
  <c r="AA85" i="10"/>
  <c r="AA84" i="10"/>
  <c r="AA83" i="10"/>
  <c r="AA82" i="10"/>
  <c r="AA81" i="10"/>
  <c r="AA80" i="10"/>
  <c r="AA79" i="10"/>
  <c r="AA78" i="10"/>
  <c r="AA76" i="10"/>
  <c r="AA75" i="10"/>
  <c r="AA74" i="10"/>
  <c r="AA73" i="10"/>
  <c r="AA72" i="10"/>
  <c r="AA71" i="10"/>
  <c r="AA70" i="10"/>
  <c r="AA69" i="10"/>
  <c r="AA68" i="10"/>
  <c r="AA67" i="10"/>
  <c r="AA66" i="10"/>
  <c r="AA65" i="10"/>
  <c r="AA64" i="10"/>
  <c r="AA63" i="10"/>
  <c r="AA61" i="10"/>
  <c r="AA60" i="10"/>
  <c r="AA59" i="10"/>
  <c r="AA58" i="10"/>
  <c r="AA57" i="10"/>
  <c r="AA56" i="10"/>
  <c r="AA55" i="10"/>
  <c r="AA54" i="10"/>
  <c r="AA53" i="10"/>
  <c r="AA52" i="10"/>
  <c r="AA51" i="10"/>
  <c r="AA49" i="10"/>
  <c r="AA48" i="10"/>
  <c r="AA47" i="10"/>
  <c r="AA46" i="10"/>
  <c r="AA44" i="10"/>
  <c r="AA43" i="10"/>
  <c r="AA42" i="10"/>
  <c r="AA41" i="10"/>
  <c r="AA39" i="10"/>
  <c r="AA38" i="10"/>
  <c r="AA37" i="10"/>
  <c r="AA36" i="10"/>
  <c r="AA35" i="10"/>
  <c r="AA34" i="10"/>
  <c r="AA33" i="10"/>
  <c r="AA32" i="10"/>
  <c r="AA31" i="10"/>
  <c r="AA30" i="10"/>
  <c r="AA29" i="10"/>
  <c r="AA28" i="10"/>
  <c r="AA27" i="10"/>
  <c r="AA25" i="10"/>
  <c r="AA24" i="10"/>
  <c r="AA23" i="10"/>
  <c r="AA22" i="10"/>
  <c r="AA21" i="10"/>
  <c r="AA20" i="10"/>
  <c r="AA19" i="10"/>
  <c r="AA18" i="10"/>
  <c r="AA17" i="10"/>
  <c r="AA16" i="10"/>
  <c r="AA15" i="10"/>
  <c r="AA14" i="10"/>
  <c r="AA13" i="10"/>
  <c r="AA12" i="10"/>
  <c r="Z163" i="10"/>
  <c r="Z162" i="10"/>
  <c r="Z161" i="10"/>
  <c r="Z160" i="10"/>
  <c r="Z159" i="10"/>
  <c r="Z158" i="10"/>
  <c r="Z157" i="10"/>
  <c r="Z155" i="10"/>
  <c r="Z154" i="10"/>
  <c r="Z153" i="10"/>
  <c r="Z152" i="10"/>
  <c r="Z150" i="10"/>
  <c r="Z149" i="10"/>
  <c r="Z148" i="10"/>
  <c r="Z147" i="10"/>
  <c r="Z146" i="10"/>
  <c r="Z145" i="10"/>
  <c r="Z144" i="10"/>
  <c r="Z143" i="10"/>
  <c r="Z142" i="10"/>
  <c r="Z141" i="10"/>
  <c r="Z140" i="10"/>
  <c r="Z139" i="10"/>
  <c r="Z138" i="10"/>
  <c r="Z136" i="10"/>
  <c r="Z135" i="10"/>
  <c r="Z134" i="10"/>
  <c r="Z133" i="10"/>
  <c r="Z132" i="10"/>
  <c r="Z131" i="10"/>
  <c r="Z130" i="10"/>
  <c r="Z129" i="10"/>
  <c r="Z128" i="10"/>
  <c r="Z127" i="10"/>
  <c r="Z126" i="10"/>
  <c r="Z125" i="10"/>
  <c r="Z123" i="10"/>
  <c r="Z122" i="10"/>
  <c r="Z121" i="10"/>
  <c r="Z120" i="10"/>
  <c r="Z119" i="10"/>
  <c r="Z118" i="10"/>
  <c r="Z117" i="10"/>
  <c r="Z116" i="10"/>
  <c r="Z115" i="10"/>
  <c r="Z114" i="10"/>
  <c r="Z113" i="10"/>
  <c r="Z112" i="10"/>
  <c r="Z111" i="10"/>
  <c r="Z110" i="10"/>
  <c r="Z109" i="10"/>
  <c r="Z108" i="10"/>
  <c r="Z107" i="10"/>
  <c r="Z106" i="10"/>
  <c r="Z104" i="10"/>
  <c r="Z103" i="10"/>
  <c r="Z102" i="10"/>
  <c r="Z101" i="10"/>
  <c r="Z100" i="10"/>
  <c r="Z99" i="10"/>
  <c r="Z98" i="10"/>
  <c r="Z97" i="10"/>
  <c r="Z96" i="10"/>
  <c r="Z95" i="10"/>
  <c r="Z93" i="10"/>
  <c r="Z92" i="10"/>
  <c r="Z91" i="10"/>
  <c r="Z90" i="10"/>
  <c r="Z89" i="10"/>
  <c r="Z87" i="10"/>
  <c r="Z86" i="10"/>
  <c r="Z85" i="10"/>
  <c r="Z84" i="10"/>
  <c r="Z83" i="10"/>
  <c r="Z82" i="10"/>
  <c r="Z81" i="10"/>
  <c r="Z80" i="10"/>
  <c r="Z79" i="10"/>
  <c r="Z78" i="10"/>
  <c r="Z76" i="10"/>
  <c r="Z75" i="10"/>
  <c r="Z74" i="10"/>
  <c r="Z73" i="10"/>
  <c r="Z72" i="10"/>
  <c r="Z71" i="10"/>
  <c r="Z70" i="10"/>
  <c r="Z69" i="10"/>
  <c r="Z68" i="10"/>
  <c r="Z67" i="10"/>
  <c r="Z66" i="10"/>
  <c r="Z65" i="10"/>
  <c r="Z64" i="10"/>
  <c r="Z63" i="10"/>
  <c r="Z61" i="10"/>
  <c r="Z60" i="10"/>
  <c r="Z59" i="10"/>
  <c r="Z58" i="10"/>
  <c r="Z57" i="10"/>
  <c r="Z56" i="10"/>
  <c r="Z55" i="10"/>
  <c r="Z54" i="10"/>
  <c r="Z53" i="10"/>
  <c r="Z52" i="10"/>
  <c r="Z51" i="10"/>
  <c r="Z49" i="10"/>
  <c r="Z48" i="10"/>
  <c r="Z47" i="10"/>
  <c r="Z46" i="10"/>
  <c r="Z44" i="10"/>
  <c r="Z43" i="10"/>
  <c r="Z42" i="10"/>
  <c r="Z41" i="10"/>
  <c r="Z39" i="10"/>
  <c r="Z38" i="10"/>
  <c r="Z37" i="10"/>
  <c r="Z36" i="10"/>
  <c r="Z35" i="10"/>
  <c r="Z34" i="10"/>
  <c r="Z33" i="10"/>
  <c r="Z32" i="10"/>
  <c r="Z31" i="10"/>
  <c r="Z30" i="10"/>
  <c r="Z29" i="10"/>
  <c r="Z28" i="10"/>
  <c r="Z27" i="10"/>
  <c r="Z25" i="10"/>
  <c r="Z24" i="10"/>
  <c r="Z23" i="10"/>
  <c r="Z22" i="10"/>
  <c r="Z21" i="10"/>
  <c r="Z20" i="10"/>
  <c r="Z19" i="10"/>
  <c r="Z18" i="10"/>
  <c r="Z17" i="10"/>
  <c r="Z16" i="10"/>
  <c r="Z15" i="10"/>
  <c r="Z14" i="10"/>
  <c r="Z13" i="10"/>
  <c r="Z12" i="10"/>
  <c r="Y163" i="10"/>
  <c r="Y162" i="10"/>
  <c r="Y161" i="10"/>
  <c r="Y160" i="10"/>
  <c r="Y159" i="10"/>
  <c r="Y158" i="10"/>
  <c r="Y157" i="10"/>
  <c r="Y155" i="10"/>
  <c r="Y154" i="10"/>
  <c r="Y153" i="10"/>
  <c r="Y152" i="10"/>
  <c r="Y150" i="10"/>
  <c r="Y149" i="10"/>
  <c r="Y148" i="10"/>
  <c r="Y147" i="10"/>
  <c r="Y146" i="10"/>
  <c r="Y145" i="10"/>
  <c r="Y144" i="10"/>
  <c r="Y143" i="10"/>
  <c r="Y142" i="10"/>
  <c r="Y141" i="10"/>
  <c r="Y140" i="10"/>
  <c r="Y139" i="10"/>
  <c r="Y138" i="10"/>
  <c r="Y136" i="10"/>
  <c r="Y135" i="10"/>
  <c r="Y134" i="10"/>
  <c r="Y133" i="10"/>
  <c r="Y132" i="10"/>
  <c r="Y131" i="10"/>
  <c r="Y130" i="10"/>
  <c r="Y129" i="10"/>
  <c r="Y128" i="10"/>
  <c r="Y127" i="10"/>
  <c r="Y126" i="10"/>
  <c r="Y125" i="10"/>
  <c r="Y123" i="10"/>
  <c r="Y122" i="10"/>
  <c r="Y121" i="10"/>
  <c r="Y120" i="10"/>
  <c r="Y119" i="10"/>
  <c r="Y118" i="10"/>
  <c r="Y117" i="10"/>
  <c r="Y116" i="10"/>
  <c r="Y115" i="10"/>
  <c r="Y114" i="10"/>
  <c r="Y113" i="10"/>
  <c r="Y112" i="10"/>
  <c r="Y111" i="10"/>
  <c r="Y110" i="10"/>
  <c r="Y109" i="10"/>
  <c r="Y108" i="10"/>
  <c r="Y107" i="10"/>
  <c r="Y106" i="10"/>
  <c r="Y104" i="10"/>
  <c r="Y103" i="10"/>
  <c r="Y102" i="10"/>
  <c r="Y101" i="10"/>
  <c r="Y100" i="10"/>
  <c r="Y99" i="10"/>
  <c r="Y98" i="10"/>
  <c r="Y97" i="10"/>
  <c r="Y96" i="10"/>
  <c r="Y95" i="10"/>
  <c r="Y93" i="10"/>
  <c r="Y92" i="10"/>
  <c r="Y91" i="10"/>
  <c r="Y90" i="10"/>
  <c r="Y89" i="10"/>
  <c r="Y87" i="10"/>
  <c r="Y86" i="10"/>
  <c r="Y85" i="10"/>
  <c r="Y84" i="10"/>
  <c r="Y83" i="10"/>
  <c r="Y82" i="10"/>
  <c r="Y81" i="10"/>
  <c r="Y80" i="10"/>
  <c r="Y79" i="10"/>
  <c r="Y78" i="10"/>
  <c r="Y76" i="10"/>
  <c r="Y75" i="10"/>
  <c r="Y74" i="10"/>
  <c r="Y73" i="10"/>
  <c r="Y72" i="10"/>
  <c r="Y71" i="10"/>
  <c r="Y70" i="10"/>
  <c r="Y69" i="10"/>
  <c r="Y68" i="10"/>
  <c r="Y67" i="10"/>
  <c r="Y66" i="10"/>
  <c r="Y65" i="10"/>
  <c r="Y64" i="10"/>
  <c r="Y63" i="10"/>
  <c r="Y61" i="10"/>
  <c r="Y60" i="10"/>
  <c r="Y59" i="10"/>
  <c r="Y58" i="10"/>
  <c r="Y57" i="10"/>
  <c r="Y56" i="10"/>
  <c r="Y55" i="10"/>
  <c r="Y54" i="10"/>
  <c r="Y53" i="10"/>
  <c r="Y52" i="10"/>
  <c r="Y51" i="10"/>
  <c r="Y49" i="10"/>
  <c r="Y48" i="10"/>
  <c r="Y47" i="10"/>
  <c r="Y46" i="10"/>
  <c r="Y44" i="10"/>
  <c r="Y43" i="10"/>
  <c r="Y42" i="10"/>
  <c r="Y41" i="10"/>
  <c r="Y39" i="10"/>
  <c r="Y38" i="10"/>
  <c r="Y37" i="10"/>
  <c r="Y36" i="10"/>
  <c r="Y35" i="10"/>
  <c r="Y34" i="10"/>
  <c r="Y33" i="10"/>
  <c r="Y32" i="10"/>
  <c r="Y31" i="10"/>
  <c r="Y30" i="10"/>
  <c r="Y29" i="10"/>
  <c r="Y28" i="10"/>
  <c r="Y27" i="10"/>
  <c r="Y25" i="10"/>
  <c r="Y24" i="10"/>
  <c r="Y23" i="10"/>
  <c r="Y22" i="10"/>
  <c r="Y21" i="10"/>
  <c r="Y20" i="10"/>
  <c r="Y19" i="10"/>
  <c r="Y18" i="10"/>
  <c r="Y17" i="10"/>
  <c r="Y16" i="10"/>
  <c r="Y15" i="10"/>
  <c r="Y14" i="10"/>
  <c r="Y13" i="10"/>
  <c r="Y12" i="10"/>
  <c r="X163" i="10"/>
  <c r="X162" i="10"/>
  <c r="X161" i="10"/>
  <c r="X160" i="10"/>
  <c r="X159" i="10"/>
  <c r="X158" i="10"/>
  <c r="X157" i="10"/>
  <c r="X155" i="10"/>
  <c r="X154" i="10"/>
  <c r="X153" i="10"/>
  <c r="X152" i="10"/>
  <c r="X150" i="10"/>
  <c r="X149" i="10"/>
  <c r="X148" i="10"/>
  <c r="X147" i="10"/>
  <c r="X146" i="10"/>
  <c r="X145" i="10"/>
  <c r="X144" i="10"/>
  <c r="X143" i="10"/>
  <c r="X142" i="10"/>
  <c r="X141" i="10"/>
  <c r="X140" i="10"/>
  <c r="X139" i="10"/>
  <c r="X138" i="10"/>
  <c r="X136" i="10"/>
  <c r="X135" i="10"/>
  <c r="X134" i="10"/>
  <c r="X133" i="10"/>
  <c r="X132" i="10"/>
  <c r="X131" i="10"/>
  <c r="X130" i="10"/>
  <c r="X129" i="10"/>
  <c r="X128" i="10"/>
  <c r="X127" i="10"/>
  <c r="X126" i="10"/>
  <c r="X125" i="10"/>
  <c r="X123" i="10"/>
  <c r="X122" i="10"/>
  <c r="X121" i="10"/>
  <c r="X120" i="10"/>
  <c r="X119" i="10"/>
  <c r="X118" i="10"/>
  <c r="X117" i="10"/>
  <c r="X116" i="10"/>
  <c r="X115" i="10"/>
  <c r="X114" i="10"/>
  <c r="X113" i="10"/>
  <c r="X112" i="10"/>
  <c r="X111" i="10"/>
  <c r="X110" i="10"/>
  <c r="X109" i="10"/>
  <c r="X108" i="10"/>
  <c r="X107" i="10"/>
  <c r="X106" i="10"/>
  <c r="X104" i="10"/>
  <c r="X103" i="10"/>
  <c r="X102" i="10"/>
  <c r="X101" i="10"/>
  <c r="X100" i="10"/>
  <c r="X99" i="10"/>
  <c r="X98" i="10"/>
  <c r="X97" i="10"/>
  <c r="X96" i="10"/>
  <c r="X95" i="10"/>
  <c r="X93" i="10"/>
  <c r="X92" i="10"/>
  <c r="X91" i="10"/>
  <c r="X90" i="10"/>
  <c r="X89" i="10"/>
  <c r="X87" i="10"/>
  <c r="X86" i="10"/>
  <c r="X85" i="10"/>
  <c r="X84" i="10"/>
  <c r="X83" i="10"/>
  <c r="X82" i="10"/>
  <c r="X81" i="10"/>
  <c r="X80" i="10"/>
  <c r="X79" i="10"/>
  <c r="X78" i="10"/>
  <c r="X76" i="10"/>
  <c r="X75" i="10"/>
  <c r="X74" i="10"/>
  <c r="X73" i="10"/>
  <c r="X72" i="10"/>
  <c r="X71" i="10"/>
  <c r="X70" i="10"/>
  <c r="X69" i="10"/>
  <c r="X68" i="10"/>
  <c r="X67" i="10"/>
  <c r="X66" i="10"/>
  <c r="X65" i="10"/>
  <c r="X64" i="10"/>
  <c r="X63" i="10"/>
  <c r="X61" i="10"/>
  <c r="X60" i="10"/>
  <c r="X59" i="10"/>
  <c r="X58" i="10"/>
  <c r="X57" i="10"/>
  <c r="X56" i="10"/>
  <c r="X55" i="10"/>
  <c r="X54" i="10"/>
  <c r="X53" i="10"/>
  <c r="X52" i="10"/>
  <c r="X51" i="10"/>
  <c r="X49" i="10"/>
  <c r="X48" i="10"/>
  <c r="X47" i="10"/>
  <c r="X46" i="10"/>
  <c r="X44" i="10"/>
  <c r="X43" i="10"/>
  <c r="X42" i="10"/>
  <c r="X41" i="10"/>
  <c r="X39" i="10"/>
  <c r="X38" i="10"/>
  <c r="X37" i="10"/>
  <c r="X36" i="10"/>
  <c r="X35" i="10"/>
  <c r="X34" i="10"/>
  <c r="X33" i="10"/>
  <c r="X32" i="10"/>
  <c r="X31" i="10"/>
  <c r="X30" i="10"/>
  <c r="X29" i="10"/>
  <c r="X28" i="10"/>
  <c r="X27" i="10"/>
  <c r="X25" i="10"/>
  <c r="X24" i="10"/>
  <c r="X23" i="10"/>
  <c r="X22" i="10"/>
  <c r="X21" i="10"/>
  <c r="X20" i="10"/>
  <c r="X19" i="10"/>
  <c r="X18" i="10"/>
  <c r="X17" i="10"/>
  <c r="X16" i="10"/>
  <c r="X15" i="10"/>
  <c r="X14" i="10"/>
  <c r="X13" i="10"/>
  <c r="X12" i="10"/>
  <c r="W163" i="10"/>
  <c r="W162" i="10"/>
  <c r="W161" i="10"/>
  <c r="W160" i="10"/>
  <c r="W159" i="10"/>
  <c r="W158" i="10"/>
  <c r="W157" i="10"/>
  <c r="W155" i="10"/>
  <c r="W154" i="10"/>
  <c r="W153" i="10"/>
  <c r="W152" i="10"/>
  <c r="W150" i="10"/>
  <c r="W149" i="10"/>
  <c r="W148" i="10"/>
  <c r="W147" i="10"/>
  <c r="W146" i="10"/>
  <c r="W145" i="10"/>
  <c r="W144" i="10"/>
  <c r="W143" i="10"/>
  <c r="W142" i="10"/>
  <c r="W141" i="10"/>
  <c r="W140" i="10"/>
  <c r="W139" i="10"/>
  <c r="W138" i="10"/>
  <c r="W136" i="10"/>
  <c r="W135" i="10"/>
  <c r="W134" i="10"/>
  <c r="W133" i="10"/>
  <c r="W132" i="10"/>
  <c r="W131" i="10"/>
  <c r="W130" i="10"/>
  <c r="W129" i="10"/>
  <c r="W128" i="10"/>
  <c r="W127" i="10"/>
  <c r="W126" i="10"/>
  <c r="W125" i="10"/>
  <c r="W123" i="10"/>
  <c r="W122" i="10"/>
  <c r="W121" i="10"/>
  <c r="W120" i="10"/>
  <c r="W119" i="10"/>
  <c r="W118" i="10"/>
  <c r="W117" i="10"/>
  <c r="W116" i="10"/>
  <c r="W115" i="10"/>
  <c r="W114" i="10"/>
  <c r="W113" i="10"/>
  <c r="W112" i="10"/>
  <c r="W111" i="10"/>
  <c r="W110" i="10"/>
  <c r="W109" i="10"/>
  <c r="W108" i="10"/>
  <c r="W107" i="10"/>
  <c r="W106" i="10"/>
  <c r="W104" i="10"/>
  <c r="W103" i="10"/>
  <c r="W102" i="10"/>
  <c r="W101" i="10"/>
  <c r="W100" i="10"/>
  <c r="W99" i="10"/>
  <c r="W98" i="10"/>
  <c r="W97" i="10"/>
  <c r="W96" i="10"/>
  <c r="W95" i="10"/>
  <c r="W93" i="10"/>
  <c r="W92" i="10"/>
  <c r="W91" i="10"/>
  <c r="W90" i="10"/>
  <c r="W89" i="10"/>
  <c r="W87" i="10"/>
  <c r="W86" i="10"/>
  <c r="W85" i="10"/>
  <c r="W84" i="10"/>
  <c r="W83" i="10"/>
  <c r="W82" i="10"/>
  <c r="W81" i="10"/>
  <c r="W80" i="10"/>
  <c r="W79" i="10"/>
  <c r="W78" i="10"/>
  <c r="W76" i="10"/>
  <c r="W75" i="10"/>
  <c r="W74" i="10"/>
  <c r="W73" i="10"/>
  <c r="W72" i="10"/>
  <c r="W71" i="10"/>
  <c r="W70" i="10"/>
  <c r="W69" i="10"/>
  <c r="W68" i="10"/>
  <c r="W67" i="10"/>
  <c r="W66" i="10"/>
  <c r="W65" i="10"/>
  <c r="W64" i="10"/>
  <c r="W63" i="10"/>
  <c r="W61" i="10"/>
  <c r="W60" i="10"/>
  <c r="W59" i="10"/>
  <c r="W58" i="10"/>
  <c r="W57" i="10"/>
  <c r="W56" i="10"/>
  <c r="W55" i="10"/>
  <c r="W54" i="10"/>
  <c r="W53" i="10"/>
  <c r="W52" i="10"/>
  <c r="W51" i="10"/>
  <c r="W49" i="10"/>
  <c r="W48" i="10"/>
  <c r="W47" i="10"/>
  <c r="W46" i="10"/>
  <c r="W44" i="10"/>
  <c r="W43" i="10"/>
  <c r="W42" i="10"/>
  <c r="W41" i="10"/>
  <c r="W39" i="10"/>
  <c r="W38" i="10"/>
  <c r="W37" i="10"/>
  <c r="W36" i="10"/>
  <c r="W35" i="10"/>
  <c r="W34" i="10"/>
  <c r="W33" i="10"/>
  <c r="W32" i="10"/>
  <c r="W31" i="10"/>
  <c r="W30" i="10"/>
  <c r="W29" i="10"/>
  <c r="W28" i="10"/>
  <c r="W27" i="10"/>
  <c r="W25" i="10"/>
  <c r="W24" i="10"/>
  <c r="W23" i="10"/>
  <c r="W22" i="10"/>
  <c r="W21" i="10"/>
  <c r="W20" i="10"/>
  <c r="W19" i="10"/>
  <c r="W18" i="10"/>
  <c r="W17" i="10"/>
  <c r="W16" i="10"/>
  <c r="W15" i="10"/>
  <c r="W14" i="10"/>
  <c r="W13" i="10"/>
  <c r="W12" i="10"/>
  <c r="V163" i="10"/>
  <c r="V162" i="10"/>
  <c r="V161" i="10"/>
  <c r="V160" i="10"/>
  <c r="V159" i="10"/>
  <c r="V158" i="10"/>
  <c r="V157" i="10"/>
  <c r="V155" i="10"/>
  <c r="V154" i="10"/>
  <c r="V153" i="10"/>
  <c r="V152" i="10"/>
  <c r="V150" i="10"/>
  <c r="V149" i="10"/>
  <c r="V148" i="10"/>
  <c r="V147" i="10"/>
  <c r="V146" i="10"/>
  <c r="V145" i="10"/>
  <c r="V144" i="10"/>
  <c r="V143" i="10"/>
  <c r="V142" i="10"/>
  <c r="V141" i="10"/>
  <c r="V140" i="10"/>
  <c r="V139" i="10"/>
  <c r="V138" i="10"/>
  <c r="V136" i="10"/>
  <c r="V135" i="10"/>
  <c r="V134" i="10"/>
  <c r="V133" i="10"/>
  <c r="V132" i="10"/>
  <c r="V131" i="10"/>
  <c r="V130" i="10"/>
  <c r="V129" i="10"/>
  <c r="V128" i="10"/>
  <c r="V127" i="10"/>
  <c r="V126" i="10"/>
  <c r="V125" i="10"/>
  <c r="V123" i="10"/>
  <c r="V122" i="10"/>
  <c r="V121" i="10"/>
  <c r="V120" i="10"/>
  <c r="V119" i="10"/>
  <c r="V118" i="10"/>
  <c r="V117" i="10"/>
  <c r="V116" i="10"/>
  <c r="V115" i="10"/>
  <c r="V114" i="10"/>
  <c r="V113" i="10"/>
  <c r="V112" i="10"/>
  <c r="V111" i="10"/>
  <c r="V110" i="10"/>
  <c r="V109" i="10"/>
  <c r="V108" i="10"/>
  <c r="V107" i="10"/>
  <c r="V106" i="10"/>
  <c r="V104" i="10"/>
  <c r="V103" i="10"/>
  <c r="V102" i="10"/>
  <c r="V101" i="10"/>
  <c r="V100" i="10"/>
  <c r="V99" i="10"/>
  <c r="V98" i="10"/>
  <c r="V97" i="10"/>
  <c r="V96" i="10"/>
  <c r="V95" i="10"/>
  <c r="V93" i="10"/>
  <c r="V92" i="10"/>
  <c r="V91" i="10"/>
  <c r="V90" i="10"/>
  <c r="V89" i="10"/>
  <c r="V87" i="10"/>
  <c r="V86" i="10"/>
  <c r="V85" i="10"/>
  <c r="V84" i="10"/>
  <c r="V83" i="10"/>
  <c r="V82" i="10"/>
  <c r="V81" i="10"/>
  <c r="V80" i="10"/>
  <c r="V79" i="10"/>
  <c r="V78" i="10"/>
  <c r="V76" i="10"/>
  <c r="V75" i="10"/>
  <c r="V74" i="10"/>
  <c r="V73" i="10"/>
  <c r="V72" i="10"/>
  <c r="V71" i="10"/>
  <c r="V70" i="10"/>
  <c r="V69" i="10"/>
  <c r="V68" i="10"/>
  <c r="V67" i="10"/>
  <c r="V66" i="10"/>
  <c r="V65" i="10"/>
  <c r="V64" i="10"/>
  <c r="V63" i="10"/>
  <c r="V61" i="10"/>
  <c r="V60" i="10"/>
  <c r="V59" i="10"/>
  <c r="V58" i="10"/>
  <c r="V57" i="10"/>
  <c r="V56" i="10"/>
  <c r="V55" i="10"/>
  <c r="V54" i="10"/>
  <c r="V53" i="10"/>
  <c r="V52" i="10"/>
  <c r="V51" i="10"/>
  <c r="V49" i="10"/>
  <c r="V48" i="10"/>
  <c r="V47" i="10"/>
  <c r="V46" i="10"/>
  <c r="V44" i="10"/>
  <c r="V43" i="10"/>
  <c r="V42" i="10"/>
  <c r="V41" i="10"/>
  <c r="V39" i="10"/>
  <c r="V38" i="10"/>
  <c r="V37" i="10"/>
  <c r="V36" i="10"/>
  <c r="V35" i="10"/>
  <c r="V34" i="10"/>
  <c r="V33" i="10"/>
  <c r="V32" i="10"/>
  <c r="V31" i="10"/>
  <c r="V30" i="10"/>
  <c r="V29" i="10"/>
  <c r="V28" i="10"/>
  <c r="V27" i="10"/>
  <c r="V25" i="10"/>
  <c r="V24" i="10"/>
  <c r="V23" i="10"/>
  <c r="V22" i="10"/>
  <c r="V21" i="10"/>
  <c r="V20" i="10"/>
  <c r="V19" i="10"/>
  <c r="V18" i="10"/>
  <c r="V17" i="10"/>
  <c r="V16" i="10"/>
  <c r="V15" i="10"/>
  <c r="V14" i="10"/>
  <c r="V13" i="10"/>
  <c r="V12" i="10"/>
  <c r="U163" i="10"/>
  <c r="U162" i="10"/>
  <c r="U161" i="10"/>
  <c r="U160" i="10"/>
  <c r="U159" i="10"/>
  <c r="U158" i="10"/>
  <c r="U157" i="10"/>
  <c r="U155" i="10"/>
  <c r="U154" i="10"/>
  <c r="U153" i="10"/>
  <c r="U152" i="10"/>
  <c r="U150" i="10"/>
  <c r="U149" i="10"/>
  <c r="U148" i="10"/>
  <c r="U147" i="10"/>
  <c r="U146" i="10"/>
  <c r="U145" i="10"/>
  <c r="U144" i="10"/>
  <c r="U143" i="10"/>
  <c r="U142" i="10"/>
  <c r="U141" i="10"/>
  <c r="U140" i="10"/>
  <c r="U139" i="10"/>
  <c r="U138" i="10"/>
  <c r="U136" i="10"/>
  <c r="U135" i="10"/>
  <c r="U134" i="10"/>
  <c r="U133" i="10"/>
  <c r="U132" i="10"/>
  <c r="U131" i="10"/>
  <c r="U130" i="10"/>
  <c r="U129" i="10"/>
  <c r="U128" i="10"/>
  <c r="U127" i="10"/>
  <c r="U126" i="10"/>
  <c r="U125" i="10"/>
  <c r="U123" i="10"/>
  <c r="U122" i="10"/>
  <c r="U121" i="10"/>
  <c r="U120" i="10"/>
  <c r="U119" i="10"/>
  <c r="U118" i="10"/>
  <c r="U117" i="10"/>
  <c r="U116" i="10"/>
  <c r="U115" i="10"/>
  <c r="U114" i="10"/>
  <c r="U113" i="10"/>
  <c r="U112" i="10"/>
  <c r="U111" i="10"/>
  <c r="U110" i="10"/>
  <c r="U109" i="10"/>
  <c r="U108" i="10"/>
  <c r="U107" i="10"/>
  <c r="U106" i="10"/>
  <c r="U104" i="10"/>
  <c r="U103" i="10"/>
  <c r="U102" i="10"/>
  <c r="U101" i="10"/>
  <c r="U100" i="10"/>
  <c r="U99" i="10"/>
  <c r="U98" i="10"/>
  <c r="U97" i="10"/>
  <c r="U96" i="10"/>
  <c r="U95" i="10"/>
  <c r="U93" i="10"/>
  <c r="U92" i="10"/>
  <c r="U91" i="10"/>
  <c r="U90" i="10"/>
  <c r="U89" i="10"/>
  <c r="U87" i="10"/>
  <c r="U86" i="10"/>
  <c r="U85" i="10"/>
  <c r="U84" i="10"/>
  <c r="U83" i="10"/>
  <c r="U82" i="10"/>
  <c r="U81" i="10"/>
  <c r="U80" i="10"/>
  <c r="U79" i="10"/>
  <c r="U78" i="10"/>
  <c r="U76" i="10"/>
  <c r="U75" i="10"/>
  <c r="U74" i="10"/>
  <c r="U73" i="10"/>
  <c r="U72" i="10"/>
  <c r="U71" i="10"/>
  <c r="U70" i="10"/>
  <c r="U69" i="10"/>
  <c r="U68" i="10"/>
  <c r="U67" i="10"/>
  <c r="U66" i="10"/>
  <c r="U65" i="10"/>
  <c r="U64" i="10"/>
  <c r="U63" i="10"/>
  <c r="U61" i="10"/>
  <c r="U60" i="10"/>
  <c r="U59" i="10"/>
  <c r="U58" i="10"/>
  <c r="U57" i="10"/>
  <c r="U56" i="10"/>
  <c r="U55" i="10"/>
  <c r="U54" i="10"/>
  <c r="U53" i="10"/>
  <c r="U52" i="10"/>
  <c r="U51" i="10"/>
  <c r="U49" i="10"/>
  <c r="U48" i="10"/>
  <c r="U47" i="10"/>
  <c r="U46" i="10"/>
  <c r="U44" i="10"/>
  <c r="U43" i="10"/>
  <c r="U42" i="10"/>
  <c r="U41" i="10"/>
  <c r="U39" i="10"/>
  <c r="U38" i="10"/>
  <c r="U37" i="10"/>
  <c r="U36" i="10"/>
  <c r="U35" i="10"/>
  <c r="U34" i="10"/>
  <c r="U33" i="10"/>
  <c r="U32" i="10"/>
  <c r="U31" i="10"/>
  <c r="U30" i="10"/>
  <c r="U29" i="10"/>
  <c r="U28" i="10"/>
  <c r="U27" i="10"/>
  <c r="U25" i="10"/>
  <c r="U24" i="10"/>
  <c r="U23" i="10"/>
  <c r="U22" i="10"/>
  <c r="U21" i="10"/>
  <c r="U20" i="10"/>
  <c r="U19" i="10"/>
  <c r="U18" i="10"/>
  <c r="U17" i="10"/>
  <c r="U16" i="10"/>
  <c r="U15" i="10"/>
  <c r="U14" i="10"/>
  <c r="U13" i="10"/>
  <c r="U12" i="10"/>
  <c r="T163" i="10"/>
  <c r="T162" i="10"/>
  <c r="T161" i="10"/>
  <c r="T160" i="10"/>
  <c r="T159" i="10"/>
  <c r="T158" i="10"/>
  <c r="T157" i="10"/>
  <c r="T155" i="10"/>
  <c r="T154" i="10"/>
  <c r="T153" i="10"/>
  <c r="T152" i="10"/>
  <c r="T150" i="10"/>
  <c r="T149" i="10"/>
  <c r="T148" i="10"/>
  <c r="T147" i="10"/>
  <c r="T146" i="10"/>
  <c r="T145" i="10"/>
  <c r="T144" i="10"/>
  <c r="T143" i="10"/>
  <c r="T142" i="10"/>
  <c r="T141" i="10"/>
  <c r="T140" i="10"/>
  <c r="T139" i="10"/>
  <c r="T138" i="10"/>
  <c r="T136" i="10"/>
  <c r="T135" i="10"/>
  <c r="T134" i="10"/>
  <c r="T133" i="10"/>
  <c r="T132" i="10"/>
  <c r="T131" i="10"/>
  <c r="T130" i="10"/>
  <c r="T129" i="10"/>
  <c r="T128" i="10"/>
  <c r="T127" i="10"/>
  <c r="T126" i="10"/>
  <c r="T125" i="10"/>
  <c r="T123" i="10"/>
  <c r="T122" i="10"/>
  <c r="T121" i="10"/>
  <c r="T120" i="10"/>
  <c r="T119" i="10"/>
  <c r="T118" i="10"/>
  <c r="T117" i="10"/>
  <c r="T116" i="10"/>
  <c r="T115" i="10"/>
  <c r="T114" i="10"/>
  <c r="T113" i="10"/>
  <c r="T112" i="10"/>
  <c r="T111" i="10"/>
  <c r="T110" i="10"/>
  <c r="T109" i="10"/>
  <c r="T108" i="10"/>
  <c r="T107" i="10"/>
  <c r="T106" i="10"/>
  <c r="T104" i="10"/>
  <c r="T103" i="10"/>
  <c r="T102" i="10"/>
  <c r="T101" i="10"/>
  <c r="T100" i="10"/>
  <c r="T99" i="10"/>
  <c r="T98" i="10"/>
  <c r="T97" i="10"/>
  <c r="T96" i="10"/>
  <c r="T95" i="10"/>
  <c r="T93" i="10"/>
  <c r="T92" i="10"/>
  <c r="T91" i="10"/>
  <c r="T90" i="10"/>
  <c r="T89" i="10"/>
  <c r="T87" i="10"/>
  <c r="T86" i="10"/>
  <c r="T85" i="10"/>
  <c r="T84" i="10"/>
  <c r="T83" i="10"/>
  <c r="T82" i="10"/>
  <c r="T81" i="10"/>
  <c r="T80" i="10"/>
  <c r="T79" i="10"/>
  <c r="T78" i="10"/>
  <c r="T76" i="10"/>
  <c r="T75" i="10"/>
  <c r="T74" i="10"/>
  <c r="T73" i="10"/>
  <c r="T72" i="10"/>
  <c r="T71" i="10"/>
  <c r="T70" i="10"/>
  <c r="T69" i="10"/>
  <c r="T68" i="10"/>
  <c r="T67" i="10"/>
  <c r="T66" i="10"/>
  <c r="T65" i="10"/>
  <c r="T64" i="10"/>
  <c r="T63" i="10"/>
  <c r="T61" i="10"/>
  <c r="T60" i="10"/>
  <c r="T59" i="10"/>
  <c r="T58" i="10"/>
  <c r="T57" i="10"/>
  <c r="T56" i="10"/>
  <c r="T55" i="10"/>
  <c r="T54" i="10"/>
  <c r="T53" i="10"/>
  <c r="T52" i="10"/>
  <c r="T51" i="10"/>
  <c r="T49" i="10"/>
  <c r="T48" i="10"/>
  <c r="T47" i="10"/>
  <c r="T46" i="10"/>
  <c r="T44" i="10"/>
  <c r="T43" i="10"/>
  <c r="T42" i="10"/>
  <c r="T41" i="10"/>
  <c r="T39" i="10"/>
  <c r="T38" i="10"/>
  <c r="T37" i="10"/>
  <c r="T36" i="10"/>
  <c r="T35" i="10"/>
  <c r="T34" i="10"/>
  <c r="T33" i="10"/>
  <c r="T32" i="10"/>
  <c r="T31" i="10"/>
  <c r="T30" i="10"/>
  <c r="T29" i="10"/>
  <c r="T28" i="10"/>
  <c r="T27" i="10"/>
  <c r="T25" i="10"/>
  <c r="T24" i="10"/>
  <c r="T23" i="10"/>
  <c r="T22" i="10"/>
  <c r="T21" i="10"/>
  <c r="T20" i="10"/>
  <c r="T19" i="10"/>
  <c r="T18" i="10"/>
  <c r="T17" i="10"/>
  <c r="T16" i="10"/>
  <c r="T15" i="10"/>
  <c r="T14" i="10"/>
  <c r="T13" i="10"/>
  <c r="T12" i="10"/>
  <c r="S163" i="10"/>
  <c r="S162" i="10"/>
  <c r="S161" i="10"/>
  <c r="S160" i="10"/>
  <c r="S159" i="10"/>
  <c r="S158" i="10"/>
  <c r="S157" i="10"/>
  <c r="S155" i="10"/>
  <c r="S154" i="10"/>
  <c r="S153" i="10"/>
  <c r="S152" i="10"/>
  <c r="S150" i="10"/>
  <c r="S149" i="10"/>
  <c r="S148" i="10"/>
  <c r="S147" i="10"/>
  <c r="S146" i="10"/>
  <c r="S145" i="10"/>
  <c r="S144" i="10"/>
  <c r="S143" i="10"/>
  <c r="S142" i="10"/>
  <c r="S141" i="10"/>
  <c r="S140" i="10"/>
  <c r="S139" i="10"/>
  <c r="S138" i="10"/>
  <c r="S136" i="10"/>
  <c r="S135" i="10"/>
  <c r="S134" i="10"/>
  <c r="S133" i="10"/>
  <c r="S132" i="10"/>
  <c r="S131" i="10"/>
  <c r="S130" i="10"/>
  <c r="S129" i="10"/>
  <c r="S128" i="10"/>
  <c r="S127" i="10"/>
  <c r="S126" i="10"/>
  <c r="S125" i="10"/>
  <c r="S123" i="10"/>
  <c r="S122" i="10"/>
  <c r="S121" i="10"/>
  <c r="S120" i="10"/>
  <c r="S119" i="10"/>
  <c r="S118" i="10"/>
  <c r="S117" i="10"/>
  <c r="S116" i="10"/>
  <c r="S115" i="10"/>
  <c r="S114" i="10"/>
  <c r="S113" i="10"/>
  <c r="S112" i="10"/>
  <c r="S111" i="10"/>
  <c r="S110" i="10"/>
  <c r="S109" i="10"/>
  <c r="S108" i="10"/>
  <c r="S107" i="10"/>
  <c r="S106" i="10"/>
  <c r="S104" i="10"/>
  <c r="S103" i="10"/>
  <c r="S102" i="10"/>
  <c r="S101" i="10"/>
  <c r="S100" i="10"/>
  <c r="S99" i="10"/>
  <c r="S98" i="10"/>
  <c r="S97" i="10"/>
  <c r="S96" i="10"/>
  <c r="S95" i="10"/>
  <c r="S93" i="10"/>
  <c r="S92" i="10"/>
  <c r="S91" i="10"/>
  <c r="S90" i="10"/>
  <c r="S89" i="10"/>
  <c r="S87" i="10"/>
  <c r="S86" i="10"/>
  <c r="S85" i="10"/>
  <c r="S84" i="10"/>
  <c r="S83" i="10"/>
  <c r="S82" i="10"/>
  <c r="S81" i="10"/>
  <c r="S80" i="10"/>
  <c r="S79" i="10"/>
  <c r="S78" i="10"/>
  <c r="S76" i="10"/>
  <c r="S75" i="10"/>
  <c r="S74" i="10"/>
  <c r="S73" i="10"/>
  <c r="S72" i="10"/>
  <c r="S71" i="10"/>
  <c r="S70" i="10"/>
  <c r="S69" i="10"/>
  <c r="S68" i="10"/>
  <c r="S67" i="10"/>
  <c r="S66" i="10"/>
  <c r="S65" i="10"/>
  <c r="S64" i="10"/>
  <c r="S63" i="10"/>
  <c r="S61" i="10"/>
  <c r="S60" i="10"/>
  <c r="S59" i="10"/>
  <c r="S58" i="10"/>
  <c r="S57" i="10"/>
  <c r="S56" i="10"/>
  <c r="S55" i="10"/>
  <c r="S54" i="10"/>
  <c r="S53" i="10"/>
  <c r="S52" i="10"/>
  <c r="S51" i="10"/>
  <c r="S49" i="10"/>
  <c r="S48" i="10"/>
  <c r="S47" i="10"/>
  <c r="S46" i="10"/>
  <c r="S44" i="10"/>
  <c r="S43" i="10"/>
  <c r="S42" i="10"/>
  <c r="S41" i="10"/>
  <c r="S39" i="10"/>
  <c r="S38" i="10"/>
  <c r="S37" i="10"/>
  <c r="S36" i="10"/>
  <c r="S35" i="10"/>
  <c r="S34" i="10"/>
  <c r="S33" i="10"/>
  <c r="S32" i="10"/>
  <c r="S31" i="10"/>
  <c r="S30" i="10"/>
  <c r="S29" i="10"/>
  <c r="S28" i="10"/>
  <c r="S27" i="10"/>
  <c r="S25" i="10"/>
  <c r="S24" i="10"/>
  <c r="S23" i="10"/>
  <c r="S22" i="10"/>
  <c r="S21" i="10"/>
  <c r="S20" i="10"/>
  <c r="S19" i="10"/>
  <c r="S18" i="10"/>
  <c r="S17" i="10"/>
  <c r="S16" i="10"/>
  <c r="S15" i="10"/>
  <c r="S14" i="10"/>
  <c r="S13" i="10"/>
  <c r="S12" i="10"/>
  <c r="R163" i="10"/>
  <c r="R162" i="10"/>
  <c r="R161" i="10"/>
  <c r="R160" i="10"/>
  <c r="R159" i="10"/>
  <c r="R158" i="10"/>
  <c r="R157" i="10"/>
  <c r="R155" i="10"/>
  <c r="R154" i="10"/>
  <c r="R153" i="10"/>
  <c r="R152" i="10"/>
  <c r="R150" i="10"/>
  <c r="R149" i="10"/>
  <c r="R148" i="10"/>
  <c r="R147" i="10"/>
  <c r="R146" i="10"/>
  <c r="R145" i="10"/>
  <c r="R144" i="10"/>
  <c r="R143" i="10"/>
  <c r="R142" i="10"/>
  <c r="R141" i="10"/>
  <c r="R140" i="10"/>
  <c r="R139" i="10"/>
  <c r="R138" i="10"/>
  <c r="R136" i="10"/>
  <c r="R135" i="10"/>
  <c r="R134" i="10"/>
  <c r="R133" i="10"/>
  <c r="R132" i="10"/>
  <c r="R131" i="10"/>
  <c r="R130" i="10"/>
  <c r="R129" i="10"/>
  <c r="R128" i="10"/>
  <c r="R127" i="10"/>
  <c r="R126" i="10"/>
  <c r="R125" i="10"/>
  <c r="R123" i="10"/>
  <c r="R122" i="10"/>
  <c r="R121" i="10"/>
  <c r="R120" i="10"/>
  <c r="R119" i="10"/>
  <c r="R118" i="10"/>
  <c r="R117" i="10"/>
  <c r="R116" i="10"/>
  <c r="R115" i="10"/>
  <c r="R114" i="10"/>
  <c r="R113" i="10"/>
  <c r="R112" i="10"/>
  <c r="R111" i="10"/>
  <c r="R110" i="10"/>
  <c r="R109" i="10"/>
  <c r="R108" i="10"/>
  <c r="R107" i="10"/>
  <c r="R106" i="10"/>
  <c r="R104" i="10"/>
  <c r="R103" i="10"/>
  <c r="R102" i="10"/>
  <c r="R101" i="10"/>
  <c r="R100" i="10"/>
  <c r="R99" i="10"/>
  <c r="R98" i="10"/>
  <c r="R97" i="10"/>
  <c r="R96" i="10"/>
  <c r="R95" i="10"/>
  <c r="R93" i="10"/>
  <c r="R92" i="10"/>
  <c r="R91" i="10"/>
  <c r="R90" i="10"/>
  <c r="R89" i="10"/>
  <c r="R87" i="10"/>
  <c r="R86" i="10"/>
  <c r="R85" i="10"/>
  <c r="R84" i="10"/>
  <c r="R83" i="10"/>
  <c r="R82" i="10"/>
  <c r="R81" i="10"/>
  <c r="R80" i="10"/>
  <c r="R79" i="10"/>
  <c r="R78" i="10"/>
  <c r="R76" i="10"/>
  <c r="R75" i="10"/>
  <c r="R74" i="10"/>
  <c r="R73" i="10"/>
  <c r="R72" i="10"/>
  <c r="R71" i="10"/>
  <c r="R70" i="10"/>
  <c r="R69" i="10"/>
  <c r="R68" i="10"/>
  <c r="R67" i="10"/>
  <c r="R66" i="10"/>
  <c r="R65" i="10"/>
  <c r="R64" i="10"/>
  <c r="R63" i="10"/>
  <c r="R61" i="10"/>
  <c r="R60" i="10"/>
  <c r="R59" i="10"/>
  <c r="R58" i="10"/>
  <c r="R57" i="10"/>
  <c r="R56" i="10"/>
  <c r="R55" i="10"/>
  <c r="R54" i="10"/>
  <c r="R53" i="10"/>
  <c r="R52" i="10"/>
  <c r="R51" i="10"/>
  <c r="R49" i="10"/>
  <c r="R48" i="10"/>
  <c r="R47" i="10"/>
  <c r="R46" i="10"/>
  <c r="R44" i="10"/>
  <c r="R43" i="10"/>
  <c r="R42" i="10"/>
  <c r="R41" i="10"/>
  <c r="R39" i="10"/>
  <c r="R38" i="10"/>
  <c r="R37" i="10"/>
  <c r="R36" i="10"/>
  <c r="R35" i="10"/>
  <c r="R34" i="10"/>
  <c r="R33" i="10"/>
  <c r="R32" i="10"/>
  <c r="R31" i="10"/>
  <c r="R30" i="10"/>
  <c r="R29" i="10"/>
  <c r="R28" i="10"/>
  <c r="R27" i="10"/>
  <c r="R25" i="10"/>
  <c r="R24" i="10"/>
  <c r="R23" i="10"/>
  <c r="R22" i="10"/>
  <c r="R21" i="10"/>
  <c r="R20" i="10"/>
  <c r="R19" i="10"/>
  <c r="R18" i="10"/>
  <c r="R17" i="10"/>
  <c r="R16" i="10"/>
  <c r="R15" i="10"/>
  <c r="R14" i="10"/>
  <c r="R13" i="10"/>
  <c r="R12" i="10"/>
  <c r="P163" i="10"/>
  <c r="P162" i="10"/>
  <c r="P161" i="10"/>
  <c r="P160" i="10"/>
  <c r="P159" i="10"/>
  <c r="P158" i="10"/>
  <c r="P157" i="10"/>
  <c r="P155" i="10"/>
  <c r="P154" i="10"/>
  <c r="P153" i="10"/>
  <c r="P152" i="10"/>
  <c r="P150" i="10"/>
  <c r="P149" i="10"/>
  <c r="P148" i="10"/>
  <c r="P147" i="10"/>
  <c r="P146" i="10"/>
  <c r="P145" i="10"/>
  <c r="P144" i="10"/>
  <c r="P143" i="10"/>
  <c r="P142" i="10"/>
  <c r="P141" i="10"/>
  <c r="P140" i="10"/>
  <c r="P139" i="10"/>
  <c r="P138" i="10"/>
  <c r="P136" i="10"/>
  <c r="P135" i="10"/>
  <c r="P134" i="10"/>
  <c r="P133" i="10"/>
  <c r="P132" i="10"/>
  <c r="P131" i="10"/>
  <c r="P130" i="10"/>
  <c r="P129" i="10"/>
  <c r="P128" i="10"/>
  <c r="P127" i="10"/>
  <c r="P126" i="10"/>
  <c r="P125" i="10"/>
  <c r="P123" i="10"/>
  <c r="P122" i="10"/>
  <c r="P121" i="10"/>
  <c r="P120" i="10"/>
  <c r="P119" i="10"/>
  <c r="P118" i="10"/>
  <c r="P117" i="10"/>
  <c r="P116" i="10"/>
  <c r="P115" i="10"/>
  <c r="P114" i="10"/>
  <c r="P113" i="10"/>
  <c r="P112" i="10"/>
  <c r="P111" i="10"/>
  <c r="P110" i="10"/>
  <c r="P109" i="10"/>
  <c r="P108" i="10"/>
  <c r="P107" i="10"/>
  <c r="P106" i="10"/>
  <c r="P104" i="10"/>
  <c r="P103" i="10"/>
  <c r="P102" i="10"/>
  <c r="P101" i="10"/>
  <c r="P100" i="10"/>
  <c r="P99" i="10"/>
  <c r="P98" i="10"/>
  <c r="P97" i="10"/>
  <c r="P96" i="10"/>
  <c r="P95" i="10"/>
  <c r="P93" i="10"/>
  <c r="P92" i="10"/>
  <c r="P91" i="10"/>
  <c r="P90" i="10"/>
  <c r="P89" i="10"/>
  <c r="P87" i="10"/>
  <c r="P86" i="10"/>
  <c r="P85" i="10"/>
  <c r="P84" i="10"/>
  <c r="P83" i="10"/>
  <c r="P82" i="10"/>
  <c r="P81" i="10"/>
  <c r="P80" i="10"/>
  <c r="P79" i="10"/>
  <c r="P78" i="10"/>
  <c r="P76" i="10"/>
  <c r="P75" i="10"/>
  <c r="P74" i="10"/>
  <c r="P73" i="10"/>
  <c r="P72" i="10"/>
  <c r="P71" i="10"/>
  <c r="P70" i="10"/>
  <c r="P69" i="10"/>
  <c r="P68" i="10"/>
  <c r="P67" i="10"/>
  <c r="P66" i="10"/>
  <c r="P65" i="10"/>
  <c r="P64" i="10"/>
  <c r="P63" i="10"/>
  <c r="P61" i="10"/>
  <c r="P60" i="10"/>
  <c r="P59" i="10"/>
  <c r="P58" i="10"/>
  <c r="P57" i="10"/>
  <c r="P56" i="10"/>
  <c r="P55" i="10"/>
  <c r="P54" i="10"/>
  <c r="P53" i="10"/>
  <c r="P52" i="10"/>
  <c r="P51" i="10"/>
  <c r="P49" i="10"/>
  <c r="P48" i="10"/>
  <c r="P47" i="10"/>
  <c r="P46" i="10"/>
  <c r="P44" i="10"/>
  <c r="P43" i="10"/>
  <c r="P42" i="10"/>
  <c r="P41" i="10"/>
  <c r="P39" i="10"/>
  <c r="P38" i="10"/>
  <c r="P37" i="10"/>
  <c r="P36" i="10"/>
  <c r="P35" i="10"/>
  <c r="P34" i="10"/>
  <c r="P33" i="10"/>
  <c r="P32" i="10"/>
  <c r="P31" i="10"/>
  <c r="P30" i="10"/>
  <c r="P29" i="10"/>
  <c r="P28" i="10"/>
  <c r="P27" i="10"/>
  <c r="P25" i="10"/>
  <c r="P24" i="10"/>
  <c r="P23" i="10"/>
  <c r="P22" i="10"/>
  <c r="P21" i="10"/>
  <c r="P20" i="10"/>
  <c r="P19" i="10"/>
  <c r="P18" i="10"/>
  <c r="P17" i="10"/>
  <c r="P16" i="10"/>
  <c r="P15" i="10"/>
  <c r="P14" i="10"/>
  <c r="P13" i="10"/>
  <c r="P12" i="10"/>
  <c r="O163" i="10"/>
  <c r="O162" i="10"/>
  <c r="O161" i="10"/>
  <c r="O160" i="10"/>
  <c r="O159" i="10"/>
  <c r="O158" i="10"/>
  <c r="O157" i="10"/>
  <c r="O155" i="10"/>
  <c r="O154" i="10"/>
  <c r="O153" i="10"/>
  <c r="O152" i="10"/>
  <c r="O150" i="10"/>
  <c r="O149" i="10"/>
  <c r="O148" i="10"/>
  <c r="O147" i="10"/>
  <c r="O146" i="10"/>
  <c r="O145" i="10"/>
  <c r="O144" i="10"/>
  <c r="O143" i="10"/>
  <c r="O142" i="10"/>
  <c r="O141" i="10"/>
  <c r="O140" i="10"/>
  <c r="O139" i="10"/>
  <c r="O138" i="10"/>
  <c r="O136" i="10"/>
  <c r="O135" i="10"/>
  <c r="O134" i="10"/>
  <c r="O133" i="10"/>
  <c r="O132" i="10"/>
  <c r="O131" i="10"/>
  <c r="O130" i="10"/>
  <c r="O129" i="10"/>
  <c r="O128" i="10"/>
  <c r="O127" i="10"/>
  <c r="O126" i="10"/>
  <c r="O125" i="10"/>
  <c r="O123" i="10"/>
  <c r="O122" i="10"/>
  <c r="O121" i="10"/>
  <c r="O120" i="10"/>
  <c r="O119" i="10"/>
  <c r="O118" i="10"/>
  <c r="O117" i="10"/>
  <c r="O116" i="10"/>
  <c r="O115" i="10"/>
  <c r="O114" i="10"/>
  <c r="O113" i="10"/>
  <c r="O112" i="10"/>
  <c r="O111" i="10"/>
  <c r="O110" i="10"/>
  <c r="O109" i="10"/>
  <c r="O108" i="10"/>
  <c r="O107" i="10"/>
  <c r="O106" i="10"/>
  <c r="O104" i="10"/>
  <c r="O103" i="10"/>
  <c r="O102" i="10"/>
  <c r="O101" i="10"/>
  <c r="O100" i="10"/>
  <c r="O99" i="10"/>
  <c r="O98" i="10"/>
  <c r="O97" i="10"/>
  <c r="O96" i="10"/>
  <c r="O95" i="10"/>
  <c r="O93" i="10"/>
  <c r="O92" i="10"/>
  <c r="O91" i="10"/>
  <c r="O90" i="10"/>
  <c r="O89" i="10"/>
  <c r="O87" i="10"/>
  <c r="O86" i="10"/>
  <c r="O85" i="10"/>
  <c r="O84" i="10"/>
  <c r="O83" i="10"/>
  <c r="O82" i="10"/>
  <c r="O81" i="10"/>
  <c r="O80" i="10"/>
  <c r="O79" i="10"/>
  <c r="O78" i="10"/>
  <c r="O76" i="10"/>
  <c r="O75" i="10"/>
  <c r="O74" i="10"/>
  <c r="O73" i="10"/>
  <c r="O72" i="10"/>
  <c r="O71" i="10"/>
  <c r="O70" i="10"/>
  <c r="O69" i="10"/>
  <c r="O68" i="10"/>
  <c r="O67" i="10"/>
  <c r="O66" i="10"/>
  <c r="O65" i="10"/>
  <c r="O64" i="10"/>
  <c r="O63" i="10"/>
  <c r="O61" i="10"/>
  <c r="O60" i="10"/>
  <c r="O59" i="10"/>
  <c r="O58" i="10"/>
  <c r="O57" i="10"/>
  <c r="O56" i="10"/>
  <c r="O55" i="10"/>
  <c r="O54" i="10"/>
  <c r="O53" i="10"/>
  <c r="O52" i="10"/>
  <c r="O51" i="10"/>
  <c r="O49" i="10"/>
  <c r="O48" i="10"/>
  <c r="O47" i="10"/>
  <c r="O46" i="10"/>
  <c r="O44" i="10"/>
  <c r="O43" i="10"/>
  <c r="O42" i="10"/>
  <c r="O41" i="10"/>
  <c r="O39" i="10"/>
  <c r="O38" i="10"/>
  <c r="O37" i="10"/>
  <c r="O36" i="10"/>
  <c r="O35" i="10"/>
  <c r="O34" i="10"/>
  <c r="O33" i="10"/>
  <c r="O32" i="10"/>
  <c r="O31" i="10"/>
  <c r="O30" i="10"/>
  <c r="O29" i="10"/>
  <c r="O28" i="10"/>
  <c r="O27" i="10"/>
  <c r="O25" i="10"/>
  <c r="O24" i="10"/>
  <c r="O23" i="10"/>
  <c r="O22" i="10"/>
  <c r="O21" i="10"/>
  <c r="O20" i="10"/>
  <c r="O19" i="10"/>
  <c r="O18" i="10"/>
  <c r="O17" i="10"/>
  <c r="O16" i="10"/>
  <c r="O15" i="10"/>
  <c r="O14" i="10"/>
  <c r="O13" i="10"/>
  <c r="O12" i="10"/>
  <c r="N163" i="10"/>
  <c r="N162" i="10"/>
  <c r="N161" i="10"/>
  <c r="N160" i="10"/>
  <c r="N159" i="10"/>
  <c r="N158" i="10"/>
  <c r="N157" i="10"/>
  <c r="N155" i="10"/>
  <c r="N154" i="10"/>
  <c r="N153" i="10"/>
  <c r="N152" i="10"/>
  <c r="N150" i="10"/>
  <c r="N149" i="10"/>
  <c r="N148" i="10"/>
  <c r="N147" i="10"/>
  <c r="N146" i="10"/>
  <c r="N145" i="10"/>
  <c r="N144" i="10"/>
  <c r="N143" i="10"/>
  <c r="N142" i="10"/>
  <c r="N141" i="10"/>
  <c r="N140" i="10"/>
  <c r="N139" i="10"/>
  <c r="N138" i="10"/>
  <c r="N136" i="10"/>
  <c r="N135" i="10"/>
  <c r="N134" i="10"/>
  <c r="N133" i="10"/>
  <c r="N132" i="10"/>
  <c r="N131" i="10"/>
  <c r="N130" i="10"/>
  <c r="N129" i="10"/>
  <c r="N128" i="10"/>
  <c r="N127" i="10"/>
  <c r="N126" i="10"/>
  <c r="N125" i="10"/>
  <c r="N123" i="10"/>
  <c r="N122" i="10"/>
  <c r="N121" i="10"/>
  <c r="N120" i="10"/>
  <c r="N119" i="10"/>
  <c r="N118" i="10"/>
  <c r="N117" i="10"/>
  <c r="N116" i="10"/>
  <c r="N115" i="10"/>
  <c r="N114" i="10"/>
  <c r="N113" i="10"/>
  <c r="N112" i="10"/>
  <c r="N111" i="10"/>
  <c r="N110" i="10"/>
  <c r="N109" i="10"/>
  <c r="N108" i="10"/>
  <c r="N107" i="10"/>
  <c r="N106" i="10"/>
  <c r="N104" i="10"/>
  <c r="N103" i="10"/>
  <c r="N102" i="10"/>
  <c r="N101" i="10"/>
  <c r="N100" i="10"/>
  <c r="N99" i="10"/>
  <c r="N98" i="10"/>
  <c r="N97" i="10"/>
  <c r="N96" i="10"/>
  <c r="N95" i="10"/>
  <c r="N93" i="10"/>
  <c r="N92" i="10"/>
  <c r="N91" i="10"/>
  <c r="N90" i="10"/>
  <c r="N89" i="10"/>
  <c r="N87" i="10"/>
  <c r="N86" i="10"/>
  <c r="N85" i="10"/>
  <c r="N84" i="10"/>
  <c r="N83" i="10"/>
  <c r="N82" i="10"/>
  <c r="N81" i="10"/>
  <c r="N80" i="10"/>
  <c r="N79" i="10"/>
  <c r="N78" i="10"/>
  <c r="N76" i="10"/>
  <c r="N75" i="10"/>
  <c r="N74" i="10"/>
  <c r="N73" i="10"/>
  <c r="N72" i="10"/>
  <c r="N71" i="10"/>
  <c r="N70" i="10"/>
  <c r="N69" i="10"/>
  <c r="N68" i="10"/>
  <c r="N67" i="10"/>
  <c r="N66" i="10"/>
  <c r="N65" i="10"/>
  <c r="N64" i="10"/>
  <c r="N63" i="10"/>
  <c r="N61" i="10"/>
  <c r="N60" i="10"/>
  <c r="N59" i="10"/>
  <c r="N58" i="10"/>
  <c r="N57" i="10"/>
  <c r="N56" i="10"/>
  <c r="N55" i="10"/>
  <c r="N54" i="10"/>
  <c r="N53" i="10"/>
  <c r="N52" i="10"/>
  <c r="N51" i="10"/>
  <c r="N49" i="10"/>
  <c r="N48" i="10"/>
  <c r="N47" i="10"/>
  <c r="N46" i="10"/>
  <c r="N44" i="10"/>
  <c r="N43" i="10"/>
  <c r="N42" i="10"/>
  <c r="N41" i="10"/>
  <c r="N39" i="10"/>
  <c r="N38" i="10"/>
  <c r="N37" i="10"/>
  <c r="N36" i="10"/>
  <c r="N35" i="10"/>
  <c r="N34" i="10"/>
  <c r="N33" i="10"/>
  <c r="N32" i="10"/>
  <c r="N31" i="10"/>
  <c r="N30" i="10"/>
  <c r="N29" i="10"/>
  <c r="N28" i="10"/>
  <c r="N27" i="10"/>
  <c r="N25" i="10"/>
  <c r="N24" i="10"/>
  <c r="N23" i="10"/>
  <c r="N22" i="10"/>
  <c r="N21" i="10"/>
  <c r="N20" i="10"/>
  <c r="N19" i="10"/>
  <c r="N18" i="10"/>
  <c r="N17" i="10"/>
  <c r="N16" i="10"/>
  <c r="N15" i="10"/>
  <c r="N14" i="10"/>
  <c r="N13" i="10"/>
  <c r="N12" i="10"/>
  <c r="M163" i="10"/>
  <c r="M162" i="10"/>
  <c r="M161" i="10"/>
  <c r="M160" i="10"/>
  <c r="M159" i="10"/>
  <c r="M158" i="10"/>
  <c r="M157" i="10"/>
  <c r="M155" i="10"/>
  <c r="M154" i="10"/>
  <c r="M153" i="10"/>
  <c r="M152" i="10"/>
  <c r="M150" i="10"/>
  <c r="M149" i="10"/>
  <c r="M148" i="10"/>
  <c r="M147" i="10"/>
  <c r="M146" i="10"/>
  <c r="M145" i="10"/>
  <c r="M144" i="10"/>
  <c r="M143" i="10"/>
  <c r="M142" i="10"/>
  <c r="M141" i="10"/>
  <c r="M140" i="10"/>
  <c r="M139" i="10"/>
  <c r="M138" i="10"/>
  <c r="M136" i="10"/>
  <c r="M135" i="10"/>
  <c r="M134" i="10"/>
  <c r="M133" i="10"/>
  <c r="M132" i="10"/>
  <c r="M131" i="10"/>
  <c r="M130" i="10"/>
  <c r="M129" i="10"/>
  <c r="M128" i="10"/>
  <c r="M127" i="10"/>
  <c r="M126" i="10"/>
  <c r="M125" i="10"/>
  <c r="M123" i="10"/>
  <c r="M122" i="10"/>
  <c r="M121" i="10"/>
  <c r="M120" i="10"/>
  <c r="M119" i="10"/>
  <c r="M118" i="10"/>
  <c r="M117" i="10"/>
  <c r="M116" i="10"/>
  <c r="M115" i="10"/>
  <c r="M114" i="10"/>
  <c r="M113" i="10"/>
  <c r="M112" i="10"/>
  <c r="M111" i="10"/>
  <c r="M110" i="10"/>
  <c r="M109" i="10"/>
  <c r="M108" i="10"/>
  <c r="M107" i="10"/>
  <c r="M106" i="10"/>
  <c r="M104" i="10"/>
  <c r="M103" i="10"/>
  <c r="M102" i="10"/>
  <c r="M101" i="10"/>
  <c r="M100" i="10"/>
  <c r="M99" i="10"/>
  <c r="M98" i="10"/>
  <c r="M97" i="10"/>
  <c r="M96" i="10"/>
  <c r="M95" i="10"/>
  <c r="M93" i="10"/>
  <c r="M92" i="10"/>
  <c r="M91" i="10"/>
  <c r="M90" i="10"/>
  <c r="M89" i="10"/>
  <c r="M87" i="10"/>
  <c r="M86" i="10"/>
  <c r="M85" i="10"/>
  <c r="M84" i="10"/>
  <c r="M83" i="10"/>
  <c r="M82" i="10"/>
  <c r="M81" i="10"/>
  <c r="M80" i="10"/>
  <c r="M79" i="10"/>
  <c r="M78" i="10"/>
  <c r="M76" i="10"/>
  <c r="M75" i="10"/>
  <c r="M74" i="10"/>
  <c r="M73" i="10"/>
  <c r="M72" i="10"/>
  <c r="M71" i="10"/>
  <c r="M70" i="10"/>
  <c r="M69" i="10"/>
  <c r="M68" i="10"/>
  <c r="M67" i="10"/>
  <c r="M66" i="10"/>
  <c r="M65" i="10"/>
  <c r="M64" i="10"/>
  <c r="M63" i="10"/>
  <c r="M61" i="10"/>
  <c r="M60" i="10"/>
  <c r="M59" i="10"/>
  <c r="M58" i="10"/>
  <c r="M57" i="10"/>
  <c r="M56" i="10"/>
  <c r="M55" i="10"/>
  <c r="M54" i="10"/>
  <c r="M53" i="10"/>
  <c r="M52" i="10"/>
  <c r="M51" i="10"/>
  <c r="M49" i="10"/>
  <c r="M48" i="10"/>
  <c r="M47" i="10"/>
  <c r="M46" i="10"/>
  <c r="M44" i="10"/>
  <c r="M43" i="10"/>
  <c r="M42" i="10"/>
  <c r="M41" i="10"/>
  <c r="M39" i="10"/>
  <c r="M38" i="10"/>
  <c r="M37" i="10"/>
  <c r="M36" i="10"/>
  <c r="M35" i="10"/>
  <c r="M34" i="10"/>
  <c r="M33" i="10"/>
  <c r="M32" i="10"/>
  <c r="M31" i="10"/>
  <c r="M30" i="10"/>
  <c r="M29" i="10"/>
  <c r="M28" i="10"/>
  <c r="M27" i="10"/>
  <c r="M25" i="10"/>
  <c r="M24" i="10"/>
  <c r="M23" i="10"/>
  <c r="M22" i="10"/>
  <c r="M21" i="10"/>
  <c r="M20" i="10"/>
  <c r="M19" i="10"/>
  <c r="M18" i="10"/>
  <c r="M17" i="10"/>
  <c r="M16" i="10"/>
  <c r="M15" i="10"/>
  <c r="M14" i="10"/>
  <c r="M13" i="10"/>
  <c r="M12" i="10"/>
  <c r="L163" i="10"/>
  <c r="L162" i="10"/>
  <c r="L161" i="10"/>
  <c r="L160" i="10"/>
  <c r="L159" i="10"/>
  <c r="L158" i="10"/>
  <c r="L157" i="10"/>
  <c r="L155" i="10"/>
  <c r="L154" i="10"/>
  <c r="L153" i="10"/>
  <c r="L152" i="10"/>
  <c r="L150" i="10"/>
  <c r="L149" i="10"/>
  <c r="L148" i="10"/>
  <c r="L147" i="10"/>
  <c r="L146" i="10"/>
  <c r="L145" i="10"/>
  <c r="L144" i="10"/>
  <c r="L143" i="10"/>
  <c r="L142" i="10"/>
  <c r="L141" i="10"/>
  <c r="L140" i="10"/>
  <c r="L139" i="10"/>
  <c r="L138" i="10"/>
  <c r="L136" i="10"/>
  <c r="L135" i="10"/>
  <c r="L134" i="10"/>
  <c r="L133" i="10"/>
  <c r="L132" i="10"/>
  <c r="L131" i="10"/>
  <c r="L130" i="10"/>
  <c r="L129" i="10"/>
  <c r="L128" i="10"/>
  <c r="L127" i="10"/>
  <c r="L126" i="10"/>
  <c r="L125" i="10"/>
  <c r="L123" i="10"/>
  <c r="L122" i="10"/>
  <c r="L121" i="10"/>
  <c r="L120" i="10"/>
  <c r="L119" i="10"/>
  <c r="L118" i="10"/>
  <c r="L117" i="10"/>
  <c r="L116" i="10"/>
  <c r="L115" i="10"/>
  <c r="L114" i="10"/>
  <c r="L113" i="10"/>
  <c r="L112" i="10"/>
  <c r="L111" i="10"/>
  <c r="L110" i="10"/>
  <c r="L109" i="10"/>
  <c r="L108" i="10"/>
  <c r="L107" i="10"/>
  <c r="L106" i="10"/>
  <c r="L104" i="10"/>
  <c r="L103" i="10"/>
  <c r="L102" i="10"/>
  <c r="L101" i="10"/>
  <c r="L100" i="10"/>
  <c r="L99" i="10"/>
  <c r="L98" i="10"/>
  <c r="L97" i="10"/>
  <c r="L96" i="10"/>
  <c r="L95" i="10"/>
  <c r="L93" i="10"/>
  <c r="L92" i="10"/>
  <c r="L91" i="10"/>
  <c r="L90" i="10"/>
  <c r="L89" i="10"/>
  <c r="L87" i="10"/>
  <c r="L86" i="10"/>
  <c r="L85" i="10"/>
  <c r="L84" i="10"/>
  <c r="L83" i="10"/>
  <c r="L82" i="10"/>
  <c r="L81" i="10"/>
  <c r="L80" i="10"/>
  <c r="L79" i="10"/>
  <c r="L78" i="10"/>
  <c r="L76" i="10"/>
  <c r="L75" i="10"/>
  <c r="L74" i="10"/>
  <c r="L73" i="10"/>
  <c r="L72" i="10"/>
  <c r="L71" i="10"/>
  <c r="L70" i="10"/>
  <c r="L69" i="10"/>
  <c r="L68" i="10"/>
  <c r="L67" i="10"/>
  <c r="L66" i="10"/>
  <c r="L65" i="10"/>
  <c r="L64" i="10"/>
  <c r="L63" i="10"/>
  <c r="L61" i="10"/>
  <c r="L60" i="10"/>
  <c r="L59" i="10"/>
  <c r="L58" i="10"/>
  <c r="L57" i="10"/>
  <c r="L56" i="10"/>
  <c r="L55" i="10"/>
  <c r="L54" i="10"/>
  <c r="L53" i="10"/>
  <c r="L52" i="10"/>
  <c r="L51" i="10"/>
  <c r="L49" i="10"/>
  <c r="L48" i="10"/>
  <c r="L47" i="10"/>
  <c r="L46" i="10"/>
  <c r="L44" i="10"/>
  <c r="L43" i="10"/>
  <c r="L42" i="10"/>
  <c r="L41" i="10"/>
  <c r="L39" i="10"/>
  <c r="L38" i="10"/>
  <c r="L37" i="10"/>
  <c r="L36" i="10"/>
  <c r="L35" i="10"/>
  <c r="L34" i="10"/>
  <c r="L33" i="10"/>
  <c r="L32" i="10"/>
  <c r="L31" i="10"/>
  <c r="L30" i="10"/>
  <c r="L29" i="10"/>
  <c r="L28" i="10"/>
  <c r="L27" i="10"/>
  <c r="L25" i="10"/>
  <c r="L24" i="10"/>
  <c r="L23" i="10"/>
  <c r="L22" i="10"/>
  <c r="L21" i="10"/>
  <c r="L20" i="10"/>
  <c r="L19" i="10"/>
  <c r="L18" i="10"/>
  <c r="L17" i="10"/>
  <c r="L16" i="10"/>
  <c r="L15" i="10"/>
  <c r="L14" i="10"/>
  <c r="L13" i="10"/>
  <c r="L12" i="10"/>
  <c r="K163" i="10"/>
  <c r="K162" i="10"/>
  <c r="K161" i="10"/>
  <c r="K160" i="10"/>
  <c r="K159" i="10"/>
  <c r="K158" i="10"/>
  <c r="K157" i="10"/>
  <c r="K155" i="10"/>
  <c r="K154" i="10"/>
  <c r="K153" i="10"/>
  <c r="K152" i="10"/>
  <c r="K150" i="10"/>
  <c r="K149" i="10"/>
  <c r="K148" i="10"/>
  <c r="K147" i="10"/>
  <c r="K146" i="10"/>
  <c r="K145" i="10"/>
  <c r="K144" i="10"/>
  <c r="K143" i="10"/>
  <c r="K142" i="10"/>
  <c r="K141" i="10"/>
  <c r="K140" i="10"/>
  <c r="K139" i="10"/>
  <c r="K138" i="10"/>
  <c r="K136" i="10"/>
  <c r="K135" i="10"/>
  <c r="K134" i="10"/>
  <c r="K133" i="10"/>
  <c r="K132" i="10"/>
  <c r="K131" i="10"/>
  <c r="K130" i="10"/>
  <c r="K129" i="10"/>
  <c r="K128" i="10"/>
  <c r="K127" i="10"/>
  <c r="K126" i="10"/>
  <c r="K125" i="10"/>
  <c r="K123" i="10"/>
  <c r="K122" i="10"/>
  <c r="K121" i="10"/>
  <c r="K120" i="10"/>
  <c r="K119" i="10"/>
  <c r="K118" i="10"/>
  <c r="K117" i="10"/>
  <c r="K116" i="10"/>
  <c r="K115" i="10"/>
  <c r="K114" i="10"/>
  <c r="K113" i="10"/>
  <c r="K112" i="10"/>
  <c r="K111" i="10"/>
  <c r="K110" i="10"/>
  <c r="K109" i="10"/>
  <c r="K108" i="10"/>
  <c r="K107" i="10"/>
  <c r="K106" i="10"/>
  <c r="K104" i="10"/>
  <c r="K103" i="10"/>
  <c r="K102" i="10"/>
  <c r="K101" i="10"/>
  <c r="K100" i="10"/>
  <c r="K99" i="10"/>
  <c r="K98" i="10"/>
  <c r="K97" i="10"/>
  <c r="K96" i="10"/>
  <c r="K95" i="10"/>
  <c r="K93" i="10"/>
  <c r="K92" i="10"/>
  <c r="K91" i="10"/>
  <c r="K90" i="10"/>
  <c r="K89" i="10"/>
  <c r="K87" i="10"/>
  <c r="K86" i="10"/>
  <c r="K85" i="10"/>
  <c r="K84" i="10"/>
  <c r="K83" i="10"/>
  <c r="K82" i="10"/>
  <c r="K81" i="10"/>
  <c r="K80" i="10"/>
  <c r="K79" i="10"/>
  <c r="K78" i="10"/>
  <c r="K76" i="10"/>
  <c r="K75" i="10"/>
  <c r="K74" i="10"/>
  <c r="K73" i="10"/>
  <c r="K72" i="10"/>
  <c r="K71" i="10"/>
  <c r="K70" i="10"/>
  <c r="K69" i="10"/>
  <c r="K68" i="10"/>
  <c r="K67" i="10"/>
  <c r="K66" i="10"/>
  <c r="K65" i="10"/>
  <c r="K64" i="10"/>
  <c r="K63" i="10"/>
  <c r="K61" i="10"/>
  <c r="K60" i="10"/>
  <c r="K59" i="10"/>
  <c r="K58" i="10"/>
  <c r="K57" i="10"/>
  <c r="K56" i="10"/>
  <c r="K55" i="10"/>
  <c r="K54" i="10"/>
  <c r="K53" i="10"/>
  <c r="K52" i="10"/>
  <c r="K51" i="10"/>
  <c r="K49" i="10"/>
  <c r="K48" i="10"/>
  <c r="K47" i="10"/>
  <c r="K46" i="10"/>
  <c r="K44" i="10"/>
  <c r="K43" i="10"/>
  <c r="K42" i="10"/>
  <c r="K41" i="10"/>
  <c r="K39" i="10"/>
  <c r="K38" i="10"/>
  <c r="K37" i="10"/>
  <c r="K36" i="10"/>
  <c r="K35" i="10"/>
  <c r="K34" i="10"/>
  <c r="K33" i="10"/>
  <c r="K32" i="10"/>
  <c r="K31" i="10"/>
  <c r="K30" i="10"/>
  <c r="K29" i="10"/>
  <c r="K28" i="10"/>
  <c r="K27" i="10"/>
  <c r="K25" i="10"/>
  <c r="K24" i="10"/>
  <c r="K23" i="10"/>
  <c r="K22" i="10"/>
  <c r="K21" i="10"/>
  <c r="K20" i="10"/>
  <c r="K19" i="10"/>
  <c r="K18" i="10"/>
  <c r="K17" i="10"/>
  <c r="K16" i="10"/>
  <c r="K15" i="10"/>
  <c r="K14" i="10"/>
  <c r="K13" i="10"/>
  <c r="K12" i="10"/>
  <c r="J163" i="10"/>
  <c r="J162" i="10"/>
  <c r="J161" i="10"/>
  <c r="J160" i="10"/>
  <c r="J159" i="10"/>
  <c r="J158" i="10"/>
  <c r="J157" i="10"/>
  <c r="J155" i="10"/>
  <c r="J154" i="10"/>
  <c r="J153" i="10"/>
  <c r="J152" i="10"/>
  <c r="J150" i="10"/>
  <c r="J149" i="10"/>
  <c r="J148" i="10"/>
  <c r="J147" i="10"/>
  <c r="J146" i="10"/>
  <c r="J145" i="10"/>
  <c r="J144" i="10"/>
  <c r="J143" i="10"/>
  <c r="J142" i="10"/>
  <c r="J141" i="10"/>
  <c r="J140" i="10"/>
  <c r="J139" i="10"/>
  <c r="J138" i="10"/>
  <c r="J136" i="10"/>
  <c r="J135" i="10"/>
  <c r="J134" i="10"/>
  <c r="J133" i="10"/>
  <c r="J132" i="10"/>
  <c r="J131" i="10"/>
  <c r="J130" i="10"/>
  <c r="J129" i="10"/>
  <c r="J128" i="10"/>
  <c r="J127" i="10"/>
  <c r="J126" i="10"/>
  <c r="J125" i="10"/>
  <c r="J123" i="10"/>
  <c r="J122" i="10"/>
  <c r="J121" i="10"/>
  <c r="J120" i="10"/>
  <c r="J119" i="10"/>
  <c r="J118" i="10"/>
  <c r="J117" i="10"/>
  <c r="J116" i="10"/>
  <c r="J115" i="10"/>
  <c r="J114" i="10"/>
  <c r="J113" i="10"/>
  <c r="J112" i="10"/>
  <c r="J111" i="10"/>
  <c r="J110" i="10"/>
  <c r="J109" i="10"/>
  <c r="J108" i="10"/>
  <c r="J107" i="10"/>
  <c r="J106" i="10"/>
  <c r="J104" i="10"/>
  <c r="J103" i="10"/>
  <c r="J102" i="10"/>
  <c r="J101" i="10"/>
  <c r="J100" i="10"/>
  <c r="J99" i="10"/>
  <c r="J98" i="10"/>
  <c r="J97" i="10"/>
  <c r="J96" i="10"/>
  <c r="J95" i="10"/>
  <c r="J93" i="10"/>
  <c r="J92" i="10"/>
  <c r="J91" i="10"/>
  <c r="J90" i="10"/>
  <c r="J89" i="10"/>
  <c r="J87" i="10"/>
  <c r="J86" i="10"/>
  <c r="J85" i="10"/>
  <c r="J84" i="10"/>
  <c r="J83" i="10"/>
  <c r="J82" i="10"/>
  <c r="J81" i="10"/>
  <c r="J80" i="10"/>
  <c r="J79" i="10"/>
  <c r="J78" i="10"/>
  <c r="J76" i="10"/>
  <c r="J75" i="10"/>
  <c r="J74" i="10"/>
  <c r="J73" i="10"/>
  <c r="J72" i="10"/>
  <c r="J71" i="10"/>
  <c r="J70" i="10"/>
  <c r="J69" i="10"/>
  <c r="J68" i="10"/>
  <c r="J67" i="10"/>
  <c r="J66" i="10"/>
  <c r="J65" i="10"/>
  <c r="J64" i="10"/>
  <c r="J63" i="10"/>
  <c r="J61" i="10"/>
  <c r="J60" i="10"/>
  <c r="J59" i="10"/>
  <c r="J58" i="10"/>
  <c r="J57" i="10"/>
  <c r="J56" i="10"/>
  <c r="J55" i="10"/>
  <c r="J54" i="10"/>
  <c r="J53" i="10"/>
  <c r="J52" i="10"/>
  <c r="J51" i="10"/>
  <c r="J49" i="10"/>
  <c r="J48" i="10"/>
  <c r="J47" i="10"/>
  <c r="J46" i="10"/>
  <c r="J44" i="10"/>
  <c r="J43" i="10"/>
  <c r="J42" i="10"/>
  <c r="J41" i="10"/>
  <c r="J39" i="10"/>
  <c r="J38" i="10"/>
  <c r="J37" i="10"/>
  <c r="J36" i="10"/>
  <c r="J35" i="10"/>
  <c r="J34" i="10"/>
  <c r="J33" i="10"/>
  <c r="J32" i="10"/>
  <c r="J31" i="10"/>
  <c r="J30" i="10"/>
  <c r="J29" i="10"/>
  <c r="J28" i="10"/>
  <c r="J27" i="10"/>
  <c r="J25" i="10"/>
  <c r="J24" i="10"/>
  <c r="J23" i="10"/>
  <c r="J22" i="10"/>
  <c r="J21" i="10"/>
  <c r="J20" i="10"/>
  <c r="J19" i="10"/>
  <c r="J18" i="10"/>
  <c r="J17" i="10"/>
  <c r="J16" i="10"/>
  <c r="J15" i="10"/>
  <c r="J14" i="10"/>
  <c r="J13" i="10"/>
  <c r="J12" i="10"/>
  <c r="I163" i="10"/>
  <c r="I162" i="10"/>
  <c r="I161" i="10"/>
  <c r="I160" i="10"/>
  <c r="I159" i="10"/>
  <c r="I158" i="10"/>
  <c r="I157" i="10"/>
  <c r="I155" i="10"/>
  <c r="I154" i="10"/>
  <c r="I153" i="10"/>
  <c r="I152" i="10"/>
  <c r="I150" i="10"/>
  <c r="I149" i="10"/>
  <c r="I148" i="10"/>
  <c r="I147" i="10"/>
  <c r="I146" i="10"/>
  <c r="I145" i="10"/>
  <c r="I144" i="10"/>
  <c r="I143" i="10"/>
  <c r="I142" i="10"/>
  <c r="I141" i="10"/>
  <c r="I140" i="10"/>
  <c r="I139" i="10"/>
  <c r="I138" i="10"/>
  <c r="I136" i="10"/>
  <c r="I135" i="10"/>
  <c r="I134" i="10"/>
  <c r="I133" i="10"/>
  <c r="I132" i="10"/>
  <c r="I131" i="10"/>
  <c r="I130" i="10"/>
  <c r="I129" i="10"/>
  <c r="I128" i="10"/>
  <c r="I127" i="10"/>
  <c r="I126" i="10"/>
  <c r="I125" i="10"/>
  <c r="I123" i="10"/>
  <c r="I122" i="10"/>
  <c r="I121" i="10"/>
  <c r="I120" i="10"/>
  <c r="I119" i="10"/>
  <c r="I118" i="10"/>
  <c r="I117" i="10"/>
  <c r="I116" i="10"/>
  <c r="I115" i="10"/>
  <c r="I114" i="10"/>
  <c r="I113" i="10"/>
  <c r="I112" i="10"/>
  <c r="I111" i="10"/>
  <c r="I110" i="10"/>
  <c r="I109" i="10"/>
  <c r="I108" i="10"/>
  <c r="I107" i="10"/>
  <c r="I106" i="10"/>
  <c r="I104" i="10"/>
  <c r="I103" i="10"/>
  <c r="I102" i="10"/>
  <c r="I101" i="10"/>
  <c r="I100" i="10"/>
  <c r="I99" i="10"/>
  <c r="I98" i="10"/>
  <c r="I97" i="10"/>
  <c r="I96" i="10"/>
  <c r="I95" i="10"/>
  <c r="I93" i="10"/>
  <c r="I92" i="10"/>
  <c r="I91" i="10"/>
  <c r="I90" i="10"/>
  <c r="I89" i="10"/>
  <c r="I87" i="10"/>
  <c r="I86" i="10"/>
  <c r="I85" i="10"/>
  <c r="I84" i="10"/>
  <c r="I83" i="10"/>
  <c r="I82" i="10"/>
  <c r="I81" i="10"/>
  <c r="I80" i="10"/>
  <c r="I79" i="10"/>
  <c r="I78" i="10"/>
  <c r="I76" i="10"/>
  <c r="I75" i="10"/>
  <c r="I74" i="10"/>
  <c r="I73" i="10"/>
  <c r="I72" i="10"/>
  <c r="I71" i="10"/>
  <c r="I70" i="10"/>
  <c r="I69" i="10"/>
  <c r="I68" i="10"/>
  <c r="I67" i="10"/>
  <c r="I66" i="10"/>
  <c r="I65" i="10"/>
  <c r="I64" i="10"/>
  <c r="I63" i="10"/>
  <c r="I61" i="10"/>
  <c r="I60" i="10"/>
  <c r="I59" i="10"/>
  <c r="I58" i="10"/>
  <c r="I57" i="10"/>
  <c r="I56" i="10"/>
  <c r="I55" i="10"/>
  <c r="I54" i="10"/>
  <c r="I53" i="10"/>
  <c r="I52" i="10"/>
  <c r="I51" i="10"/>
  <c r="I49" i="10"/>
  <c r="I48" i="10"/>
  <c r="I47" i="10"/>
  <c r="I46" i="10"/>
  <c r="I44" i="10"/>
  <c r="I43" i="10"/>
  <c r="I42" i="10"/>
  <c r="I41" i="10"/>
  <c r="I39" i="10"/>
  <c r="I38" i="10"/>
  <c r="I37" i="10"/>
  <c r="I36" i="10"/>
  <c r="I35" i="10"/>
  <c r="I34" i="10"/>
  <c r="I33" i="10"/>
  <c r="I32" i="10"/>
  <c r="I31" i="10"/>
  <c r="I30" i="10"/>
  <c r="I29" i="10"/>
  <c r="I28" i="10"/>
  <c r="I27" i="10"/>
  <c r="I25" i="10"/>
  <c r="I24" i="10"/>
  <c r="I23" i="10"/>
  <c r="I22" i="10"/>
  <c r="I21" i="10"/>
  <c r="I20" i="10"/>
  <c r="I19" i="10"/>
  <c r="I18" i="10"/>
  <c r="I17" i="10"/>
  <c r="I16" i="10"/>
  <c r="I15" i="10"/>
  <c r="I14" i="10"/>
  <c r="I13" i="10"/>
  <c r="I12" i="10"/>
  <c r="H163" i="10"/>
  <c r="H162" i="10"/>
  <c r="H161" i="10"/>
  <c r="H160" i="10"/>
  <c r="H159" i="10"/>
  <c r="H158" i="10"/>
  <c r="H157" i="10"/>
  <c r="H155" i="10"/>
  <c r="H154" i="10"/>
  <c r="H153" i="10"/>
  <c r="H152" i="10"/>
  <c r="H150" i="10"/>
  <c r="H149" i="10"/>
  <c r="H148" i="10"/>
  <c r="H147" i="10"/>
  <c r="H146" i="10"/>
  <c r="H145" i="10"/>
  <c r="H144" i="10"/>
  <c r="H143" i="10"/>
  <c r="H142" i="10"/>
  <c r="H141" i="10"/>
  <c r="H140" i="10"/>
  <c r="H139" i="10"/>
  <c r="H138" i="10"/>
  <c r="H136" i="10"/>
  <c r="H135" i="10"/>
  <c r="H134" i="10"/>
  <c r="H133" i="10"/>
  <c r="H132" i="10"/>
  <c r="H131" i="10"/>
  <c r="H130" i="10"/>
  <c r="H129" i="10"/>
  <c r="H128" i="10"/>
  <c r="H127" i="10"/>
  <c r="H126" i="10"/>
  <c r="H125" i="10"/>
  <c r="H123" i="10"/>
  <c r="H122" i="10"/>
  <c r="H121" i="10"/>
  <c r="H120" i="10"/>
  <c r="H119" i="10"/>
  <c r="H118" i="10"/>
  <c r="H117" i="10"/>
  <c r="H116" i="10"/>
  <c r="H115" i="10"/>
  <c r="H114" i="10"/>
  <c r="H113" i="10"/>
  <c r="H112" i="10"/>
  <c r="H111" i="10"/>
  <c r="H110" i="10"/>
  <c r="H109" i="10"/>
  <c r="H108" i="10"/>
  <c r="H107" i="10"/>
  <c r="H106" i="10"/>
  <c r="H104" i="10"/>
  <c r="H103" i="10"/>
  <c r="H102" i="10"/>
  <c r="H101" i="10"/>
  <c r="H100" i="10"/>
  <c r="H99" i="10"/>
  <c r="H98" i="10"/>
  <c r="H97" i="10"/>
  <c r="H96" i="10"/>
  <c r="H95" i="10"/>
  <c r="H93" i="10"/>
  <c r="H92" i="10"/>
  <c r="H91" i="10"/>
  <c r="H90" i="10"/>
  <c r="H89" i="10"/>
  <c r="H87" i="10"/>
  <c r="H86" i="10"/>
  <c r="H85" i="10"/>
  <c r="H84" i="10"/>
  <c r="H83" i="10"/>
  <c r="H82" i="10"/>
  <c r="H81" i="10"/>
  <c r="H80" i="10"/>
  <c r="H79" i="10"/>
  <c r="H78" i="10"/>
  <c r="H76" i="10"/>
  <c r="H75" i="10"/>
  <c r="H74" i="10"/>
  <c r="H73" i="10"/>
  <c r="H72" i="10"/>
  <c r="H71" i="10"/>
  <c r="H70" i="10"/>
  <c r="H69" i="10"/>
  <c r="H68" i="10"/>
  <c r="H67" i="10"/>
  <c r="H66" i="10"/>
  <c r="H65" i="10"/>
  <c r="H64" i="10"/>
  <c r="H63" i="10"/>
  <c r="H61" i="10"/>
  <c r="H60" i="10"/>
  <c r="H59" i="10"/>
  <c r="H58" i="10"/>
  <c r="H57" i="10"/>
  <c r="H56" i="10"/>
  <c r="H55" i="10"/>
  <c r="H54" i="10"/>
  <c r="H53" i="10"/>
  <c r="H52" i="10"/>
  <c r="H51" i="10"/>
  <c r="H49" i="10"/>
  <c r="H48" i="10"/>
  <c r="H47" i="10"/>
  <c r="H46" i="10"/>
  <c r="H44" i="10"/>
  <c r="H43" i="10"/>
  <c r="H42" i="10"/>
  <c r="H41" i="10"/>
  <c r="H39" i="10"/>
  <c r="H38" i="10"/>
  <c r="H37" i="10"/>
  <c r="H36" i="10"/>
  <c r="H35" i="10"/>
  <c r="H34" i="10"/>
  <c r="H33" i="10"/>
  <c r="H32" i="10"/>
  <c r="H31" i="10"/>
  <c r="H30" i="10"/>
  <c r="H29" i="10"/>
  <c r="H28" i="10"/>
  <c r="H27" i="10"/>
  <c r="H25" i="10"/>
  <c r="H24" i="10"/>
  <c r="H23" i="10"/>
  <c r="H22" i="10"/>
  <c r="H21" i="10"/>
  <c r="H20" i="10"/>
  <c r="H19" i="10"/>
  <c r="H18" i="10"/>
  <c r="H17" i="10"/>
  <c r="H16" i="10"/>
  <c r="H15" i="10"/>
  <c r="H14" i="10"/>
  <c r="H13" i="10"/>
  <c r="H12" i="10"/>
  <c r="G163" i="10"/>
  <c r="G162" i="10"/>
  <c r="G161" i="10"/>
  <c r="G160" i="10"/>
  <c r="G159" i="10"/>
  <c r="G158" i="10"/>
  <c r="G157" i="10"/>
  <c r="G155" i="10"/>
  <c r="G154" i="10"/>
  <c r="G153" i="10"/>
  <c r="G152" i="10"/>
  <c r="G150" i="10"/>
  <c r="G149" i="10"/>
  <c r="G148" i="10"/>
  <c r="G147" i="10"/>
  <c r="G146" i="10"/>
  <c r="G145" i="10"/>
  <c r="G144" i="10"/>
  <c r="G143" i="10"/>
  <c r="G142" i="10"/>
  <c r="G141" i="10"/>
  <c r="G140" i="10"/>
  <c r="G139" i="10"/>
  <c r="G138" i="10"/>
  <c r="G136" i="10"/>
  <c r="G135" i="10"/>
  <c r="G134" i="10"/>
  <c r="G133" i="10"/>
  <c r="G132" i="10"/>
  <c r="G131" i="10"/>
  <c r="G130" i="10"/>
  <c r="G129" i="10"/>
  <c r="G128" i="10"/>
  <c r="G127" i="10"/>
  <c r="G126" i="10"/>
  <c r="G125" i="10"/>
  <c r="G123" i="10"/>
  <c r="G122" i="10"/>
  <c r="G121" i="10"/>
  <c r="G120" i="10"/>
  <c r="G119" i="10"/>
  <c r="G118" i="10"/>
  <c r="G117" i="10"/>
  <c r="G116" i="10"/>
  <c r="G115" i="10"/>
  <c r="G114" i="10"/>
  <c r="G113" i="10"/>
  <c r="G112" i="10"/>
  <c r="G111" i="10"/>
  <c r="G110" i="10"/>
  <c r="G109" i="10"/>
  <c r="G108" i="10"/>
  <c r="G107" i="10"/>
  <c r="G106" i="10"/>
  <c r="G104" i="10"/>
  <c r="G103" i="10"/>
  <c r="G102" i="10"/>
  <c r="G101" i="10"/>
  <c r="G100" i="10"/>
  <c r="G99" i="10"/>
  <c r="G98" i="10"/>
  <c r="G97" i="10"/>
  <c r="G96" i="10"/>
  <c r="G95" i="10"/>
  <c r="G93" i="10"/>
  <c r="G92" i="10"/>
  <c r="G91" i="10"/>
  <c r="G90" i="10"/>
  <c r="G89" i="10"/>
  <c r="G87" i="10"/>
  <c r="G86" i="10"/>
  <c r="G85" i="10"/>
  <c r="G84" i="10"/>
  <c r="G83" i="10"/>
  <c r="G82" i="10"/>
  <c r="G81" i="10"/>
  <c r="G80" i="10"/>
  <c r="G79" i="10"/>
  <c r="G78" i="10"/>
  <c r="G76" i="10"/>
  <c r="G75" i="10"/>
  <c r="G74" i="10"/>
  <c r="G73" i="10"/>
  <c r="G72" i="10"/>
  <c r="G71" i="10"/>
  <c r="G70" i="10"/>
  <c r="G69" i="10"/>
  <c r="G68" i="10"/>
  <c r="G67" i="10"/>
  <c r="G66" i="10"/>
  <c r="G65" i="10"/>
  <c r="G64" i="10"/>
  <c r="G63" i="10"/>
  <c r="G61" i="10"/>
  <c r="G60" i="10"/>
  <c r="G59" i="10"/>
  <c r="G58" i="10"/>
  <c r="G57" i="10"/>
  <c r="G56" i="10"/>
  <c r="G55" i="10"/>
  <c r="G54" i="10"/>
  <c r="G53" i="10"/>
  <c r="G52" i="10"/>
  <c r="G51" i="10"/>
  <c r="G49" i="10"/>
  <c r="G48" i="10"/>
  <c r="G47" i="10"/>
  <c r="G46" i="10"/>
  <c r="G44" i="10"/>
  <c r="G43" i="10"/>
  <c r="G42" i="10"/>
  <c r="G41" i="10"/>
  <c r="G39" i="10"/>
  <c r="G38" i="10"/>
  <c r="G37" i="10"/>
  <c r="G36" i="10"/>
  <c r="G35" i="10"/>
  <c r="G34" i="10"/>
  <c r="G33" i="10"/>
  <c r="G32" i="10"/>
  <c r="G31" i="10"/>
  <c r="G30" i="10"/>
  <c r="G29" i="10"/>
  <c r="G28" i="10"/>
  <c r="G27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F163" i="10"/>
  <c r="F162" i="10"/>
  <c r="F161" i="10"/>
  <c r="F160" i="10"/>
  <c r="F159" i="10"/>
  <c r="F158" i="10"/>
  <c r="F157" i="10"/>
  <c r="F155" i="10"/>
  <c r="F154" i="10"/>
  <c r="F153" i="10"/>
  <c r="F152" i="10"/>
  <c r="F150" i="10"/>
  <c r="F149" i="10"/>
  <c r="F148" i="10"/>
  <c r="F147" i="10"/>
  <c r="F146" i="10"/>
  <c r="F145" i="10"/>
  <c r="F144" i="10"/>
  <c r="F143" i="10"/>
  <c r="F142" i="10"/>
  <c r="F141" i="10"/>
  <c r="F140" i="10"/>
  <c r="F139" i="10"/>
  <c r="F138" i="10"/>
  <c r="F136" i="10"/>
  <c r="F135" i="10"/>
  <c r="F134" i="10"/>
  <c r="F133" i="10"/>
  <c r="F132" i="10"/>
  <c r="F131" i="10"/>
  <c r="F130" i="10"/>
  <c r="F129" i="10"/>
  <c r="F128" i="10"/>
  <c r="F127" i="10"/>
  <c r="F126" i="10"/>
  <c r="F125" i="10"/>
  <c r="F123" i="10"/>
  <c r="F122" i="10"/>
  <c r="F121" i="10"/>
  <c r="F120" i="10"/>
  <c r="F119" i="10"/>
  <c r="F118" i="10"/>
  <c r="F117" i="10"/>
  <c r="F116" i="10"/>
  <c r="F115" i="10"/>
  <c r="F114" i="10"/>
  <c r="F113" i="10"/>
  <c r="F112" i="10"/>
  <c r="F111" i="10"/>
  <c r="F110" i="10"/>
  <c r="F109" i="10"/>
  <c r="F108" i="10"/>
  <c r="F107" i="10"/>
  <c r="F106" i="10"/>
  <c r="F104" i="10"/>
  <c r="F103" i="10"/>
  <c r="F102" i="10"/>
  <c r="F101" i="10"/>
  <c r="F100" i="10"/>
  <c r="F99" i="10"/>
  <c r="F98" i="10"/>
  <c r="F97" i="10"/>
  <c r="F96" i="10"/>
  <c r="F95" i="10"/>
  <c r="F93" i="10"/>
  <c r="F92" i="10"/>
  <c r="F91" i="10"/>
  <c r="F90" i="10"/>
  <c r="F89" i="10"/>
  <c r="F87" i="10"/>
  <c r="F86" i="10"/>
  <c r="F85" i="10"/>
  <c r="F84" i="10"/>
  <c r="F83" i="10"/>
  <c r="F82" i="10"/>
  <c r="F81" i="10"/>
  <c r="F80" i="10"/>
  <c r="F79" i="10"/>
  <c r="F78" i="10"/>
  <c r="F76" i="10"/>
  <c r="F75" i="10"/>
  <c r="F74" i="10"/>
  <c r="F73" i="10"/>
  <c r="F72" i="10"/>
  <c r="F71" i="10"/>
  <c r="F70" i="10"/>
  <c r="F69" i="10"/>
  <c r="F68" i="10"/>
  <c r="F67" i="10"/>
  <c r="F66" i="10"/>
  <c r="F65" i="10"/>
  <c r="F64" i="10"/>
  <c r="F63" i="10"/>
  <c r="F61" i="10"/>
  <c r="F60" i="10"/>
  <c r="F59" i="10"/>
  <c r="F58" i="10"/>
  <c r="F57" i="10"/>
  <c r="F56" i="10"/>
  <c r="F55" i="10"/>
  <c r="F54" i="10"/>
  <c r="F53" i="10"/>
  <c r="F52" i="10"/>
  <c r="F51" i="10"/>
  <c r="F49" i="10"/>
  <c r="F48" i="10"/>
  <c r="F47" i="10"/>
  <c r="F46" i="10"/>
  <c r="F44" i="10"/>
  <c r="F43" i="10"/>
  <c r="F42" i="10"/>
  <c r="F41" i="10"/>
  <c r="F39" i="10"/>
  <c r="F38" i="10"/>
  <c r="F37" i="10"/>
  <c r="F36" i="10"/>
  <c r="F35" i="10"/>
  <c r="F34" i="10"/>
  <c r="F33" i="10"/>
  <c r="F32" i="10"/>
  <c r="F31" i="10"/>
  <c r="F30" i="10"/>
  <c r="F29" i="10"/>
  <c r="F28" i="10"/>
  <c r="F27" i="10"/>
  <c r="F25" i="10"/>
  <c r="F24" i="10"/>
  <c r="F23" i="10"/>
  <c r="F22" i="10"/>
  <c r="F21" i="10"/>
  <c r="F20" i="10"/>
  <c r="F19" i="10"/>
  <c r="F18" i="10"/>
  <c r="F17" i="10"/>
  <c r="F16" i="10"/>
  <c r="F15" i="10"/>
  <c r="F14" i="10"/>
  <c r="F13" i="10"/>
  <c r="F12" i="10"/>
  <c r="E163" i="10"/>
  <c r="E162" i="10"/>
  <c r="E161" i="10"/>
  <c r="E160" i="10"/>
  <c r="E159" i="10"/>
  <c r="E158" i="10"/>
  <c r="E157" i="10"/>
  <c r="E155" i="10"/>
  <c r="E154" i="10"/>
  <c r="E153" i="10"/>
  <c r="E152" i="10"/>
  <c r="E150" i="10"/>
  <c r="E149" i="10"/>
  <c r="E148" i="10"/>
  <c r="E147" i="10"/>
  <c r="E146" i="10"/>
  <c r="E145" i="10"/>
  <c r="E144" i="10"/>
  <c r="E143" i="10"/>
  <c r="E142" i="10"/>
  <c r="E141" i="10"/>
  <c r="E140" i="10"/>
  <c r="E139" i="10"/>
  <c r="E138" i="10"/>
  <c r="E136" i="10"/>
  <c r="E135" i="10"/>
  <c r="E134" i="10"/>
  <c r="E133" i="10"/>
  <c r="E132" i="10"/>
  <c r="E131" i="10"/>
  <c r="E130" i="10"/>
  <c r="E129" i="10"/>
  <c r="E128" i="10"/>
  <c r="E127" i="10"/>
  <c r="E126" i="10"/>
  <c r="E125" i="10"/>
  <c r="E123" i="10"/>
  <c r="E122" i="10"/>
  <c r="E121" i="10"/>
  <c r="E120" i="10"/>
  <c r="E119" i="10"/>
  <c r="E118" i="10"/>
  <c r="E117" i="10"/>
  <c r="E116" i="10"/>
  <c r="E115" i="10"/>
  <c r="E114" i="10"/>
  <c r="E113" i="10"/>
  <c r="E112" i="10"/>
  <c r="E111" i="10"/>
  <c r="E110" i="10"/>
  <c r="E109" i="10"/>
  <c r="E108" i="10"/>
  <c r="E107" i="10"/>
  <c r="E106" i="10"/>
  <c r="E104" i="10"/>
  <c r="E103" i="10"/>
  <c r="E102" i="10"/>
  <c r="E101" i="10"/>
  <c r="E100" i="10"/>
  <c r="E99" i="10"/>
  <c r="E98" i="10"/>
  <c r="E97" i="10"/>
  <c r="E96" i="10"/>
  <c r="E95" i="10"/>
  <c r="E93" i="10"/>
  <c r="E92" i="10"/>
  <c r="E91" i="10"/>
  <c r="E90" i="10"/>
  <c r="E89" i="10"/>
  <c r="E87" i="10"/>
  <c r="E86" i="10"/>
  <c r="E85" i="10"/>
  <c r="E84" i="10"/>
  <c r="E83" i="10"/>
  <c r="E82" i="10"/>
  <c r="E81" i="10"/>
  <c r="E80" i="10"/>
  <c r="E79" i="10"/>
  <c r="E78" i="10"/>
  <c r="E76" i="10"/>
  <c r="E75" i="10"/>
  <c r="E74" i="10"/>
  <c r="E73" i="10"/>
  <c r="E72" i="10"/>
  <c r="E71" i="10"/>
  <c r="E70" i="10"/>
  <c r="E69" i="10"/>
  <c r="E68" i="10"/>
  <c r="E67" i="10"/>
  <c r="E66" i="10"/>
  <c r="E65" i="10"/>
  <c r="E64" i="10"/>
  <c r="E63" i="10"/>
  <c r="E61" i="10"/>
  <c r="E60" i="10"/>
  <c r="E59" i="10"/>
  <c r="E58" i="10"/>
  <c r="E57" i="10"/>
  <c r="E56" i="10"/>
  <c r="E55" i="10"/>
  <c r="E54" i="10"/>
  <c r="E53" i="10"/>
  <c r="E52" i="10"/>
  <c r="E51" i="10"/>
  <c r="E49" i="10"/>
  <c r="E48" i="10"/>
  <c r="E47" i="10"/>
  <c r="E46" i="10"/>
  <c r="E44" i="10"/>
  <c r="E43" i="10"/>
  <c r="E42" i="10"/>
  <c r="E41" i="10"/>
  <c r="E39" i="10"/>
  <c r="E38" i="10"/>
  <c r="E37" i="10"/>
  <c r="E36" i="10"/>
  <c r="E35" i="10"/>
  <c r="E34" i="10"/>
  <c r="E33" i="10"/>
  <c r="E32" i="10"/>
  <c r="E31" i="10"/>
  <c r="E30" i="10"/>
  <c r="E29" i="10"/>
  <c r="E28" i="10"/>
  <c r="E27" i="10"/>
  <c r="E25" i="10"/>
  <c r="E24" i="10"/>
  <c r="E23" i="10"/>
  <c r="E22" i="10"/>
  <c r="E21" i="10"/>
  <c r="E20" i="10"/>
  <c r="E19" i="10"/>
  <c r="E18" i="10"/>
  <c r="E17" i="10"/>
  <c r="E16" i="10"/>
  <c r="E15" i="10"/>
  <c r="E14" i="10"/>
  <c r="E13" i="10"/>
  <c r="E12" i="10"/>
  <c r="J160" i="9"/>
  <c r="I160" i="9"/>
  <c r="H160" i="9"/>
  <c r="G160" i="9"/>
  <c r="J159" i="9"/>
  <c r="I159" i="9"/>
  <c r="H159" i="9"/>
  <c r="G159" i="9"/>
  <c r="J158" i="9"/>
  <c r="I158" i="9"/>
  <c r="H158" i="9"/>
  <c r="G158" i="9"/>
  <c r="J157" i="9"/>
  <c r="I157" i="9"/>
  <c r="H157" i="9"/>
  <c r="G157" i="9"/>
  <c r="J155" i="9"/>
  <c r="I155" i="9"/>
  <c r="H155" i="9"/>
  <c r="G155" i="9"/>
  <c r="J154" i="9"/>
  <c r="I154" i="9"/>
  <c r="H154" i="9"/>
  <c r="G154" i="9"/>
  <c r="J153" i="9"/>
  <c r="I153" i="9"/>
  <c r="H153" i="9"/>
  <c r="G153" i="9"/>
  <c r="J152" i="9"/>
  <c r="I152" i="9"/>
  <c r="H152" i="9"/>
  <c r="G152" i="9"/>
  <c r="J150" i="9"/>
  <c r="I150" i="9"/>
  <c r="H150" i="9"/>
  <c r="G150" i="9"/>
  <c r="J149" i="9"/>
  <c r="I149" i="9"/>
  <c r="H149" i="9"/>
  <c r="G149" i="9"/>
  <c r="J148" i="9"/>
  <c r="I148" i="9"/>
  <c r="H148" i="9"/>
  <c r="G148" i="9"/>
  <c r="J147" i="9"/>
  <c r="I147" i="9"/>
  <c r="H147" i="9"/>
  <c r="G147" i="9"/>
  <c r="J146" i="9"/>
  <c r="I146" i="9"/>
  <c r="H146" i="9"/>
  <c r="G146" i="9"/>
  <c r="J145" i="9"/>
  <c r="I145" i="9"/>
  <c r="H145" i="9"/>
  <c r="G145" i="9"/>
  <c r="J144" i="9"/>
  <c r="I144" i="9"/>
  <c r="H144" i="9"/>
  <c r="G144" i="9"/>
  <c r="J143" i="9"/>
  <c r="I143" i="9"/>
  <c r="H143" i="9"/>
  <c r="G143" i="9"/>
  <c r="J142" i="9"/>
  <c r="I142" i="9"/>
  <c r="H142" i="9"/>
  <c r="G142" i="9"/>
  <c r="J141" i="9"/>
  <c r="I141" i="9"/>
  <c r="H141" i="9"/>
  <c r="G141" i="9"/>
  <c r="J140" i="9"/>
  <c r="I140" i="9"/>
  <c r="H140" i="9"/>
  <c r="G140" i="9"/>
  <c r="J139" i="9"/>
  <c r="I139" i="9"/>
  <c r="H139" i="9"/>
  <c r="G139" i="9"/>
  <c r="J138" i="9"/>
  <c r="I138" i="9"/>
  <c r="H138" i="9"/>
  <c r="G138" i="9"/>
  <c r="J136" i="9"/>
  <c r="I136" i="9"/>
  <c r="H136" i="9"/>
  <c r="G136" i="9"/>
  <c r="J135" i="9"/>
  <c r="I135" i="9"/>
  <c r="H135" i="9"/>
  <c r="G135" i="9"/>
  <c r="J134" i="9"/>
  <c r="I134" i="9"/>
  <c r="H134" i="9"/>
  <c r="G134" i="9"/>
  <c r="J133" i="9"/>
  <c r="I133" i="9"/>
  <c r="H133" i="9"/>
  <c r="G133" i="9"/>
  <c r="J132" i="9"/>
  <c r="I132" i="9"/>
  <c r="H132" i="9"/>
  <c r="G132" i="9"/>
  <c r="J131" i="9"/>
  <c r="I131" i="9"/>
  <c r="H131" i="9"/>
  <c r="G131" i="9"/>
  <c r="J130" i="9"/>
  <c r="I130" i="9"/>
  <c r="H130" i="9"/>
  <c r="G130" i="9"/>
  <c r="J129" i="9"/>
  <c r="I129" i="9"/>
  <c r="H129" i="9"/>
  <c r="G129" i="9"/>
  <c r="J128" i="9"/>
  <c r="I128" i="9"/>
  <c r="H128" i="9"/>
  <c r="G128" i="9"/>
  <c r="J127" i="9"/>
  <c r="I127" i="9"/>
  <c r="H127" i="9"/>
  <c r="G127" i="9"/>
  <c r="J126" i="9"/>
  <c r="I126" i="9"/>
  <c r="H126" i="9"/>
  <c r="G126" i="9"/>
  <c r="J125" i="9"/>
  <c r="I125" i="9"/>
  <c r="H125" i="9"/>
  <c r="G125" i="9"/>
  <c r="J123" i="9"/>
  <c r="I123" i="9"/>
  <c r="H123" i="9"/>
  <c r="G123" i="9"/>
  <c r="J122" i="9"/>
  <c r="I122" i="9"/>
  <c r="H122" i="9"/>
  <c r="G122" i="9"/>
  <c r="J121" i="9"/>
  <c r="I121" i="9"/>
  <c r="H121" i="9"/>
  <c r="G121" i="9"/>
  <c r="J120" i="9"/>
  <c r="I120" i="9"/>
  <c r="H120" i="9"/>
  <c r="G120" i="9"/>
  <c r="J119" i="9"/>
  <c r="I119" i="9"/>
  <c r="H119" i="9"/>
  <c r="G119" i="9"/>
  <c r="J118" i="9"/>
  <c r="I118" i="9"/>
  <c r="H118" i="9"/>
  <c r="G118" i="9"/>
  <c r="J117" i="9"/>
  <c r="I117" i="9"/>
  <c r="H117" i="9"/>
  <c r="G117" i="9"/>
  <c r="J116" i="9"/>
  <c r="I116" i="9"/>
  <c r="H116" i="9"/>
  <c r="G116" i="9"/>
  <c r="J115" i="9"/>
  <c r="I115" i="9"/>
  <c r="H115" i="9"/>
  <c r="G115" i="9"/>
  <c r="J114" i="9"/>
  <c r="I114" i="9"/>
  <c r="H114" i="9"/>
  <c r="G114" i="9"/>
  <c r="J113" i="9"/>
  <c r="I113" i="9"/>
  <c r="H113" i="9"/>
  <c r="G113" i="9"/>
  <c r="J112" i="9"/>
  <c r="I112" i="9"/>
  <c r="H112" i="9"/>
  <c r="G112" i="9"/>
  <c r="J111" i="9"/>
  <c r="I111" i="9"/>
  <c r="H111" i="9"/>
  <c r="G111" i="9"/>
  <c r="J110" i="9"/>
  <c r="I110" i="9"/>
  <c r="H110" i="9"/>
  <c r="G110" i="9"/>
  <c r="J109" i="9"/>
  <c r="I109" i="9"/>
  <c r="H109" i="9"/>
  <c r="G109" i="9"/>
  <c r="J108" i="9"/>
  <c r="I108" i="9"/>
  <c r="H108" i="9"/>
  <c r="G108" i="9"/>
  <c r="J107" i="9"/>
  <c r="I107" i="9"/>
  <c r="H107" i="9"/>
  <c r="G107" i="9"/>
  <c r="J106" i="9"/>
  <c r="I106" i="9"/>
  <c r="H106" i="9"/>
  <c r="G106" i="9"/>
  <c r="J104" i="9"/>
  <c r="I104" i="9"/>
  <c r="H104" i="9"/>
  <c r="G104" i="9"/>
  <c r="J103" i="9"/>
  <c r="I103" i="9"/>
  <c r="H103" i="9"/>
  <c r="G103" i="9"/>
  <c r="J102" i="9"/>
  <c r="I102" i="9"/>
  <c r="H102" i="9"/>
  <c r="G102" i="9"/>
  <c r="J101" i="9"/>
  <c r="I101" i="9"/>
  <c r="H101" i="9"/>
  <c r="G101" i="9"/>
  <c r="J100" i="9"/>
  <c r="I100" i="9"/>
  <c r="H100" i="9"/>
  <c r="G100" i="9"/>
  <c r="J99" i="9"/>
  <c r="I99" i="9"/>
  <c r="H99" i="9"/>
  <c r="G99" i="9"/>
  <c r="J98" i="9"/>
  <c r="I98" i="9"/>
  <c r="H98" i="9"/>
  <c r="G98" i="9"/>
  <c r="J97" i="9"/>
  <c r="I97" i="9"/>
  <c r="H97" i="9"/>
  <c r="G97" i="9"/>
  <c r="J96" i="9"/>
  <c r="I96" i="9"/>
  <c r="H96" i="9"/>
  <c r="G96" i="9"/>
  <c r="J95" i="9"/>
  <c r="I95" i="9"/>
  <c r="H95" i="9"/>
  <c r="G95" i="9"/>
  <c r="J93" i="9"/>
  <c r="I93" i="9"/>
  <c r="H93" i="9"/>
  <c r="G93" i="9"/>
  <c r="J92" i="9"/>
  <c r="I92" i="9"/>
  <c r="H92" i="9"/>
  <c r="G92" i="9"/>
  <c r="J91" i="9"/>
  <c r="I91" i="9"/>
  <c r="H91" i="9"/>
  <c r="G91" i="9"/>
  <c r="J90" i="9"/>
  <c r="I90" i="9"/>
  <c r="H90" i="9"/>
  <c r="G90" i="9"/>
  <c r="J89" i="9"/>
  <c r="I89" i="9"/>
  <c r="H89" i="9"/>
  <c r="G89" i="9"/>
  <c r="J87" i="9"/>
  <c r="I87" i="9"/>
  <c r="H87" i="9"/>
  <c r="G87" i="9"/>
  <c r="J86" i="9"/>
  <c r="I86" i="9"/>
  <c r="H86" i="9"/>
  <c r="G86" i="9"/>
  <c r="J85" i="9"/>
  <c r="I85" i="9"/>
  <c r="H85" i="9"/>
  <c r="G85" i="9"/>
  <c r="J84" i="9"/>
  <c r="I84" i="9"/>
  <c r="H84" i="9"/>
  <c r="G84" i="9"/>
  <c r="J83" i="9"/>
  <c r="I83" i="9"/>
  <c r="H83" i="9"/>
  <c r="G83" i="9"/>
  <c r="J82" i="9"/>
  <c r="I82" i="9"/>
  <c r="H82" i="9"/>
  <c r="G82" i="9"/>
  <c r="J81" i="9"/>
  <c r="I81" i="9"/>
  <c r="H81" i="9"/>
  <c r="G81" i="9"/>
  <c r="J80" i="9"/>
  <c r="I80" i="9"/>
  <c r="H80" i="9"/>
  <c r="G80" i="9"/>
  <c r="J79" i="9"/>
  <c r="I79" i="9"/>
  <c r="H79" i="9"/>
  <c r="G79" i="9"/>
  <c r="J78" i="9"/>
  <c r="I78" i="9"/>
  <c r="H78" i="9"/>
  <c r="G78" i="9"/>
  <c r="J76" i="9"/>
  <c r="I76" i="9"/>
  <c r="H76" i="9"/>
  <c r="G76" i="9"/>
  <c r="J75" i="9"/>
  <c r="I75" i="9"/>
  <c r="H75" i="9"/>
  <c r="G75" i="9"/>
  <c r="J74" i="9"/>
  <c r="I74" i="9"/>
  <c r="H74" i="9"/>
  <c r="G74" i="9"/>
  <c r="J73" i="9"/>
  <c r="I73" i="9"/>
  <c r="H73" i="9"/>
  <c r="G73" i="9"/>
  <c r="J72" i="9"/>
  <c r="I72" i="9"/>
  <c r="H72" i="9"/>
  <c r="G72" i="9"/>
  <c r="J71" i="9"/>
  <c r="I71" i="9"/>
  <c r="H71" i="9"/>
  <c r="G71" i="9"/>
  <c r="J70" i="9"/>
  <c r="I70" i="9"/>
  <c r="H70" i="9"/>
  <c r="G70" i="9"/>
  <c r="J69" i="9"/>
  <c r="I69" i="9"/>
  <c r="H69" i="9"/>
  <c r="G69" i="9"/>
  <c r="J68" i="9"/>
  <c r="I68" i="9"/>
  <c r="H68" i="9"/>
  <c r="G68" i="9"/>
  <c r="J67" i="9"/>
  <c r="I67" i="9"/>
  <c r="H67" i="9"/>
  <c r="G67" i="9"/>
  <c r="J66" i="9"/>
  <c r="I66" i="9"/>
  <c r="H66" i="9"/>
  <c r="G66" i="9"/>
  <c r="J65" i="9"/>
  <c r="I65" i="9"/>
  <c r="H65" i="9"/>
  <c r="G65" i="9"/>
  <c r="J64" i="9"/>
  <c r="I64" i="9"/>
  <c r="H64" i="9"/>
  <c r="G64" i="9"/>
  <c r="J63" i="9"/>
  <c r="I63" i="9"/>
  <c r="H63" i="9"/>
  <c r="G63" i="9"/>
  <c r="J61" i="9"/>
  <c r="I61" i="9"/>
  <c r="H61" i="9"/>
  <c r="G61" i="9"/>
  <c r="J60" i="9"/>
  <c r="I60" i="9"/>
  <c r="H60" i="9"/>
  <c r="G60" i="9"/>
  <c r="J59" i="9"/>
  <c r="I59" i="9"/>
  <c r="H59" i="9"/>
  <c r="G59" i="9"/>
  <c r="J58" i="9"/>
  <c r="I58" i="9"/>
  <c r="H58" i="9"/>
  <c r="G58" i="9"/>
  <c r="J57" i="9"/>
  <c r="I57" i="9"/>
  <c r="H57" i="9"/>
  <c r="G57" i="9"/>
  <c r="J56" i="9"/>
  <c r="I56" i="9"/>
  <c r="H56" i="9"/>
  <c r="G56" i="9"/>
  <c r="J55" i="9"/>
  <c r="I55" i="9"/>
  <c r="H55" i="9"/>
  <c r="G55" i="9"/>
  <c r="J54" i="9"/>
  <c r="I54" i="9"/>
  <c r="H54" i="9"/>
  <c r="G54" i="9"/>
  <c r="J53" i="9"/>
  <c r="I53" i="9"/>
  <c r="H53" i="9"/>
  <c r="G53" i="9"/>
  <c r="J52" i="9"/>
  <c r="I52" i="9"/>
  <c r="H52" i="9"/>
  <c r="G52" i="9"/>
  <c r="J51" i="9"/>
  <c r="I51" i="9"/>
  <c r="H51" i="9"/>
  <c r="G51" i="9"/>
  <c r="J49" i="9"/>
  <c r="I49" i="9"/>
  <c r="H49" i="9"/>
  <c r="G49" i="9"/>
  <c r="J48" i="9"/>
  <c r="I48" i="9"/>
  <c r="H48" i="9"/>
  <c r="G48" i="9"/>
  <c r="J47" i="9"/>
  <c r="I47" i="9"/>
  <c r="H47" i="9"/>
  <c r="G47" i="9"/>
  <c r="J46" i="9"/>
  <c r="I46" i="9"/>
  <c r="H46" i="9"/>
  <c r="G46" i="9"/>
  <c r="J44" i="9"/>
  <c r="I44" i="9"/>
  <c r="H44" i="9"/>
  <c r="G44" i="9"/>
  <c r="J43" i="9"/>
  <c r="I43" i="9"/>
  <c r="H43" i="9"/>
  <c r="G43" i="9"/>
  <c r="J42" i="9"/>
  <c r="I42" i="9"/>
  <c r="H42" i="9"/>
  <c r="G42" i="9"/>
  <c r="J41" i="9"/>
  <c r="I41" i="9"/>
  <c r="H41" i="9"/>
  <c r="G41" i="9"/>
  <c r="J39" i="9"/>
  <c r="I39" i="9"/>
  <c r="H39" i="9"/>
  <c r="G39" i="9"/>
  <c r="J38" i="9"/>
  <c r="I38" i="9"/>
  <c r="H38" i="9"/>
  <c r="G38" i="9"/>
  <c r="J37" i="9"/>
  <c r="I37" i="9"/>
  <c r="H37" i="9"/>
  <c r="G37" i="9"/>
  <c r="J36" i="9"/>
  <c r="I36" i="9"/>
  <c r="H36" i="9"/>
  <c r="G36" i="9"/>
  <c r="J35" i="9"/>
  <c r="I35" i="9"/>
  <c r="H35" i="9"/>
  <c r="G35" i="9"/>
  <c r="J34" i="9"/>
  <c r="I34" i="9"/>
  <c r="H34" i="9"/>
  <c r="G34" i="9"/>
  <c r="J33" i="9"/>
  <c r="I33" i="9"/>
  <c r="H33" i="9"/>
  <c r="G33" i="9"/>
  <c r="J32" i="9"/>
  <c r="I32" i="9"/>
  <c r="H32" i="9"/>
  <c r="G32" i="9"/>
  <c r="J31" i="9"/>
  <c r="I31" i="9"/>
  <c r="H31" i="9"/>
  <c r="G31" i="9"/>
  <c r="J30" i="9"/>
  <c r="I30" i="9"/>
  <c r="H30" i="9"/>
  <c r="G30" i="9"/>
  <c r="J29" i="9"/>
  <c r="I29" i="9"/>
  <c r="H29" i="9"/>
  <c r="G29" i="9"/>
  <c r="J28" i="9"/>
  <c r="I28" i="9"/>
  <c r="H28" i="9"/>
  <c r="G28" i="9"/>
  <c r="J27" i="9"/>
  <c r="I27" i="9"/>
  <c r="H27" i="9"/>
  <c r="G27" i="9"/>
  <c r="J25" i="9"/>
  <c r="I25" i="9"/>
  <c r="H25" i="9"/>
  <c r="G25" i="9"/>
  <c r="J24" i="9"/>
  <c r="I24" i="9"/>
  <c r="H24" i="9"/>
  <c r="G24" i="9"/>
  <c r="J23" i="9"/>
  <c r="I23" i="9"/>
  <c r="H23" i="9"/>
  <c r="G23" i="9"/>
  <c r="J22" i="9"/>
  <c r="I22" i="9"/>
  <c r="H22" i="9"/>
  <c r="G22" i="9"/>
  <c r="J21" i="9"/>
  <c r="I21" i="9"/>
  <c r="H21" i="9"/>
  <c r="G21" i="9"/>
  <c r="J20" i="9"/>
  <c r="I20" i="9"/>
  <c r="H20" i="9"/>
  <c r="G20" i="9"/>
  <c r="J19" i="9"/>
  <c r="I19" i="9"/>
  <c r="H19" i="9"/>
  <c r="G19" i="9"/>
  <c r="J18" i="9"/>
  <c r="I18" i="9"/>
  <c r="H18" i="9"/>
  <c r="G18" i="9"/>
  <c r="J17" i="9"/>
  <c r="I17" i="9"/>
  <c r="H17" i="9"/>
  <c r="G17" i="9"/>
  <c r="J16" i="9"/>
  <c r="I16" i="9"/>
  <c r="H16" i="9"/>
  <c r="G16" i="9"/>
  <c r="J15" i="9"/>
  <c r="I15" i="9"/>
  <c r="H15" i="9"/>
  <c r="G15" i="9"/>
  <c r="J14" i="9"/>
  <c r="I14" i="9"/>
  <c r="H14" i="9"/>
  <c r="G14" i="9"/>
  <c r="J13" i="9"/>
  <c r="I13" i="9"/>
  <c r="H13" i="9"/>
  <c r="G13" i="9"/>
  <c r="J12" i="9"/>
  <c r="I12" i="9"/>
  <c r="H12" i="9"/>
  <c r="G12" i="9"/>
  <c r="H163" i="8"/>
  <c r="G163" i="8"/>
  <c r="F163" i="8"/>
  <c r="E163" i="8"/>
  <c r="H162" i="8"/>
  <c r="G162" i="8"/>
  <c r="F162" i="8"/>
  <c r="E162" i="8"/>
  <c r="H161" i="8"/>
  <c r="G161" i="8"/>
  <c r="F161" i="8"/>
  <c r="E161" i="8"/>
  <c r="H160" i="8"/>
  <c r="G160" i="8"/>
  <c r="F160" i="8"/>
  <c r="E160" i="8"/>
  <c r="H159" i="8"/>
  <c r="G159" i="8"/>
  <c r="F159" i="8"/>
  <c r="E159" i="8"/>
  <c r="H158" i="8"/>
  <c r="G158" i="8"/>
  <c r="F158" i="8"/>
  <c r="E158" i="8"/>
  <c r="H157" i="8"/>
  <c r="G157" i="8"/>
  <c r="F157" i="8"/>
  <c r="E157" i="8"/>
  <c r="H155" i="8"/>
  <c r="G155" i="8"/>
  <c r="F155" i="8"/>
  <c r="E155" i="8"/>
  <c r="H154" i="8"/>
  <c r="G154" i="8"/>
  <c r="F154" i="8"/>
  <c r="E154" i="8"/>
  <c r="H153" i="8"/>
  <c r="G153" i="8"/>
  <c r="F153" i="8"/>
  <c r="E153" i="8"/>
  <c r="H152" i="8"/>
  <c r="G152" i="8"/>
  <c r="F152" i="8"/>
  <c r="E152" i="8"/>
  <c r="H150" i="8"/>
  <c r="G150" i="8"/>
  <c r="F150" i="8"/>
  <c r="E150" i="8"/>
  <c r="H149" i="8"/>
  <c r="G149" i="8"/>
  <c r="F149" i="8"/>
  <c r="E149" i="8"/>
  <c r="H148" i="8"/>
  <c r="G148" i="8"/>
  <c r="F148" i="8"/>
  <c r="E148" i="8"/>
  <c r="H147" i="8"/>
  <c r="G147" i="8"/>
  <c r="F147" i="8"/>
  <c r="E147" i="8"/>
  <c r="H146" i="8"/>
  <c r="G146" i="8"/>
  <c r="F146" i="8"/>
  <c r="E146" i="8"/>
  <c r="H145" i="8"/>
  <c r="G145" i="8"/>
  <c r="F145" i="8"/>
  <c r="E145" i="8"/>
  <c r="H144" i="8"/>
  <c r="G144" i="8"/>
  <c r="F144" i="8"/>
  <c r="E144" i="8"/>
  <c r="H143" i="8"/>
  <c r="G143" i="8"/>
  <c r="F143" i="8"/>
  <c r="E143" i="8"/>
  <c r="H142" i="8"/>
  <c r="G142" i="8"/>
  <c r="F142" i="8"/>
  <c r="E142" i="8"/>
  <c r="H141" i="8"/>
  <c r="G141" i="8"/>
  <c r="F141" i="8"/>
  <c r="E141" i="8"/>
  <c r="H140" i="8"/>
  <c r="G140" i="8"/>
  <c r="F140" i="8"/>
  <c r="E140" i="8"/>
  <c r="H139" i="8"/>
  <c r="G139" i="8"/>
  <c r="F139" i="8"/>
  <c r="E139" i="8"/>
  <c r="H138" i="8"/>
  <c r="G138" i="8"/>
  <c r="F138" i="8"/>
  <c r="E138" i="8"/>
  <c r="H136" i="8"/>
  <c r="G136" i="8"/>
  <c r="F136" i="8"/>
  <c r="E136" i="8"/>
  <c r="H135" i="8"/>
  <c r="G135" i="8"/>
  <c r="F135" i="8"/>
  <c r="E135" i="8"/>
  <c r="H134" i="8"/>
  <c r="G134" i="8"/>
  <c r="F134" i="8"/>
  <c r="E134" i="8"/>
  <c r="H133" i="8"/>
  <c r="G133" i="8"/>
  <c r="F133" i="8"/>
  <c r="E133" i="8"/>
  <c r="H132" i="8"/>
  <c r="G132" i="8"/>
  <c r="F132" i="8"/>
  <c r="E132" i="8"/>
  <c r="H131" i="8"/>
  <c r="G131" i="8"/>
  <c r="F131" i="8"/>
  <c r="E131" i="8"/>
  <c r="H130" i="8"/>
  <c r="G130" i="8"/>
  <c r="F130" i="8"/>
  <c r="E130" i="8"/>
  <c r="H129" i="8"/>
  <c r="G129" i="8"/>
  <c r="F129" i="8"/>
  <c r="E129" i="8"/>
  <c r="H128" i="8"/>
  <c r="G128" i="8"/>
  <c r="F128" i="8"/>
  <c r="E128" i="8"/>
  <c r="H127" i="8"/>
  <c r="G127" i="8"/>
  <c r="F127" i="8"/>
  <c r="E127" i="8"/>
  <c r="H126" i="8"/>
  <c r="G126" i="8"/>
  <c r="F126" i="8"/>
  <c r="E126" i="8"/>
  <c r="H125" i="8"/>
  <c r="G125" i="8"/>
  <c r="F125" i="8"/>
  <c r="E125" i="8"/>
  <c r="H123" i="8"/>
  <c r="G123" i="8"/>
  <c r="F123" i="8"/>
  <c r="E123" i="8"/>
  <c r="H122" i="8"/>
  <c r="G122" i="8"/>
  <c r="F122" i="8"/>
  <c r="E122" i="8"/>
  <c r="H121" i="8"/>
  <c r="G121" i="8"/>
  <c r="F121" i="8"/>
  <c r="E121" i="8"/>
  <c r="H120" i="8"/>
  <c r="G120" i="8"/>
  <c r="F120" i="8"/>
  <c r="E120" i="8"/>
  <c r="H119" i="8"/>
  <c r="G119" i="8"/>
  <c r="F119" i="8"/>
  <c r="E119" i="8"/>
  <c r="H118" i="8"/>
  <c r="G118" i="8"/>
  <c r="F118" i="8"/>
  <c r="E118" i="8"/>
  <c r="H117" i="8"/>
  <c r="G117" i="8"/>
  <c r="F117" i="8"/>
  <c r="E117" i="8"/>
  <c r="H116" i="8"/>
  <c r="G116" i="8"/>
  <c r="F116" i="8"/>
  <c r="E116" i="8"/>
  <c r="H115" i="8"/>
  <c r="G115" i="8"/>
  <c r="F115" i="8"/>
  <c r="E115" i="8"/>
  <c r="H114" i="8"/>
  <c r="G114" i="8"/>
  <c r="F114" i="8"/>
  <c r="E114" i="8"/>
  <c r="H113" i="8"/>
  <c r="G113" i="8"/>
  <c r="F113" i="8"/>
  <c r="E113" i="8"/>
  <c r="H112" i="8"/>
  <c r="G112" i="8"/>
  <c r="F112" i="8"/>
  <c r="E112" i="8"/>
  <c r="H111" i="8"/>
  <c r="G111" i="8"/>
  <c r="F111" i="8"/>
  <c r="E111" i="8"/>
  <c r="H110" i="8"/>
  <c r="G110" i="8"/>
  <c r="F110" i="8"/>
  <c r="E110" i="8"/>
  <c r="H109" i="8"/>
  <c r="G109" i="8"/>
  <c r="F109" i="8"/>
  <c r="E109" i="8"/>
  <c r="H108" i="8"/>
  <c r="G108" i="8"/>
  <c r="F108" i="8"/>
  <c r="E108" i="8"/>
  <c r="H107" i="8"/>
  <c r="G107" i="8"/>
  <c r="F107" i="8"/>
  <c r="E107" i="8"/>
  <c r="H106" i="8"/>
  <c r="G106" i="8"/>
  <c r="F106" i="8"/>
  <c r="E106" i="8"/>
  <c r="H104" i="8"/>
  <c r="G104" i="8"/>
  <c r="F104" i="8"/>
  <c r="E104" i="8"/>
  <c r="H103" i="8"/>
  <c r="G103" i="8"/>
  <c r="F103" i="8"/>
  <c r="E103" i="8"/>
  <c r="H102" i="8"/>
  <c r="G102" i="8"/>
  <c r="F102" i="8"/>
  <c r="E102" i="8"/>
  <c r="H101" i="8"/>
  <c r="G101" i="8"/>
  <c r="F101" i="8"/>
  <c r="E101" i="8"/>
  <c r="H100" i="8"/>
  <c r="G100" i="8"/>
  <c r="F100" i="8"/>
  <c r="E100" i="8"/>
  <c r="H99" i="8"/>
  <c r="G99" i="8"/>
  <c r="F99" i="8"/>
  <c r="E99" i="8"/>
  <c r="H98" i="8"/>
  <c r="G98" i="8"/>
  <c r="F98" i="8"/>
  <c r="E98" i="8"/>
  <c r="H97" i="8"/>
  <c r="G97" i="8"/>
  <c r="F97" i="8"/>
  <c r="E97" i="8"/>
  <c r="H96" i="8"/>
  <c r="G96" i="8"/>
  <c r="F96" i="8"/>
  <c r="E96" i="8"/>
  <c r="H95" i="8"/>
  <c r="G95" i="8"/>
  <c r="F95" i="8"/>
  <c r="E95" i="8"/>
  <c r="H93" i="8"/>
  <c r="G93" i="8"/>
  <c r="F93" i="8"/>
  <c r="E93" i="8"/>
  <c r="H92" i="8"/>
  <c r="G92" i="8"/>
  <c r="F92" i="8"/>
  <c r="E92" i="8"/>
  <c r="H91" i="8"/>
  <c r="G91" i="8"/>
  <c r="F91" i="8"/>
  <c r="E91" i="8"/>
  <c r="H90" i="8"/>
  <c r="G90" i="8"/>
  <c r="F90" i="8"/>
  <c r="E90" i="8"/>
  <c r="H89" i="8"/>
  <c r="G89" i="8"/>
  <c r="F89" i="8"/>
  <c r="E89" i="8"/>
  <c r="H87" i="8"/>
  <c r="G87" i="8"/>
  <c r="F87" i="8"/>
  <c r="E87" i="8"/>
  <c r="H86" i="8"/>
  <c r="G86" i="8"/>
  <c r="F86" i="8"/>
  <c r="E86" i="8"/>
  <c r="H85" i="8"/>
  <c r="G85" i="8"/>
  <c r="F85" i="8"/>
  <c r="E85" i="8"/>
  <c r="H84" i="8"/>
  <c r="G84" i="8"/>
  <c r="F84" i="8"/>
  <c r="E84" i="8"/>
  <c r="H83" i="8"/>
  <c r="G83" i="8"/>
  <c r="F83" i="8"/>
  <c r="E83" i="8"/>
  <c r="H82" i="8"/>
  <c r="G82" i="8"/>
  <c r="F82" i="8"/>
  <c r="E82" i="8"/>
  <c r="H81" i="8"/>
  <c r="G81" i="8"/>
  <c r="F81" i="8"/>
  <c r="E81" i="8"/>
  <c r="H80" i="8"/>
  <c r="G80" i="8"/>
  <c r="F80" i="8"/>
  <c r="E80" i="8"/>
  <c r="H79" i="8"/>
  <c r="G79" i="8"/>
  <c r="F79" i="8"/>
  <c r="E79" i="8"/>
  <c r="H78" i="8"/>
  <c r="G78" i="8"/>
  <c r="F78" i="8"/>
  <c r="E78" i="8"/>
  <c r="H76" i="8"/>
  <c r="G76" i="8"/>
  <c r="F76" i="8"/>
  <c r="E76" i="8"/>
  <c r="H75" i="8"/>
  <c r="G75" i="8"/>
  <c r="F75" i="8"/>
  <c r="E75" i="8"/>
  <c r="H74" i="8"/>
  <c r="G74" i="8"/>
  <c r="F74" i="8"/>
  <c r="E74" i="8"/>
  <c r="H73" i="8"/>
  <c r="G73" i="8"/>
  <c r="F73" i="8"/>
  <c r="E73" i="8"/>
  <c r="H72" i="8"/>
  <c r="G72" i="8"/>
  <c r="F72" i="8"/>
  <c r="E72" i="8"/>
  <c r="H71" i="8"/>
  <c r="G71" i="8"/>
  <c r="F71" i="8"/>
  <c r="E71" i="8"/>
  <c r="H70" i="8"/>
  <c r="G70" i="8"/>
  <c r="F70" i="8"/>
  <c r="E70" i="8"/>
  <c r="H69" i="8"/>
  <c r="G69" i="8"/>
  <c r="F69" i="8"/>
  <c r="E69" i="8"/>
  <c r="H68" i="8"/>
  <c r="G68" i="8"/>
  <c r="F68" i="8"/>
  <c r="E68" i="8"/>
  <c r="H67" i="8"/>
  <c r="G67" i="8"/>
  <c r="F67" i="8"/>
  <c r="E67" i="8"/>
  <c r="H66" i="8"/>
  <c r="G66" i="8"/>
  <c r="F66" i="8"/>
  <c r="E66" i="8"/>
  <c r="H65" i="8"/>
  <c r="G65" i="8"/>
  <c r="F65" i="8"/>
  <c r="E65" i="8"/>
  <c r="H64" i="8"/>
  <c r="G64" i="8"/>
  <c r="F64" i="8"/>
  <c r="E64" i="8"/>
  <c r="H63" i="8"/>
  <c r="G63" i="8"/>
  <c r="F63" i="8"/>
  <c r="E63" i="8"/>
  <c r="H61" i="8"/>
  <c r="G61" i="8"/>
  <c r="F61" i="8"/>
  <c r="E61" i="8"/>
  <c r="H60" i="8"/>
  <c r="G60" i="8"/>
  <c r="F60" i="8"/>
  <c r="E60" i="8"/>
  <c r="H59" i="8"/>
  <c r="G59" i="8"/>
  <c r="F59" i="8"/>
  <c r="E59" i="8"/>
  <c r="H58" i="8"/>
  <c r="G58" i="8"/>
  <c r="F58" i="8"/>
  <c r="E58" i="8"/>
  <c r="H57" i="8"/>
  <c r="G57" i="8"/>
  <c r="F57" i="8"/>
  <c r="E57" i="8"/>
  <c r="H56" i="8"/>
  <c r="G56" i="8"/>
  <c r="F56" i="8"/>
  <c r="E56" i="8"/>
  <c r="H55" i="8"/>
  <c r="G55" i="8"/>
  <c r="F55" i="8"/>
  <c r="E55" i="8"/>
  <c r="H54" i="8"/>
  <c r="G54" i="8"/>
  <c r="F54" i="8"/>
  <c r="E54" i="8"/>
  <c r="H53" i="8"/>
  <c r="G53" i="8"/>
  <c r="F53" i="8"/>
  <c r="E53" i="8"/>
  <c r="H52" i="8"/>
  <c r="G52" i="8"/>
  <c r="F52" i="8"/>
  <c r="E52" i="8"/>
  <c r="H51" i="8"/>
  <c r="G51" i="8"/>
  <c r="F51" i="8"/>
  <c r="E51" i="8"/>
  <c r="H49" i="8"/>
  <c r="G49" i="8"/>
  <c r="F49" i="8"/>
  <c r="E49" i="8"/>
  <c r="H48" i="8"/>
  <c r="G48" i="8"/>
  <c r="F48" i="8"/>
  <c r="E48" i="8"/>
  <c r="H47" i="8"/>
  <c r="G47" i="8"/>
  <c r="F47" i="8"/>
  <c r="E47" i="8"/>
  <c r="H46" i="8"/>
  <c r="G46" i="8"/>
  <c r="F46" i="8"/>
  <c r="E46" i="8"/>
  <c r="H44" i="8"/>
  <c r="G44" i="8"/>
  <c r="F44" i="8"/>
  <c r="E44" i="8"/>
  <c r="H43" i="8"/>
  <c r="G43" i="8"/>
  <c r="F43" i="8"/>
  <c r="E43" i="8"/>
  <c r="H42" i="8"/>
  <c r="G42" i="8"/>
  <c r="F42" i="8"/>
  <c r="E42" i="8"/>
  <c r="H41" i="8"/>
  <c r="G41" i="8"/>
  <c r="F41" i="8"/>
  <c r="E41" i="8"/>
  <c r="H39" i="8"/>
  <c r="G39" i="8"/>
  <c r="F39" i="8"/>
  <c r="E39" i="8"/>
  <c r="H38" i="8"/>
  <c r="G38" i="8"/>
  <c r="F38" i="8"/>
  <c r="E38" i="8"/>
  <c r="H37" i="8"/>
  <c r="G37" i="8"/>
  <c r="F37" i="8"/>
  <c r="E37" i="8"/>
  <c r="H36" i="8"/>
  <c r="G36" i="8"/>
  <c r="F36" i="8"/>
  <c r="E36" i="8"/>
  <c r="H35" i="8"/>
  <c r="G35" i="8"/>
  <c r="F35" i="8"/>
  <c r="E35" i="8"/>
  <c r="H34" i="8"/>
  <c r="G34" i="8"/>
  <c r="F34" i="8"/>
  <c r="E34" i="8"/>
  <c r="H33" i="8"/>
  <c r="G33" i="8"/>
  <c r="F33" i="8"/>
  <c r="E33" i="8"/>
  <c r="H32" i="8"/>
  <c r="G32" i="8"/>
  <c r="F32" i="8"/>
  <c r="E32" i="8"/>
  <c r="H31" i="8"/>
  <c r="G31" i="8"/>
  <c r="F31" i="8"/>
  <c r="E31" i="8"/>
  <c r="H30" i="8"/>
  <c r="G30" i="8"/>
  <c r="F30" i="8"/>
  <c r="E30" i="8"/>
  <c r="H29" i="8"/>
  <c r="G29" i="8"/>
  <c r="F29" i="8"/>
  <c r="E29" i="8"/>
  <c r="H28" i="8"/>
  <c r="G28" i="8"/>
  <c r="F28" i="8"/>
  <c r="E28" i="8"/>
  <c r="H27" i="8"/>
  <c r="G27" i="8"/>
  <c r="F27" i="8"/>
  <c r="E27" i="8"/>
  <c r="H25" i="8"/>
  <c r="G25" i="8"/>
  <c r="F25" i="8"/>
  <c r="E25" i="8"/>
  <c r="H24" i="8"/>
  <c r="G24" i="8"/>
  <c r="F24" i="8"/>
  <c r="E24" i="8"/>
  <c r="H23" i="8"/>
  <c r="G23" i="8"/>
  <c r="F23" i="8"/>
  <c r="E23" i="8"/>
  <c r="H22" i="8"/>
  <c r="G22" i="8"/>
  <c r="F22" i="8"/>
  <c r="E22" i="8"/>
  <c r="H21" i="8"/>
  <c r="G21" i="8"/>
  <c r="F21" i="8"/>
  <c r="E21" i="8"/>
  <c r="H20" i="8"/>
  <c r="G20" i="8"/>
  <c r="F20" i="8"/>
  <c r="E20" i="8"/>
  <c r="H19" i="8"/>
  <c r="G19" i="8"/>
  <c r="F19" i="8"/>
  <c r="E19" i="8"/>
  <c r="H18" i="8"/>
  <c r="G18" i="8"/>
  <c r="F18" i="8"/>
  <c r="E18" i="8"/>
  <c r="H17" i="8"/>
  <c r="G17" i="8"/>
  <c r="F17" i="8"/>
  <c r="E17" i="8"/>
  <c r="H16" i="8"/>
  <c r="G16" i="8"/>
  <c r="F16" i="8"/>
  <c r="E16" i="8"/>
  <c r="H15" i="8"/>
  <c r="G15" i="8"/>
  <c r="F15" i="8"/>
  <c r="E15" i="8"/>
  <c r="H14" i="8"/>
  <c r="G14" i="8"/>
  <c r="F14" i="8"/>
  <c r="E14" i="8"/>
  <c r="H13" i="8"/>
  <c r="G13" i="8"/>
  <c r="F13" i="8"/>
  <c r="E13" i="8"/>
  <c r="H12" i="8"/>
  <c r="G12" i="8"/>
  <c r="F12" i="8"/>
  <c r="E12" i="8"/>
  <c r="H163" i="7"/>
  <c r="G163" i="7"/>
  <c r="H162" i="7"/>
  <c r="G162" i="7"/>
  <c r="H161" i="7"/>
  <c r="G161" i="7"/>
  <c r="H160" i="7"/>
  <c r="G160" i="7"/>
  <c r="H159" i="7"/>
  <c r="G159" i="7"/>
  <c r="H158" i="7"/>
  <c r="G158" i="7"/>
  <c r="H157" i="7"/>
  <c r="G157" i="7"/>
  <c r="J155" i="7"/>
  <c r="I155" i="7"/>
  <c r="H155" i="7"/>
  <c r="G155" i="7"/>
  <c r="J154" i="7"/>
  <c r="I154" i="7"/>
  <c r="H154" i="7"/>
  <c r="G154" i="7"/>
  <c r="J153" i="7"/>
  <c r="I153" i="7"/>
  <c r="H153" i="7"/>
  <c r="G153" i="7"/>
  <c r="J152" i="7"/>
  <c r="I152" i="7"/>
  <c r="H152" i="7"/>
  <c r="G152" i="7"/>
  <c r="J150" i="7"/>
  <c r="I150" i="7"/>
  <c r="H150" i="7"/>
  <c r="G150" i="7"/>
  <c r="J149" i="7"/>
  <c r="I149" i="7"/>
  <c r="H149" i="7"/>
  <c r="G149" i="7"/>
  <c r="J148" i="7"/>
  <c r="I148" i="7"/>
  <c r="H148" i="7"/>
  <c r="G148" i="7"/>
  <c r="J147" i="7"/>
  <c r="I147" i="7"/>
  <c r="H147" i="7"/>
  <c r="G147" i="7"/>
  <c r="J146" i="7"/>
  <c r="I146" i="7"/>
  <c r="H146" i="7"/>
  <c r="G146" i="7"/>
  <c r="J145" i="7"/>
  <c r="I145" i="7"/>
  <c r="H145" i="7"/>
  <c r="G145" i="7"/>
  <c r="J144" i="7"/>
  <c r="I144" i="7"/>
  <c r="H144" i="7"/>
  <c r="G144" i="7"/>
  <c r="J143" i="7"/>
  <c r="I143" i="7"/>
  <c r="H143" i="7"/>
  <c r="G143" i="7"/>
  <c r="J142" i="7"/>
  <c r="I142" i="7"/>
  <c r="H142" i="7"/>
  <c r="G142" i="7"/>
  <c r="J141" i="7"/>
  <c r="I141" i="7"/>
  <c r="H141" i="7"/>
  <c r="G141" i="7"/>
  <c r="J140" i="7"/>
  <c r="I140" i="7"/>
  <c r="H140" i="7"/>
  <c r="G140" i="7"/>
  <c r="J139" i="7"/>
  <c r="I139" i="7"/>
  <c r="H139" i="7"/>
  <c r="G139" i="7"/>
  <c r="J138" i="7"/>
  <c r="I138" i="7"/>
  <c r="H138" i="7"/>
  <c r="G138" i="7"/>
  <c r="J136" i="7"/>
  <c r="I136" i="7"/>
  <c r="H136" i="7"/>
  <c r="G136" i="7"/>
  <c r="J135" i="7"/>
  <c r="I135" i="7"/>
  <c r="H135" i="7"/>
  <c r="G135" i="7"/>
  <c r="J134" i="7"/>
  <c r="I134" i="7"/>
  <c r="H134" i="7"/>
  <c r="G134" i="7"/>
  <c r="J133" i="7"/>
  <c r="I133" i="7"/>
  <c r="H133" i="7"/>
  <c r="G133" i="7"/>
  <c r="J132" i="7"/>
  <c r="I132" i="7"/>
  <c r="H132" i="7"/>
  <c r="G132" i="7"/>
  <c r="J131" i="7"/>
  <c r="I131" i="7"/>
  <c r="H131" i="7"/>
  <c r="G131" i="7"/>
  <c r="J130" i="7"/>
  <c r="I130" i="7"/>
  <c r="H130" i="7"/>
  <c r="G130" i="7"/>
  <c r="J129" i="7"/>
  <c r="I129" i="7"/>
  <c r="H129" i="7"/>
  <c r="G129" i="7"/>
  <c r="J128" i="7"/>
  <c r="I128" i="7"/>
  <c r="H128" i="7"/>
  <c r="G128" i="7"/>
  <c r="J127" i="7"/>
  <c r="I127" i="7"/>
  <c r="H127" i="7"/>
  <c r="G127" i="7"/>
  <c r="J126" i="7"/>
  <c r="I126" i="7"/>
  <c r="H126" i="7"/>
  <c r="G126" i="7"/>
  <c r="J125" i="7"/>
  <c r="I125" i="7"/>
  <c r="H125" i="7"/>
  <c r="G125" i="7"/>
  <c r="J123" i="7"/>
  <c r="I123" i="7"/>
  <c r="H123" i="7"/>
  <c r="G123" i="7"/>
  <c r="J122" i="7"/>
  <c r="I122" i="7"/>
  <c r="H122" i="7"/>
  <c r="G122" i="7"/>
  <c r="J121" i="7"/>
  <c r="I121" i="7"/>
  <c r="H121" i="7"/>
  <c r="G121" i="7"/>
  <c r="J120" i="7"/>
  <c r="I120" i="7"/>
  <c r="H120" i="7"/>
  <c r="G120" i="7"/>
  <c r="J119" i="7"/>
  <c r="I119" i="7"/>
  <c r="H119" i="7"/>
  <c r="G119" i="7"/>
  <c r="J118" i="7"/>
  <c r="I118" i="7"/>
  <c r="H118" i="7"/>
  <c r="G118" i="7"/>
  <c r="J117" i="7"/>
  <c r="I117" i="7"/>
  <c r="H117" i="7"/>
  <c r="G117" i="7"/>
  <c r="J116" i="7"/>
  <c r="I116" i="7"/>
  <c r="H116" i="7"/>
  <c r="G116" i="7"/>
  <c r="J115" i="7"/>
  <c r="I115" i="7"/>
  <c r="H115" i="7"/>
  <c r="G115" i="7"/>
  <c r="J114" i="7"/>
  <c r="I114" i="7"/>
  <c r="H114" i="7"/>
  <c r="G114" i="7"/>
  <c r="J113" i="7"/>
  <c r="I113" i="7"/>
  <c r="H113" i="7"/>
  <c r="G113" i="7"/>
  <c r="J112" i="7"/>
  <c r="I112" i="7"/>
  <c r="H112" i="7"/>
  <c r="G112" i="7"/>
  <c r="J111" i="7"/>
  <c r="I111" i="7"/>
  <c r="H111" i="7"/>
  <c r="G111" i="7"/>
  <c r="J110" i="7"/>
  <c r="I110" i="7"/>
  <c r="H110" i="7"/>
  <c r="G110" i="7"/>
  <c r="J109" i="7"/>
  <c r="I109" i="7"/>
  <c r="H109" i="7"/>
  <c r="G109" i="7"/>
  <c r="J108" i="7"/>
  <c r="I108" i="7"/>
  <c r="H108" i="7"/>
  <c r="G108" i="7"/>
  <c r="J107" i="7"/>
  <c r="I107" i="7"/>
  <c r="H107" i="7"/>
  <c r="G107" i="7"/>
  <c r="J106" i="7"/>
  <c r="I106" i="7"/>
  <c r="H106" i="7"/>
  <c r="G106" i="7"/>
  <c r="J104" i="7"/>
  <c r="I104" i="7"/>
  <c r="H104" i="7"/>
  <c r="G104" i="7"/>
  <c r="J103" i="7"/>
  <c r="I103" i="7"/>
  <c r="H103" i="7"/>
  <c r="G103" i="7"/>
  <c r="J102" i="7"/>
  <c r="I102" i="7"/>
  <c r="H102" i="7"/>
  <c r="G102" i="7"/>
  <c r="J101" i="7"/>
  <c r="I101" i="7"/>
  <c r="H101" i="7"/>
  <c r="G101" i="7"/>
  <c r="J100" i="7"/>
  <c r="I100" i="7"/>
  <c r="H100" i="7"/>
  <c r="G100" i="7"/>
  <c r="J99" i="7"/>
  <c r="I99" i="7"/>
  <c r="H99" i="7"/>
  <c r="G99" i="7"/>
  <c r="J98" i="7"/>
  <c r="I98" i="7"/>
  <c r="H98" i="7"/>
  <c r="G98" i="7"/>
  <c r="J97" i="7"/>
  <c r="I97" i="7"/>
  <c r="H97" i="7"/>
  <c r="G97" i="7"/>
  <c r="J96" i="7"/>
  <c r="I96" i="7"/>
  <c r="H96" i="7"/>
  <c r="G96" i="7"/>
  <c r="J95" i="7"/>
  <c r="I95" i="7"/>
  <c r="H95" i="7"/>
  <c r="G95" i="7"/>
  <c r="J93" i="7"/>
  <c r="I93" i="7"/>
  <c r="H93" i="7"/>
  <c r="G93" i="7"/>
  <c r="J92" i="7"/>
  <c r="I92" i="7"/>
  <c r="H92" i="7"/>
  <c r="G92" i="7"/>
  <c r="J91" i="7"/>
  <c r="I91" i="7"/>
  <c r="H91" i="7"/>
  <c r="G91" i="7"/>
  <c r="J90" i="7"/>
  <c r="I90" i="7"/>
  <c r="H90" i="7"/>
  <c r="G90" i="7"/>
  <c r="J89" i="7"/>
  <c r="I89" i="7"/>
  <c r="H89" i="7"/>
  <c r="G89" i="7"/>
  <c r="J87" i="7"/>
  <c r="I87" i="7"/>
  <c r="H87" i="7"/>
  <c r="G87" i="7"/>
  <c r="J86" i="7"/>
  <c r="I86" i="7"/>
  <c r="H86" i="7"/>
  <c r="G86" i="7"/>
  <c r="J85" i="7"/>
  <c r="I85" i="7"/>
  <c r="H85" i="7"/>
  <c r="G85" i="7"/>
  <c r="J84" i="7"/>
  <c r="I84" i="7"/>
  <c r="H84" i="7"/>
  <c r="G84" i="7"/>
  <c r="J83" i="7"/>
  <c r="I83" i="7"/>
  <c r="H83" i="7"/>
  <c r="G83" i="7"/>
  <c r="J82" i="7"/>
  <c r="I82" i="7"/>
  <c r="H82" i="7"/>
  <c r="G82" i="7"/>
  <c r="J81" i="7"/>
  <c r="I81" i="7"/>
  <c r="H81" i="7"/>
  <c r="G81" i="7"/>
  <c r="J80" i="7"/>
  <c r="I80" i="7"/>
  <c r="H80" i="7"/>
  <c r="G80" i="7"/>
  <c r="J79" i="7"/>
  <c r="I79" i="7"/>
  <c r="H79" i="7"/>
  <c r="G79" i="7"/>
  <c r="J78" i="7"/>
  <c r="I78" i="7"/>
  <c r="H78" i="7"/>
  <c r="G78" i="7"/>
  <c r="J76" i="7"/>
  <c r="I76" i="7"/>
  <c r="H76" i="7"/>
  <c r="G76" i="7"/>
  <c r="J75" i="7"/>
  <c r="I75" i="7"/>
  <c r="H75" i="7"/>
  <c r="G75" i="7"/>
  <c r="J74" i="7"/>
  <c r="I74" i="7"/>
  <c r="H74" i="7"/>
  <c r="G74" i="7"/>
  <c r="J73" i="7"/>
  <c r="I73" i="7"/>
  <c r="H73" i="7"/>
  <c r="G73" i="7"/>
  <c r="J72" i="7"/>
  <c r="I72" i="7"/>
  <c r="H72" i="7"/>
  <c r="G72" i="7"/>
  <c r="J71" i="7"/>
  <c r="I71" i="7"/>
  <c r="H71" i="7"/>
  <c r="G71" i="7"/>
  <c r="J70" i="7"/>
  <c r="I70" i="7"/>
  <c r="H70" i="7"/>
  <c r="G70" i="7"/>
  <c r="J69" i="7"/>
  <c r="I69" i="7"/>
  <c r="H69" i="7"/>
  <c r="G69" i="7"/>
  <c r="J68" i="7"/>
  <c r="I68" i="7"/>
  <c r="H68" i="7"/>
  <c r="G68" i="7"/>
  <c r="J67" i="7"/>
  <c r="I67" i="7"/>
  <c r="H67" i="7"/>
  <c r="G67" i="7"/>
  <c r="J66" i="7"/>
  <c r="I66" i="7"/>
  <c r="H66" i="7"/>
  <c r="G66" i="7"/>
  <c r="J65" i="7"/>
  <c r="I65" i="7"/>
  <c r="H65" i="7"/>
  <c r="G65" i="7"/>
  <c r="J64" i="7"/>
  <c r="I64" i="7"/>
  <c r="H64" i="7"/>
  <c r="G64" i="7"/>
  <c r="J63" i="7"/>
  <c r="I63" i="7"/>
  <c r="H63" i="7"/>
  <c r="G63" i="7"/>
  <c r="J61" i="7"/>
  <c r="I61" i="7"/>
  <c r="H61" i="7"/>
  <c r="G61" i="7"/>
  <c r="J60" i="7"/>
  <c r="I60" i="7"/>
  <c r="H60" i="7"/>
  <c r="G60" i="7"/>
  <c r="J59" i="7"/>
  <c r="I59" i="7"/>
  <c r="H59" i="7"/>
  <c r="G59" i="7"/>
  <c r="J58" i="7"/>
  <c r="I58" i="7"/>
  <c r="H58" i="7"/>
  <c r="G58" i="7"/>
  <c r="J57" i="7"/>
  <c r="I57" i="7"/>
  <c r="H57" i="7"/>
  <c r="G57" i="7"/>
  <c r="J56" i="7"/>
  <c r="I56" i="7"/>
  <c r="H56" i="7"/>
  <c r="G56" i="7"/>
  <c r="J55" i="7"/>
  <c r="I55" i="7"/>
  <c r="H55" i="7"/>
  <c r="G55" i="7"/>
  <c r="J54" i="7"/>
  <c r="I54" i="7"/>
  <c r="H54" i="7"/>
  <c r="G54" i="7"/>
  <c r="J53" i="7"/>
  <c r="I53" i="7"/>
  <c r="H53" i="7"/>
  <c r="G53" i="7"/>
  <c r="J52" i="7"/>
  <c r="I52" i="7"/>
  <c r="H52" i="7"/>
  <c r="G52" i="7"/>
  <c r="J51" i="7"/>
  <c r="I51" i="7"/>
  <c r="H51" i="7"/>
  <c r="G51" i="7"/>
  <c r="J49" i="7"/>
  <c r="I49" i="7"/>
  <c r="H49" i="7"/>
  <c r="G49" i="7"/>
  <c r="J48" i="7"/>
  <c r="I48" i="7"/>
  <c r="H48" i="7"/>
  <c r="G48" i="7"/>
  <c r="J47" i="7"/>
  <c r="I47" i="7"/>
  <c r="H47" i="7"/>
  <c r="G47" i="7"/>
  <c r="J46" i="7"/>
  <c r="I46" i="7"/>
  <c r="H46" i="7"/>
  <c r="G46" i="7"/>
  <c r="J44" i="7"/>
  <c r="I44" i="7"/>
  <c r="H44" i="7"/>
  <c r="G44" i="7"/>
  <c r="J43" i="7"/>
  <c r="I43" i="7"/>
  <c r="H43" i="7"/>
  <c r="G43" i="7"/>
  <c r="J42" i="7"/>
  <c r="I42" i="7"/>
  <c r="H42" i="7"/>
  <c r="G42" i="7"/>
  <c r="J41" i="7"/>
  <c r="I41" i="7"/>
  <c r="H41" i="7"/>
  <c r="G41" i="7"/>
  <c r="J39" i="7"/>
  <c r="I39" i="7"/>
  <c r="H39" i="7"/>
  <c r="G39" i="7"/>
  <c r="J38" i="7"/>
  <c r="I38" i="7"/>
  <c r="H38" i="7"/>
  <c r="G38" i="7"/>
  <c r="J37" i="7"/>
  <c r="I37" i="7"/>
  <c r="H37" i="7"/>
  <c r="G37" i="7"/>
  <c r="J36" i="7"/>
  <c r="I36" i="7"/>
  <c r="H36" i="7"/>
  <c r="G36" i="7"/>
  <c r="J35" i="7"/>
  <c r="I35" i="7"/>
  <c r="H35" i="7"/>
  <c r="G35" i="7"/>
  <c r="J34" i="7"/>
  <c r="I34" i="7"/>
  <c r="H34" i="7"/>
  <c r="G34" i="7"/>
  <c r="J33" i="7"/>
  <c r="I33" i="7"/>
  <c r="H33" i="7"/>
  <c r="G33" i="7"/>
  <c r="J32" i="7"/>
  <c r="I32" i="7"/>
  <c r="H32" i="7"/>
  <c r="G32" i="7"/>
  <c r="J31" i="7"/>
  <c r="I31" i="7"/>
  <c r="H31" i="7"/>
  <c r="G31" i="7"/>
  <c r="J30" i="7"/>
  <c r="I30" i="7"/>
  <c r="H30" i="7"/>
  <c r="G30" i="7"/>
  <c r="J29" i="7"/>
  <c r="I29" i="7"/>
  <c r="H29" i="7"/>
  <c r="G29" i="7"/>
  <c r="J28" i="7"/>
  <c r="I28" i="7"/>
  <c r="H28" i="7"/>
  <c r="G28" i="7"/>
  <c r="J27" i="7"/>
  <c r="I27" i="7"/>
  <c r="H27" i="7"/>
  <c r="G27" i="7"/>
  <c r="J25" i="7"/>
  <c r="I25" i="7"/>
  <c r="H25" i="7"/>
  <c r="G25" i="7"/>
  <c r="J24" i="7"/>
  <c r="I24" i="7"/>
  <c r="H24" i="7"/>
  <c r="G24" i="7"/>
  <c r="J23" i="7"/>
  <c r="I23" i="7"/>
  <c r="H23" i="7"/>
  <c r="G23" i="7"/>
  <c r="J22" i="7"/>
  <c r="I22" i="7"/>
  <c r="H22" i="7"/>
  <c r="G22" i="7"/>
  <c r="J21" i="7"/>
  <c r="I21" i="7"/>
  <c r="H21" i="7"/>
  <c r="G21" i="7"/>
  <c r="J20" i="7"/>
  <c r="I20" i="7"/>
  <c r="H20" i="7"/>
  <c r="G20" i="7"/>
  <c r="J19" i="7"/>
  <c r="I19" i="7"/>
  <c r="H19" i="7"/>
  <c r="G19" i="7"/>
  <c r="J18" i="7"/>
  <c r="I18" i="7"/>
  <c r="H18" i="7"/>
  <c r="G18" i="7"/>
  <c r="J17" i="7"/>
  <c r="I17" i="7"/>
  <c r="H17" i="7"/>
  <c r="G17" i="7"/>
  <c r="J16" i="7"/>
  <c r="I16" i="7"/>
  <c r="H16" i="7"/>
  <c r="G16" i="7"/>
  <c r="J15" i="7"/>
  <c r="I15" i="7"/>
  <c r="H15" i="7"/>
  <c r="G15" i="7"/>
  <c r="J14" i="7"/>
  <c r="I14" i="7"/>
  <c r="H14" i="7"/>
  <c r="G14" i="7"/>
  <c r="J13" i="7"/>
  <c r="I13" i="7"/>
  <c r="H13" i="7"/>
  <c r="G13" i="7"/>
  <c r="J12" i="7"/>
  <c r="I12" i="7"/>
  <c r="H12" i="7"/>
  <c r="G12" i="7"/>
  <c r="P163" i="6"/>
  <c r="P162" i="6"/>
  <c r="P161" i="6"/>
  <c r="P160" i="6"/>
  <c r="P159" i="6"/>
  <c r="P158" i="6"/>
  <c r="P157" i="6"/>
  <c r="P155" i="6"/>
  <c r="P154" i="6"/>
  <c r="P153" i="6"/>
  <c r="P152" i="6"/>
  <c r="P150" i="6"/>
  <c r="P149" i="6"/>
  <c r="P148" i="6"/>
  <c r="P147" i="6"/>
  <c r="P146" i="6"/>
  <c r="P145" i="6"/>
  <c r="P144" i="6"/>
  <c r="P143" i="6"/>
  <c r="P142" i="6"/>
  <c r="P141" i="6"/>
  <c r="P140" i="6"/>
  <c r="P139" i="6"/>
  <c r="P138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P123" i="6"/>
  <c r="P122" i="6"/>
  <c r="P121" i="6"/>
  <c r="P120" i="6"/>
  <c r="P119" i="6"/>
  <c r="P118" i="6"/>
  <c r="P117" i="6"/>
  <c r="P116" i="6"/>
  <c r="P115" i="6"/>
  <c r="P114" i="6"/>
  <c r="P113" i="6"/>
  <c r="P112" i="6"/>
  <c r="P111" i="6"/>
  <c r="P110" i="6"/>
  <c r="P109" i="6"/>
  <c r="P108" i="6"/>
  <c r="P107" i="6"/>
  <c r="P106" i="6"/>
  <c r="P104" i="6"/>
  <c r="P103" i="6"/>
  <c r="P102" i="6"/>
  <c r="P101" i="6"/>
  <c r="P100" i="6"/>
  <c r="P99" i="6"/>
  <c r="P98" i="6"/>
  <c r="P97" i="6"/>
  <c r="P96" i="6"/>
  <c r="P95" i="6"/>
  <c r="P93" i="6"/>
  <c r="P92" i="6"/>
  <c r="P91" i="6"/>
  <c r="P90" i="6"/>
  <c r="P89" i="6"/>
  <c r="P87" i="6"/>
  <c r="P86" i="6"/>
  <c r="P85" i="6"/>
  <c r="P84" i="6"/>
  <c r="P83" i="6"/>
  <c r="P82" i="6"/>
  <c r="P81" i="6"/>
  <c r="P80" i="6"/>
  <c r="P79" i="6"/>
  <c r="P78" i="6"/>
  <c r="P76" i="6"/>
  <c r="P75" i="6"/>
  <c r="P74" i="6"/>
  <c r="P73" i="6"/>
  <c r="P72" i="6"/>
  <c r="P71" i="6"/>
  <c r="P70" i="6"/>
  <c r="P69" i="6"/>
  <c r="P68" i="6"/>
  <c r="P67" i="6"/>
  <c r="P66" i="6"/>
  <c r="P65" i="6"/>
  <c r="P64" i="6"/>
  <c r="P63" i="6"/>
  <c r="P61" i="6"/>
  <c r="P60" i="6"/>
  <c r="P59" i="6"/>
  <c r="P58" i="6"/>
  <c r="P57" i="6"/>
  <c r="P56" i="6"/>
  <c r="P55" i="6"/>
  <c r="P54" i="6"/>
  <c r="P53" i="6"/>
  <c r="P52" i="6"/>
  <c r="P51" i="6"/>
  <c r="P49" i="6"/>
  <c r="P48" i="6"/>
  <c r="P47" i="6"/>
  <c r="P46" i="6"/>
  <c r="P44" i="6"/>
  <c r="P43" i="6"/>
  <c r="P42" i="6"/>
  <c r="P41" i="6"/>
  <c r="P39" i="6"/>
  <c r="P38" i="6"/>
  <c r="P37" i="6"/>
  <c r="P36" i="6"/>
  <c r="P35" i="6"/>
  <c r="P34" i="6"/>
  <c r="P33" i="6"/>
  <c r="P32" i="6"/>
  <c r="P31" i="6"/>
  <c r="P30" i="6"/>
  <c r="P29" i="6"/>
  <c r="P28" i="6"/>
  <c r="P27" i="6"/>
  <c r="P25" i="6"/>
  <c r="P24" i="6"/>
  <c r="P23" i="6"/>
  <c r="P22" i="6"/>
  <c r="P21" i="6"/>
  <c r="P20" i="6"/>
  <c r="P19" i="6"/>
  <c r="P18" i="6"/>
  <c r="P17" i="6"/>
  <c r="P16" i="6"/>
  <c r="P15" i="6"/>
  <c r="P14" i="6"/>
  <c r="P13" i="6"/>
  <c r="P12" i="6"/>
  <c r="O163" i="6"/>
  <c r="O162" i="6"/>
  <c r="O161" i="6"/>
  <c r="O160" i="6"/>
  <c r="O159" i="6"/>
  <c r="O158" i="6"/>
  <c r="O157" i="6"/>
  <c r="O155" i="6"/>
  <c r="O154" i="6"/>
  <c r="O153" i="6"/>
  <c r="O152" i="6"/>
  <c r="O150" i="6"/>
  <c r="O149" i="6"/>
  <c r="O148" i="6"/>
  <c r="O147" i="6"/>
  <c r="O146" i="6"/>
  <c r="O145" i="6"/>
  <c r="O144" i="6"/>
  <c r="O143" i="6"/>
  <c r="O142" i="6"/>
  <c r="O141" i="6"/>
  <c r="O140" i="6"/>
  <c r="O139" i="6"/>
  <c r="O138" i="6"/>
  <c r="O136" i="6"/>
  <c r="O135" i="6"/>
  <c r="O134" i="6"/>
  <c r="O133" i="6"/>
  <c r="O132" i="6"/>
  <c r="O131" i="6"/>
  <c r="O130" i="6"/>
  <c r="O129" i="6"/>
  <c r="O128" i="6"/>
  <c r="O127" i="6"/>
  <c r="O126" i="6"/>
  <c r="O125" i="6"/>
  <c r="O123" i="6"/>
  <c r="O122" i="6"/>
  <c r="O121" i="6"/>
  <c r="O120" i="6"/>
  <c r="O119" i="6"/>
  <c r="O118" i="6"/>
  <c r="O117" i="6"/>
  <c r="O116" i="6"/>
  <c r="O115" i="6"/>
  <c r="O114" i="6"/>
  <c r="O113" i="6"/>
  <c r="O112" i="6"/>
  <c r="O111" i="6"/>
  <c r="O110" i="6"/>
  <c r="O109" i="6"/>
  <c r="O108" i="6"/>
  <c r="O107" i="6"/>
  <c r="O106" i="6"/>
  <c r="O104" i="6"/>
  <c r="O103" i="6"/>
  <c r="O102" i="6"/>
  <c r="O101" i="6"/>
  <c r="O100" i="6"/>
  <c r="O99" i="6"/>
  <c r="O98" i="6"/>
  <c r="O97" i="6"/>
  <c r="O96" i="6"/>
  <c r="O95" i="6"/>
  <c r="O93" i="6"/>
  <c r="O92" i="6"/>
  <c r="O91" i="6"/>
  <c r="O90" i="6"/>
  <c r="O89" i="6"/>
  <c r="O87" i="6"/>
  <c r="O86" i="6"/>
  <c r="O85" i="6"/>
  <c r="O84" i="6"/>
  <c r="O83" i="6"/>
  <c r="O82" i="6"/>
  <c r="O81" i="6"/>
  <c r="O80" i="6"/>
  <c r="O79" i="6"/>
  <c r="O78" i="6"/>
  <c r="O76" i="6"/>
  <c r="O75" i="6"/>
  <c r="O74" i="6"/>
  <c r="O73" i="6"/>
  <c r="O72" i="6"/>
  <c r="O71" i="6"/>
  <c r="O70" i="6"/>
  <c r="O69" i="6"/>
  <c r="O68" i="6"/>
  <c r="O67" i="6"/>
  <c r="O66" i="6"/>
  <c r="O65" i="6"/>
  <c r="O64" i="6"/>
  <c r="O63" i="6"/>
  <c r="O61" i="6"/>
  <c r="O60" i="6"/>
  <c r="O59" i="6"/>
  <c r="O58" i="6"/>
  <c r="O57" i="6"/>
  <c r="O56" i="6"/>
  <c r="O55" i="6"/>
  <c r="O54" i="6"/>
  <c r="O53" i="6"/>
  <c r="O52" i="6"/>
  <c r="O51" i="6"/>
  <c r="O49" i="6"/>
  <c r="O48" i="6"/>
  <c r="O47" i="6"/>
  <c r="O46" i="6"/>
  <c r="O44" i="6"/>
  <c r="O43" i="6"/>
  <c r="O42" i="6"/>
  <c r="O41" i="6"/>
  <c r="O39" i="6"/>
  <c r="O38" i="6"/>
  <c r="O37" i="6"/>
  <c r="O36" i="6"/>
  <c r="O35" i="6"/>
  <c r="O34" i="6"/>
  <c r="O33" i="6"/>
  <c r="O32" i="6"/>
  <c r="O31" i="6"/>
  <c r="O30" i="6"/>
  <c r="O29" i="6"/>
  <c r="O28" i="6"/>
  <c r="O27" i="6"/>
  <c r="O25" i="6"/>
  <c r="O24" i="6"/>
  <c r="O23" i="6"/>
  <c r="O22" i="6"/>
  <c r="O21" i="6"/>
  <c r="O20" i="6"/>
  <c r="O19" i="6"/>
  <c r="O18" i="6"/>
  <c r="O17" i="6"/>
  <c r="O16" i="6"/>
  <c r="O15" i="6"/>
  <c r="O14" i="6"/>
  <c r="O13" i="6"/>
  <c r="O12" i="6"/>
  <c r="N163" i="6"/>
  <c r="N162" i="6"/>
  <c r="N161" i="6"/>
  <c r="N160" i="6"/>
  <c r="N159" i="6"/>
  <c r="N158" i="6"/>
  <c r="N157" i="6"/>
  <c r="N155" i="6"/>
  <c r="N154" i="6"/>
  <c r="N153" i="6"/>
  <c r="N152" i="6"/>
  <c r="N150" i="6"/>
  <c r="N149" i="6"/>
  <c r="N148" i="6"/>
  <c r="N147" i="6"/>
  <c r="N146" i="6"/>
  <c r="N145" i="6"/>
  <c r="N144" i="6"/>
  <c r="N143" i="6"/>
  <c r="N142" i="6"/>
  <c r="N141" i="6"/>
  <c r="N140" i="6"/>
  <c r="N139" i="6"/>
  <c r="N138" i="6"/>
  <c r="N136" i="6"/>
  <c r="N135" i="6"/>
  <c r="N134" i="6"/>
  <c r="N133" i="6"/>
  <c r="N132" i="6"/>
  <c r="N131" i="6"/>
  <c r="N130" i="6"/>
  <c r="N129" i="6"/>
  <c r="N128" i="6"/>
  <c r="N127" i="6"/>
  <c r="N126" i="6"/>
  <c r="N125" i="6"/>
  <c r="N123" i="6"/>
  <c r="N122" i="6"/>
  <c r="N121" i="6"/>
  <c r="N120" i="6"/>
  <c r="N119" i="6"/>
  <c r="N118" i="6"/>
  <c r="N117" i="6"/>
  <c r="N116" i="6"/>
  <c r="N115" i="6"/>
  <c r="N114" i="6"/>
  <c r="N113" i="6"/>
  <c r="N112" i="6"/>
  <c r="N111" i="6"/>
  <c r="N110" i="6"/>
  <c r="N109" i="6"/>
  <c r="N108" i="6"/>
  <c r="N107" i="6"/>
  <c r="N106" i="6"/>
  <c r="N104" i="6"/>
  <c r="N103" i="6"/>
  <c r="N102" i="6"/>
  <c r="N101" i="6"/>
  <c r="N100" i="6"/>
  <c r="N99" i="6"/>
  <c r="N98" i="6"/>
  <c r="N97" i="6"/>
  <c r="N96" i="6"/>
  <c r="N95" i="6"/>
  <c r="N93" i="6"/>
  <c r="N92" i="6"/>
  <c r="N91" i="6"/>
  <c r="N90" i="6"/>
  <c r="N89" i="6"/>
  <c r="N87" i="6"/>
  <c r="N86" i="6"/>
  <c r="N85" i="6"/>
  <c r="N84" i="6"/>
  <c r="N83" i="6"/>
  <c r="N82" i="6"/>
  <c r="N81" i="6"/>
  <c r="N80" i="6"/>
  <c r="N79" i="6"/>
  <c r="N78" i="6"/>
  <c r="N76" i="6"/>
  <c r="N75" i="6"/>
  <c r="N74" i="6"/>
  <c r="N73" i="6"/>
  <c r="N72" i="6"/>
  <c r="N71" i="6"/>
  <c r="N70" i="6"/>
  <c r="N69" i="6"/>
  <c r="N68" i="6"/>
  <c r="N67" i="6"/>
  <c r="N66" i="6"/>
  <c r="N65" i="6"/>
  <c r="N64" i="6"/>
  <c r="N63" i="6"/>
  <c r="N61" i="6"/>
  <c r="N60" i="6"/>
  <c r="N59" i="6"/>
  <c r="N58" i="6"/>
  <c r="N57" i="6"/>
  <c r="N56" i="6"/>
  <c r="N55" i="6"/>
  <c r="N54" i="6"/>
  <c r="N53" i="6"/>
  <c r="N52" i="6"/>
  <c r="N51" i="6"/>
  <c r="N49" i="6"/>
  <c r="N48" i="6"/>
  <c r="N47" i="6"/>
  <c r="N46" i="6"/>
  <c r="N44" i="6"/>
  <c r="N43" i="6"/>
  <c r="N42" i="6"/>
  <c r="N41" i="6"/>
  <c r="N39" i="6"/>
  <c r="N38" i="6"/>
  <c r="N37" i="6"/>
  <c r="N36" i="6"/>
  <c r="N35" i="6"/>
  <c r="N34" i="6"/>
  <c r="N33" i="6"/>
  <c r="N32" i="6"/>
  <c r="N31" i="6"/>
  <c r="N30" i="6"/>
  <c r="N29" i="6"/>
  <c r="N28" i="6"/>
  <c r="N27" i="6"/>
  <c r="N25" i="6"/>
  <c r="N24" i="6"/>
  <c r="N23" i="6"/>
  <c r="N22" i="6"/>
  <c r="N21" i="6"/>
  <c r="N20" i="6"/>
  <c r="N19" i="6"/>
  <c r="N18" i="6"/>
  <c r="N17" i="6"/>
  <c r="N16" i="6"/>
  <c r="N15" i="6"/>
  <c r="N14" i="6"/>
  <c r="N13" i="6"/>
  <c r="N12" i="6"/>
  <c r="M163" i="6"/>
  <c r="M162" i="6"/>
  <c r="M161" i="6"/>
  <c r="M160" i="6"/>
  <c r="M159" i="6"/>
  <c r="M158" i="6"/>
  <c r="M157" i="6"/>
  <c r="M155" i="6"/>
  <c r="M154" i="6"/>
  <c r="M153" i="6"/>
  <c r="M152" i="6"/>
  <c r="M150" i="6"/>
  <c r="M149" i="6"/>
  <c r="M148" i="6"/>
  <c r="M147" i="6"/>
  <c r="M146" i="6"/>
  <c r="M145" i="6"/>
  <c r="M144" i="6"/>
  <c r="M143" i="6"/>
  <c r="M142" i="6"/>
  <c r="M141" i="6"/>
  <c r="M140" i="6"/>
  <c r="M139" i="6"/>
  <c r="M138" i="6"/>
  <c r="M136" i="6"/>
  <c r="M135" i="6"/>
  <c r="M134" i="6"/>
  <c r="M133" i="6"/>
  <c r="M132" i="6"/>
  <c r="M131" i="6"/>
  <c r="M130" i="6"/>
  <c r="M129" i="6"/>
  <c r="M128" i="6"/>
  <c r="M127" i="6"/>
  <c r="M126" i="6"/>
  <c r="M125" i="6"/>
  <c r="M123" i="6"/>
  <c r="M122" i="6"/>
  <c r="M121" i="6"/>
  <c r="M120" i="6"/>
  <c r="M119" i="6"/>
  <c r="M118" i="6"/>
  <c r="M117" i="6"/>
  <c r="M116" i="6"/>
  <c r="M115" i="6"/>
  <c r="M114" i="6"/>
  <c r="M113" i="6"/>
  <c r="M112" i="6"/>
  <c r="M111" i="6"/>
  <c r="M110" i="6"/>
  <c r="M109" i="6"/>
  <c r="M108" i="6"/>
  <c r="M107" i="6"/>
  <c r="M106" i="6"/>
  <c r="M104" i="6"/>
  <c r="M103" i="6"/>
  <c r="M102" i="6"/>
  <c r="M101" i="6"/>
  <c r="M100" i="6"/>
  <c r="M99" i="6"/>
  <c r="M98" i="6"/>
  <c r="M97" i="6"/>
  <c r="M96" i="6"/>
  <c r="M95" i="6"/>
  <c r="M93" i="6"/>
  <c r="M92" i="6"/>
  <c r="M91" i="6"/>
  <c r="M90" i="6"/>
  <c r="M89" i="6"/>
  <c r="M87" i="6"/>
  <c r="M86" i="6"/>
  <c r="M85" i="6"/>
  <c r="M84" i="6"/>
  <c r="M83" i="6"/>
  <c r="M82" i="6"/>
  <c r="M81" i="6"/>
  <c r="M80" i="6"/>
  <c r="M79" i="6"/>
  <c r="M78" i="6"/>
  <c r="M76" i="6"/>
  <c r="M75" i="6"/>
  <c r="M74" i="6"/>
  <c r="M73" i="6"/>
  <c r="M72" i="6"/>
  <c r="M71" i="6"/>
  <c r="M70" i="6"/>
  <c r="M69" i="6"/>
  <c r="M68" i="6"/>
  <c r="M67" i="6"/>
  <c r="M66" i="6"/>
  <c r="M65" i="6"/>
  <c r="M64" i="6"/>
  <c r="M63" i="6"/>
  <c r="M61" i="6"/>
  <c r="M60" i="6"/>
  <c r="M59" i="6"/>
  <c r="M58" i="6"/>
  <c r="M57" i="6"/>
  <c r="M56" i="6"/>
  <c r="M55" i="6"/>
  <c r="M54" i="6"/>
  <c r="M53" i="6"/>
  <c r="M52" i="6"/>
  <c r="M51" i="6"/>
  <c r="M49" i="6"/>
  <c r="M48" i="6"/>
  <c r="M47" i="6"/>
  <c r="M46" i="6"/>
  <c r="M44" i="6"/>
  <c r="M43" i="6"/>
  <c r="M42" i="6"/>
  <c r="M41" i="6"/>
  <c r="M39" i="6"/>
  <c r="M38" i="6"/>
  <c r="M37" i="6"/>
  <c r="M36" i="6"/>
  <c r="M35" i="6"/>
  <c r="M34" i="6"/>
  <c r="M33" i="6"/>
  <c r="M32" i="6"/>
  <c r="M31" i="6"/>
  <c r="M30" i="6"/>
  <c r="M29" i="6"/>
  <c r="M28" i="6"/>
  <c r="M27" i="6"/>
  <c r="M25" i="6"/>
  <c r="M24" i="6"/>
  <c r="M23" i="6"/>
  <c r="M22" i="6"/>
  <c r="M21" i="6"/>
  <c r="M20" i="6"/>
  <c r="M19" i="6"/>
  <c r="M18" i="6"/>
  <c r="M17" i="6"/>
  <c r="M16" i="6"/>
  <c r="M15" i="6"/>
  <c r="M14" i="6"/>
  <c r="M13" i="6"/>
  <c r="M12" i="6"/>
  <c r="L163" i="6"/>
  <c r="L162" i="6"/>
  <c r="L161" i="6"/>
  <c r="L160" i="6"/>
  <c r="L159" i="6"/>
  <c r="L158" i="6"/>
  <c r="L157" i="6"/>
  <c r="L155" i="6"/>
  <c r="L154" i="6"/>
  <c r="L153" i="6"/>
  <c r="L152" i="6"/>
  <c r="L150" i="6"/>
  <c r="L149" i="6"/>
  <c r="L148" i="6"/>
  <c r="L147" i="6"/>
  <c r="L146" i="6"/>
  <c r="L145" i="6"/>
  <c r="L144" i="6"/>
  <c r="L143" i="6"/>
  <c r="L142" i="6"/>
  <c r="L141" i="6"/>
  <c r="L140" i="6"/>
  <c r="L139" i="6"/>
  <c r="L138" i="6"/>
  <c r="L136" i="6"/>
  <c r="L135" i="6"/>
  <c r="L134" i="6"/>
  <c r="L133" i="6"/>
  <c r="L132" i="6"/>
  <c r="L131" i="6"/>
  <c r="L130" i="6"/>
  <c r="L129" i="6"/>
  <c r="L128" i="6"/>
  <c r="L127" i="6"/>
  <c r="L126" i="6"/>
  <c r="L125" i="6"/>
  <c r="L123" i="6"/>
  <c r="L122" i="6"/>
  <c r="L121" i="6"/>
  <c r="L120" i="6"/>
  <c r="L119" i="6"/>
  <c r="L118" i="6"/>
  <c r="L117" i="6"/>
  <c r="L116" i="6"/>
  <c r="L115" i="6"/>
  <c r="L114" i="6"/>
  <c r="L113" i="6"/>
  <c r="L112" i="6"/>
  <c r="L111" i="6"/>
  <c r="L110" i="6"/>
  <c r="L109" i="6"/>
  <c r="L108" i="6"/>
  <c r="L107" i="6"/>
  <c r="L106" i="6"/>
  <c r="L104" i="6"/>
  <c r="L103" i="6"/>
  <c r="L102" i="6"/>
  <c r="L101" i="6"/>
  <c r="L100" i="6"/>
  <c r="L99" i="6"/>
  <c r="L98" i="6"/>
  <c r="L97" i="6"/>
  <c r="L96" i="6"/>
  <c r="L95" i="6"/>
  <c r="L93" i="6"/>
  <c r="L92" i="6"/>
  <c r="L91" i="6"/>
  <c r="L90" i="6"/>
  <c r="L89" i="6"/>
  <c r="L87" i="6"/>
  <c r="L86" i="6"/>
  <c r="L85" i="6"/>
  <c r="L84" i="6"/>
  <c r="L83" i="6"/>
  <c r="L82" i="6"/>
  <c r="L81" i="6"/>
  <c r="L80" i="6"/>
  <c r="L79" i="6"/>
  <c r="L78" i="6"/>
  <c r="L76" i="6"/>
  <c r="L75" i="6"/>
  <c r="L74" i="6"/>
  <c r="L73" i="6"/>
  <c r="L72" i="6"/>
  <c r="L71" i="6"/>
  <c r="L70" i="6"/>
  <c r="L69" i="6"/>
  <c r="L68" i="6"/>
  <c r="L67" i="6"/>
  <c r="L66" i="6"/>
  <c r="L65" i="6"/>
  <c r="L64" i="6"/>
  <c r="L63" i="6"/>
  <c r="L61" i="6"/>
  <c r="L60" i="6"/>
  <c r="L59" i="6"/>
  <c r="L58" i="6"/>
  <c r="L57" i="6"/>
  <c r="L56" i="6"/>
  <c r="L55" i="6"/>
  <c r="L54" i="6"/>
  <c r="L53" i="6"/>
  <c r="L52" i="6"/>
  <c r="L51" i="6"/>
  <c r="L49" i="6"/>
  <c r="L48" i="6"/>
  <c r="L47" i="6"/>
  <c r="L46" i="6"/>
  <c r="L44" i="6"/>
  <c r="L43" i="6"/>
  <c r="L42" i="6"/>
  <c r="L41" i="6"/>
  <c r="L39" i="6"/>
  <c r="L38" i="6"/>
  <c r="L37" i="6"/>
  <c r="L36" i="6"/>
  <c r="L35" i="6"/>
  <c r="L34" i="6"/>
  <c r="L33" i="6"/>
  <c r="L32" i="6"/>
  <c r="L31" i="6"/>
  <c r="L30" i="6"/>
  <c r="L29" i="6"/>
  <c r="L28" i="6"/>
  <c r="L27" i="6"/>
  <c r="L25" i="6"/>
  <c r="L24" i="6"/>
  <c r="L23" i="6"/>
  <c r="L22" i="6"/>
  <c r="L21" i="6"/>
  <c r="L20" i="6"/>
  <c r="L19" i="6"/>
  <c r="L18" i="6"/>
  <c r="L17" i="6"/>
  <c r="L16" i="6"/>
  <c r="L15" i="6"/>
  <c r="L14" i="6"/>
  <c r="L13" i="6"/>
  <c r="L12" i="6"/>
  <c r="K163" i="6"/>
  <c r="K162" i="6"/>
  <c r="K161" i="6"/>
  <c r="K160" i="6"/>
  <c r="K159" i="6"/>
  <c r="K158" i="6"/>
  <c r="K157" i="6"/>
  <c r="K155" i="6"/>
  <c r="K154" i="6"/>
  <c r="K153" i="6"/>
  <c r="K152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4" i="6"/>
  <c r="K103" i="6"/>
  <c r="K102" i="6"/>
  <c r="K101" i="6"/>
  <c r="K100" i="6"/>
  <c r="K99" i="6"/>
  <c r="K98" i="6"/>
  <c r="K97" i="6"/>
  <c r="K96" i="6"/>
  <c r="K95" i="6"/>
  <c r="K93" i="6"/>
  <c r="K92" i="6"/>
  <c r="K91" i="6"/>
  <c r="K90" i="6"/>
  <c r="K89" i="6"/>
  <c r="K87" i="6"/>
  <c r="K86" i="6"/>
  <c r="K85" i="6"/>
  <c r="K84" i="6"/>
  <c r="K83" i="6"/>
  <c r="K82" i="6"/>
  <c r="K81" i="6"/>
  <c r="K80" i="6"/>
  <c r="K79" i="6"/>
  <c r="K78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1" i="6"/>
  <c r="K60" i="6"/>
  <c r="K59" i="6"/>
  <c r="K58" i="6"/>
  <c r="K57" i="6"/>
  <c r="K56" i="6"/>
  <c r="K55" i="6"/>
  <c r="K54" i="6"/>
  <c r="K53" i="6"/>
  <c r="K52" i="6"/>
  <c r="K51" i="6"/>
  <c r="K49" i="6"/>
  <c r="K48" i="6"/>
  <c r="K47" i="6"/>
  <c r="K46" i="6"/>
  <c r="K44" i="6"/>
  <c r="K43" i="6"/>
  <c r="K42" i="6"/>
  <c r="K41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J163" i="6"/>
  <c r="J162" i="6"/>
  <c r="J161" i="6"/>
  <c r="J160" i="6"/>
  <c r="J159" i="6"/>
  <c r="J158" i="6"/>
  <c r="J157" i="6"/>
  <c r="J155" i="6"/>
  <c r="J154" i="6"/>
  <c r="J153" i="6"/>
  <c r="J152" i="6"/>
  <c r="J150" i="6"/>
  <c r="J149" i="6"/>
  <c r="J148" i="6"/>
  <c r="J147" i="6"/>
  <c r="J146" i="6"/>
  <c r="J145" i="6"/>
  <c r="J144" i="6"/>
  <c r="J143" i="6"/>
  <c r="J142" i="6"/>
  <c r="J141" i="6"/>
  <c r="J140" i="6"/>
  <c r="J139" i="6"/>
  <c r="J138" i="6"/>
  <c r="J136" i="6"/>
  <c r="J135" i="6"/>
  <c r="J134" i="6"/>
  <c r="J133" i="6"/>
  <c r="J132" i="6"/>
  <c r="J131" i="6"/>
  <c r="J130" i="6"/>
  <c r="J129" i="6"/>
  <c r="J128" i="6"/>
  <c r="J127" i="6"/>
  <c r="J126" i="6"/>
  <c r="J125" i="6"/>
  <c r="J123" i="6"/>
  <c r="J122" i="6"/>
  <c r="J121" i="6"/>
  <c r="J120" i="6"/>
  <c r="J119" i="6"/>
  <c r="J118" i="6"/>
  <c r="J117" i="6"/>
  <c r="J116" i="6"/>
  <c r="J115" i="6"/>
  <c r="J114" i="6"/>
  <c r="J113" i="6"/>
  <c r="J112" i="6"/>
  <c r="J111" i="6"/>
  <c r="J110" i="6"/>
  <c r="J109" i="6"/>
  <c r="J108" i="6"/>
  <c r="J107" i="6"/>
  <c r="J106" i="6"/>
  <c r="J104" i="6"/>
  <c r="J103" i="6"/>
  <c r="J102" i="6"/>
  <c r="J101" i="6"/>
  <c r="J100" i="6"/>
  <c r="J99" i="6"/>
  <c r="J98" i="6"/>
  <c r="J97" i="6"/>
  <c r="J96" i="6"/>
  <c r="J95" i="6"/>
  <c r="J93" i="6"/>
  <c r="J92" i="6"/>
  <c r="J91" i="6"/>
  <c r="J90" i="6"/>
  <c r="J89" i="6"/>
  <c r="J87" i="6"/>
  <c r="J86" i="6"/>
  <c r="J85" i="6"/>
  <c r="J84" i="6"/>
  <c r="J83" i="6"/>
  <c r="J82" i="6"/>
  <c r="J81" i="6"/>
  <c r="J80" i="6"/>
  <c r="J79" i="6"/>
  <c r="J78" i="6"/>
  <c r="J76" i="6"/>
  <c r="J75" i="6"/>
  <c r="J74" i="6"/>
  <c r="J73" i="6"/>
  <c r="J72" i="6"/>
  <c r="J71" i="6"/>
  <c r="J70" i="6"/>
  <c r="J69" i="6"/>
  <c r="J68" i="6"/>
  <c r="J67" i="6"/>
  <c r="J66" i="6"/>
  <c r="J65" i="6"/>
  <c r="J64" i="6"/>
  <c r="J63" i="6"/>
  <c r="J61" i="6"/>
  <c r="J60" i="6"/>
  <c r="J59" i="6"/>
  <c r="J58" i="6"/>
  <c r="J57" i="6"/>
  <c r="J56" i="6"/>
  <c r="J55" i="6"/>
  <c r="J54" i="6"/>
  <c r="J53" i="6"/>
  <c r="J52" i="6"/>
  <c r="J51" i="6"/>
  <c r="J49" i="6"/>
  <c r="J48" i="6"/>
  <c r="J47" i="6"/>
  <c r="J46" i="6"/>
  <c r="J44" i="6"/>
  <c r="J43" i="6"/>
  <c r="J42" i="6"/>
  <c r="J41" i="6"/>
  <c r="J39" i="6"/>
  <c r="J38" i="6"/>
  <c r="J37" i="6"/>
  <c r="J36" i="6"/>
  <c r="J35" i="6"/>
  <c r="J34" i="6"/>
  <c r="J33" i="6"/>
  <c r="J32" i="6"/>
  <c r="J31" i="6"/>
  <c r="J30" i="6"/>
  <c r="J29" i="6"/>
  <c r="J28" i="6"/>
  <c r="J27" i="6"/>
  <c r="J25" i="6"/>
  <c r="J24" i="6"/>
  <c r="J23" i="6"/>
  <c r="J22" i="6"/>
  <c r="J21" i="6"/>
  <c r="J20" i="6"/>
  <c r="J19" i="6"/>
  <c r="J18" i="6"/>
  <c r="J17" i="6"/>
  <c r="J16" i="6"/>
  <c r="J15" i="6"/>
  <c r="J14" i="6"/>
  <c r="J13" i="6"/>
  <c r="J12" i="6"/>
  <c r="I163" i="6"/>
  <c r="I162" i="6"/>
  <c r="I161" i="6"/>
  <c r="I160" i="6"/>
  <c r="I159" i="6"/>
  <c r="I158" i="6"/>
  <c r="I157" i="6"/>
  <c r="I155" i="6"/>
  <c r="I154" i="6"/>
  <c r="I153" i="6"/>
  <c r="I152" i="6"/>
  <c r="I150" i="6"/>
  <c r="I149" i="6"/>
  <c r="I148" i="6"/>
  <c r="I147" i="6"/>
  <c r="I146" i="6"/>
  <c r="I145" i="6"/>
  <c r="I144" i="6"/>
  <c r="I143" i="6"/>
  <c r="I142" i="6"/>
  <c r="I141" i="6"/>
  <c r="I140" i="6"/>
  <c r="I139" i="6"/>
  <c r="I138" i="6"/>
  <c r="I136" i="6"/>
  <c r="I135" i="6"/>
  <c r="I134" i="6"/>
  <c r="I133" i="6"/>
  <c r="I132" i="6"/>
  <c r="I131" i="6"/>
  <c r="I130" i="6"/>
  <c r="I129" i="6"/>
  <c r="I128" i="6"/>
  <c r="I127" i="6"/>
  <c r="I126" i="6"/>
  <c r="I125" i="6"/>
  <c r="I123" i="6"/>
  <c r="I122" i="6"/>
  <c r="I121" i="6"/>
  <c r="I120" i="6"/>
  <c r="I119" i="6"/>
  <c r="I118" i="6"/>
  <c r="I117" i="6"/>
  <c r="I116" i="6"/>
  <c r="I115" i="6"/>
  <c r="I114" i="6"/>
  <c r="I113" i="6"/>
  <c r="I112" i="6"/>
  <c r="I111" i="6"/>
  <c r="I110" i="6"/>
  <c r="I109" i="6"/>
  <c r="I108" i="6"/>
  <c r="I107" i="6"/>
  <c r="I106" i="6"/>
  <c r="I104" i="6"/>
  <c r="I103" i="6"/>
  <c r="I102" i="6"/>
  <c r="I101" i="6"/>
  <c r="I100" i="6"/>
  <c r="I99" i="6"/>
  <c r="I98" i="6"/>
  <c r="I97" i="6"/>
  <c r="I96" i="6"/>
  <c r="I95" i="6"/>
  <c r="I93" i="6"/>
  <c r="I92" i="6"/>
  <c r="I91" i="6"/>
  <c r="I90" i="6"/>
  <c r="I89" i="6"/>
  <c r="I87" i="6"/>
  <c r="I86" i="6"/>
  <c r="I85" i="6"/>
  <c r="I84" i="6"/>
  <c r="I83" i="6"/>
  <c r="I82" i="6"/>
  <c r="I81" i="6"/>
  <c r="I80" i="6"/>
  <c r="I79" i="6"/>
  <c r="I78" i="6"/>
  <c r="I76" i="6"/>
  <c r="I75" i="6"/>
  <c r="I74" i="6"/>
  <c r="I73" i="6"/>
  <c r="I72" i="6"/>
  <c r="I71" i="6"/>
  <c r="I70" i="6"/>
  <c r="I69" i="6"/>
  <c r="I68" i="6"/>
  <c r="I67" i="6"/>
  <c r="I66" i="6"/>
  <c r="I65" i="6"/>
  <c r="I64" i="6"/>
  <c r="I63" i="6"/>
  <c r="I61" i="6"/>
  <c r="I60" i="6"/>
  <c r="I59" i="6"/>
  <c r="I58" i="6"/>
  <c r="I57" i="6"/>
  <c r="I56" i="6"/>
  <c r="I55" i="6"/>
  <c r="I54" i="6"/>
  <c r="I53" i="6"/>
  <c r="I52" i="6"/>
  <c r="I51" i="6"/>
  <c r="I49" i="6"/>
  <c r="I48" i="6"/>
  <c r="I47" i="6"/>
  <c r="I46" i="6"/>
  <c r="I44" i="6"/>
  <c r="I43" i="6"/>
  <c r="I42" i="6"/>
  <c r="I41" i="6"/>
  <c r="I39" i="6"/>
  <c r="I38" i="6"/>
  <c r="I37" i="6"/>
  <c r="I36" i="6"/>
  <c r="I35" i="6"/>
  <c r="I34" i="6"/>
  <c r="I33" i="6"/>
  <c r="I32" i="6"/>
  <c r="I31" i="6"/>
  <c r="I30" i="6"/>
  <c r="I29" i="6"/>
  <c r="I28" i="6"/>
  <c r="I27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H163" i="6"/>
  <c r="H162" i="6"/>
  <c r="H161" i="6"/>
  <c r="H160" i="6"/>
  <c r="H159" i="6"/>
  <c r="H158" i="6"/>
  <c r="H157" i="6"/>
  <c r="H155" i="6"/>
  <c r="H154" i="6"/>
  <c r="H153" i="6"/>
  <c r="H152" i="6"/>
  <c r="H150" i="6"/>
  <c r="H149" i="6"/>
  <c r="H148" i="6"/>
  <c r="H147" i="6"/>
  <c r="H146" i="6"/>
  <c r="H145" i="6"/>
  <c r="H144" i="6"/>
  <c r="H143" i="6"/>
  <c r="H142" i="6"/>
  <c r="H141" i="6"/>
  <c r="H140" i="6"/>
  <c r="H139" i="6"/>
  <c r="H138" i="6"/>
  <c r="H136" i="6"/>
  <c r="H135" i="6"/>
  <c r="H134" i="6"/>
  <c r="H133" i="6"/>
  <c r="H132" i="6"/>
  <c r="H131" i="6"/>
  <c r="H130" i="6"/>
  <c r="H129" i="6"/>
  <c r="H128" i="6"/>
  <c r="H127" i="6"/>
  <c r="H126" i="6"/>
  <c r="H125" i="6"/>
  <c r="H123" i="6"/>
  <c r="H122" i="6"/>
  <c r="H121" i="6"/>
  <c r="H120" i="6"/>
  <c r="H119" i="6"/>
  <c r="H118" i="6"/>
  <c r="H117" i="6"/>
  <c r="H116" i="6"/>
  <c r="H115" i="6"/>
  <c r="H114" i="6"/>
  <c r="H113" i="6"/>
  <c r="H112" i="6"/>
  <c r="H111" i="6"/>
  <c r="H110" i="6"/>
  <c r="H109" i="6"/>
  <c r="H108" i="6"/>
  <c r="H107" i="6"/>
  <c r="H106" i="6"/>
  <c r="H104" i="6"/>
  <c r="H103" i="6"/>
  <c r="H102" i="6"/>
  <c r="H101" i="6"/>
  <c r="H100" i="6"/>
  <c r="H99" i="6"/>
  <c r="H98" i="6"/>
  <c r="H97" i="6"/>
  <c r="H96" i="6"/>
  <c r="H95" i="6"/>
  <c r="H93" i="6"/>
  <c r="H92" i="6"/>
  <c r="H91" i="6"/>
  <c r="H90" i="6"/>
  <c r="H89" i="6"/>
  <c r="H87" i="6"/>
  <c r="H86" i="6"/>
  <c r="H85" i="6"/>
  <c r="H84" i="6"/>
  <c r="H83" i="6"/>
  <c r="H82" i="6"/>
  <c r="H81" i="6"/>
  <c r="H80" i="6"/>
  <c r="H79" i="6"/>
  <c r="H78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1" i="6"/>
  <c r="H60" i="6"/>
  <c r="H59" i="6"/>
  <c r="H58" i="6"/>
  <c r="H57" i="6"/>
  <c r="H56" i="6"/>
  <c r="H55" i="6"/>
  <c r="H54" i="6"/>
  <c r="H53" i="6"/>
  <c r="H52" i="6"/>
  <c r="H51" i="6"/>
  <c r="H49" i="6"/>
  <c r="H48" i="6"/>
  <c r="H47" i="6"/>
  <c r="H46" i="6"/>
  <c r="H44" i="6"/>
  <c r="H43" i="6"/>
  <c r="H42" i="6"/>
  <c r="H41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G163" i="6"/>
  <c r="G162" i="6"/>
  <c r="G161" i="6"/>
  <c r="G160" i="6"/>
  <c r="G159" i="6"/>
  <c r="G158" i="6"/>
  <c r="G157" i="6"/>
  <c r="G155" i="6"/>
  <c r="G154" i="6"/>
  <c r="G153" i="6"/>
  <c r="G152" i="6"/>
  <c r="G150" i="6"/>
  <c r="G149" i="6"/>
  <c r="G148" i="6"/>
  <c r="G147" i="6"/>
  <c r="G146" i="6"/>
  <c r="G145" i="6"/>
  <c r="G144" i="6"/>
  <c r="G143" i="6"/>
  <c r="G142" i="6"/>
  <c r="G141" i="6"/>
  <c r="G140" i="6"/>
  <c r="G139" i="6"/>
  <c r="G138" i="6"/>
  <c r="G136" i="6"/>
  <c r="G135" i="6"/>
  <c r="G134" i="6"/>
  <c r="G133" i="6"/>
  <c r="G132" i="6"/>
  <c r="G131" i="6"/>
  <c r="G130" i="6"/>
  <c r="G129" i="6"/>
  <c r="G128" i="6"/>
  <c r="G127" i="6"/>
  <c r="G126" i="6"/>
  <c r="G125" i="6"/>
  <c r="G123" i="6"/>
  <c r="G122" i="6"/>
  <c r="G121" i="6"/>
  <c r="G120" i="6"/>
  <c r="G119" i="6"/>
  <c r="G118" i="6"/>
  <c r="G117" i="6"/>
  <c r="G116" i="6"/>
  <c r="G115" i="6"/>
  <c r="G114" i="6"/>
  <c r="G113" i="6"/>
  <c r="G112" i="6"/>
  <c r="G111" i="6"/>
  <c r="G110" i="6"/>
  <c r="G109" i="6"/>
  <c r="G108" i="6"/>
  <c r="G107" i="6"/>
  <c r="G106" i="6"/>
  <c r="G104" i="6"/>
  <c r="G103" i="6"/>
  <c r="G102" i="6"/>
  <c r="G101" i="6"/>
  <c r="G100" i="6"/>
  <c r="G99" i="6"/>
  <c r="G98" i="6"/>
  <c r="G97" i="6"/>
  <c r="G96" i="6"/>
  <c r="G95" i="6"/>
  <c r="G93" i="6"/>
  <c r="G92" i="6"/>
  <c r="G91" i="6"/>
  <c r="G90" i="6"/>
  <c r="G89" i="6"/>
  <c r="G87" i="6"/>
  <c r="G86" i="6"/>
  <c r="G85" i="6"/>
  <c r="G84" i="6"/>
  <c r="G83" i="6"/>
  <c r="G82" i="6"/>
  <c r="G81" i="6"/>
  <c r="G80" i="6"/>
  <c r="G79" i="6"/>
  <c r="G78" i="6"/>
  <c r="G76" i="6"/>
  <c r="G75" i="6"/>
  <c r="G74" i="6"/>
  <c r="G73" i="6"/>
  <c r="G72" i="6"/>
  <c r="G71" i="6"/>
  <c r="G70" i="6"/>
  <c r="G69" i="6"/>
  <c r="G68" i="6"/>
  <c r="G67" i="6"/>
  <c r="G66" i="6"/>
  <c r="G65" i="6"/>
  <c r="G64" i="6"/>
  <c r="G63" i="6"/>
  <c r="G61" i="6"/>
  <c r="G60" i="6"/>
  <c r="G59" i="6"/>
  <c r="G58" i="6"/>
  <c r="G57" i="6"/>
  <c r="G56" i="6"/>
  <c r="G55" i="6"/>
  <c r="G54" i="6"/>
  <c r="G53" i="6"/>
  <c r="G52" i="6"/>
  <c r="G51" i="6"/>
  <c r="G49" i="6"/>
  <c r="G48" i="6"/>
  <c r="G47" i="6"/>
  <c r="G46" i="6"/>
  <c r="G44" i="6"/>
  <c r="G43" i="6"/>
  <c r="G42" i="6"/>
  <c r="G41" i="6"/>
  <c r="G39" i="6"/>
  <c r="G38" i="6"/>
  <c r="G37" i="6"/>
  <c r="G36" i="6"/>
  <c r="G35" i="6"/>
  <c r="G34" i="6"/>
  <c r="G33" i="6"/>
  <c r="G32" i="6"/>
  <c r="G31" i="6"/>
  <c r="G30" i="6"/>
  <c r="G29" i="6"/>
  <c r="G28" i="6"/>
  <c r="G27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F163" i="6"/>
  <c r="F162" i="6"/>
  <c r="F161" i="6"/>
  <c r="F160" i="6"/>
  <c r="F159" i="6"/>
  <c r="F158" i="6"/>
  <c r="F157" i="6"/>
  <c r="F155" i="6"/>
  <c r="F154" i="6"/>
  <c r="F153" i="6"/>
  <c r="F152" i="6"/>
  <c r="F150" i="6"/>
  <c r="F149" i="6"/>
  <c r="F148" i="6"/>
  <c r="F147" i="6"/>
  <c r="F146" i="6"/>
  <c r="F145" i="6"/>
  <c r="F144" i="6"/>
  <c r="F143" i="6"/>
  <c r="F142" i="6"/>
  <c r="F141" i="6"/>
  <c r="F140" i="6"/>
  <c r="F139" i="6"/>
  <c r="F138" i="6"/>
  <c r="F136" i="6"/>
  <c r="F135" i="6"/>
  <c r="F134" i="6"/>
  <c r="F133" i="6"/>
  <c r="F132" i="6"/>
  <c r="F131" i="6"/>
  <c r="F130" i="6"/>
  <c r="F129" i="6"/>
  <c r="F128" i="6"/>
  <c r="F127" i="6"/>
  <c r="F126" i="6"/>
  <c r="F125" i="6"/>
  <c r="F123" i="6"/>
  <c r="F122" i="6"/>
  <c r="F121" i="6"/>
  <c r="F120" i="6"/>
  <c r="F119" i="6"/>
  <c r="F118" i="6"/>
  <c r="F117" i="6"/>
  <c r="F116" i="6"/>
  <c r="F115" i="6"/>
  <c r="F114" i="6"/>
  <c r="F113" i="6"/>
  <c r="F112" i="6"/>
  <c r="F111" i="6"/>
  <c r="F110" i="6"/>
  <c r="F109" i="6"/>
  <c r="F108" i="6"/>
  <c r="F107" i="6"/>
  <c r="F106" i="6"/>
  <c r="F104" i="6"/>
  <c r="F103" i="6"/>
  <c r="F102" i="6"/>
  <c r="F101" i="6"/>
  <c r="F100" i="6"/>
  <c r="F99" i="6"/>
  <c r="F98" i="6"/>
  <c r="F97" i="6"/>
  <c r="F96" i="6"/>
  <c r="F95" i="6"/>
  <c r="F93" i="6"/>
  <c r="F92" i="6"/>
  <c r="F91" i="6"/>
  <c r="F90" i="6"/>
  <c r="F89" i="6"/>
  <c r="F87" i="6"/>
  <c r="F86" i="6"/>
  <c r="F85" i="6"/>
  <c r="F84" i="6"/>
  <c r="F83" i="6"/>
  <c r="F82" i="6"/>
  <c r="F81" i="6"/>
  <c r="F80" i="6"/>
  <c r="F79" i="6"/>
  <c r="F78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1" i="6"/>
  <c r="F60" i="6"/>
  <c r="F59" i="6"/>
  <c r="F58" i="6"/>
  <c r="F57" i="6"/>
  <c r="F56" i="6"/>
  <c r="F55" i="6"/>
  <c r="F54" i="6"/>
  <c r="F53" i="6"/>
  <c r="F52" i="6"/>
  <c r="F51" i="6"/>
  <c r="F49" i="6"/>
  <c r="F48" i="6"/>
  <c r="F47" i="6"/>
  <c r="F46" i="6"/>
  <c r="F44" i="6"/>
  <c r="F43" i="6"/>
  <c r="F42" i="6"/>
  <c r="F41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E163" i="6"/>
  <c r="E162" i="6"/>
  <c r="E161" i="6"/>
  <c r="E160" i="6"/>
  <c r="E159" i="6"/>
  <c r="E158" i="6"/>
  <c r="E157" i="6"/>
  <c r="E155" i="6"/>
  <c r="E154" i="6"/>
  <c r="E153" i="6"/>
  <c r="E152" i="6"/>
  <c r="E150" i="6"/>
  <c r="E149" i="6"/>
  <c r="E148" i="6"/>
  <c r="E147" i="6"/>
  <c r="E146" i="6"/>
  <c r="E145" i="6"/>
  <c r="E144" i="6"/>
  <c r="E143" i="6"/>
  <c r="E142" i="6"/>
  <c r="E141" i="6"/>
  <c r="E140" i="6"/>
  <c r="E139" i="6"/>
  <c r="E138" i="6"/>
  <c r="E136" i="6"/>
  <c r="E135" i="6"/>
  <c r="E134" i="6"/>
  <c r="E133" i="6"/>
  <c r="E132" i="6"/>
  <c r="E131" i="6"/>
  <c r="E130" i="6"/>
  <c r="E129" i="6"/>
  <c r="E128" i="6"/>
  <c r="E127" i="6"/>
  <c r="E126" i="6"/>
  <c r="E125" i="6"/>
  <c r="E123" i="6"/>
  <c r="E122" i="6"/>
  <c r="E121" i="6"/>
  <c r="E120" i="6"/>
  <c r="E119" i="6"/>
  <c r="E118" i="6"/>
  <c r="E117" i="6"/>
  <c r="E116" i="6"/>
  <c r="E115" i="6"/>
  <c r="E114" i="6"/>
  <c r="E113" i="6"/>
  <c r="E112" i="6"/>
  <c r="E111" i="6"/>
  <c r="E110" i="6"/>
  <c r="E109" i="6"/>
  <c r="E108" i="6"/>
  <c r="E107" i="6"/>
  <c r="E106" i="6"/>
  <c r="E104" i="6"/>
  <c r="E103" i="6"/>
  <c r="E102" i="6"/>
  <c r="E101" i="6"/>
  <c r="E100" i="6"/>
  <c r="E99" i="6"/>
  <c r="E98" i="6"/>
  <c r="E97" i="6"/>
  <c r="E96" i="6"/>
  <c r="E95" i="6"/>
  <c r="E93" i="6"/>
  <c r="E92" i="6"/>
  <c r="E91" i="6"/>
  <c r="E90" i="6"/>
  <c r="E89" i="6"/>
  <c r="E87" i="6"/>
  <c r="E86" i="6"/>
  <c r="E85" i="6"/>
  <c r="E84" i="6"/>
  <c r="E83" i="6"/>
  <c r="E82" i="6"/>
  <c r="E81" i="6"/>
  <c r="E80" i="6"/>
  <c r="E79" i="6"/>
  <c r="E78" i="6"/>
  <c r="E76" i="6"/>
  <c r="E75" i="6"/>
  <c r="E74" i="6"/>
  <c r="E73" i="6"/>
  <c r="E72" i="6"/>
  <c r="E71" i="6"/>
  <c r="E70" i="6"/>
  <c r="E69" i="6"/>
  <c r="E68" i="6"/>
  <c r="E67" i="6"/>
  <c r="E66" i="6"/>
  <c r="E65" i="6"/>
  <c r="E64" i="6"/>
  <c r="E63" i="6"/>
  <c r="E61" i="6"/>
  <c r="E60" i="6"/>
  <c r="E59" i="6"/>
  <c r="E58" i="6"/>
  <c r="E57" i="6"/>
  <c r="E56" i="6"/>
  <c r="E55" i="6"/>
  <c r="E54" i="6"/>
  <c r="E53" i="6"/>
  <c r="E52" i="6"/>
  <c r="E51" i="6"/>
  <c r="E49" i="6"/>
  <c r="E48" i="6"/>
  <c r="E47" i="6"/>
  <c r="E46" i="6"/>
  <c r="E44" i="6"/>
  <c r="E43" i="6"/>
  <c r="E42" i="6"/>
  <c r="E41" i="6"/>
  <c r="E39" i="6"/>
  <c r="E38" i="6"/>
  <c r="E37" i="6"/>
  <c r="E36" i="6"/>
  <c r="E35" i="6"/>
  <c r="E34" i="6"/>
  <c r="E33" i="6"/>
  <c r="E32" i="6"/>
  <c r="E31" i="6"/>
  <c r="E30" i="6"/>
  <c r="E29" i="6"/>
  <c r="E28" i="6"/>
  <c r="E27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AC163" i="5"/>
  <c r="AC162" i="5"/>
  <c r="AC161" i="5"/>
  <c r="AC160" i="5"/>
  <c r="AC159" i="5"/>
  <c r="AC158" i="5"/>
  <c r="AC157" i="5"/>
  <c r="AC155" i="5"/>
  <c r="AC154" i="5"/>
  <c r="AC153" i="5"/>
  <c r="AC152" i="5"/>
  <c r="AC150" i="5"/>
  <c r="AC149" i="5"/>
  <c r="AC148" i="5"/>
  <c r="AC147" i="5"/>
  <c r="AC146" i="5"/>
  <c r="AC145" i="5"/>
  <c r="AC144" i="5"/>
  <c r="AC143" i="5"/>
  <c r="AC142" i="5"/>
  <c r="AC141" i="5"/>
  <c r="AC140" i="5"/>
  <c r="AC139" i="5"/>
  <c r="AC138" i="5"/>
  <c r="AC136" i="5"/>
  <c r="AC135" i="5"/>
  <c r="AC134" i="5"/>
  <c r="AC133" i="5"/>
  <c r="AC132" i="5"/>
  <c r="AC131" i="5"/>
  <c r="AC130" i="5"/>
  <c r="AC129" i="5"/>
  <c r="AC128" i="5"/>
  <c r="AC127" i="5"/>
  <c r="AC126" i="5"/>
  <c r="AC125" i="5"/>
  <c r="AC123" i="5"/>
  <c r="AC122" i="5"/>
  <c r="AC121" i="5"/>
  <c r="AC120" i="5"/>
  <c r="AC119" i="5"/>
  <c r="AC118" i="5"/>
  <c r="AC117" i="5"/>
  <c r="AC116" i="5"/>
  <c r="AC115" i="5"/>
  <c r="AC114" i="5"/>
  <c r="AC113" i="5"/>
  <c r="AC112" i="5"/>
  <c r="AC111" i="5"/>
  <c r="AC110" i="5"/>
  <c r="AC109" i="5"/>
  <c r="AC108" i="5"/>
  <c r="AC107" i="5"/>
  <c r="AC106" i="5"/>
  <c r="AC104" i="5"/>
  <c r="AC103" i="5"/>
  <c r="AC102" i="5"/>
  <c r="AC101" i="5"/>
  <c r="AC100" i="5"/>
  <c r="AC99" i="5"/>
  <c r="AC98" i="5"/>
  <c r="AC97" i="5"/>
  <c r="AC96" i="5"/>
  <c r="AC95" i="5"/>
  <c r="AC93" i="5"/>
  <c r="AC92" i="5"/>
  <c r="AC91" i="5"/>
  <c r="AC90" i="5"/>
  <c r="AC89" i="5"/>
  <c r="AC87" i="5"/>
  <c r="AC86" i="5"/>
  <c r="AC85" i="5"/>
  <c r="AC84" i="5"/>
  <c r="AC83" i="5"/>
  <c r="AC82" i="5"/>
  <c r="AC81" i="5"/>
  <c r="AC80" i="5"/>
  <c r="AC79" i="5"/>
  <c r="AC78" i="5"/>
  <c r="AC76" i="5"/>
  <c r="AC75" i="5"/>
  <c r="AC74" i="5"/>
  <c r="AC73" i="5"/>
  <c r="AC72" i="5"/>
  <c r="AC71" i="5"/>
  <c r="AC70" i="5"/>
  <c r="AC69" i="5"/>
  <c r="AC68" i="5"/>
  <c r="AC67" i="5"/>
  <c r="AC66" i="5"/>
  <c r="AC65" i="5"/>
  <c r="AC64" i="5"/>
  <c r="AC63" i="5"/>
  <c r="AC61" i="5"/>
  <c r="AC60" i="5"/>
  <c r="AC59" i="5"/>
  <c r="AC58" i="5"/>
  <c r="AC57" i="5"/>
  <c r="AC56" i="5"/>
  <c r="AC55" i="5"/>
  <c r="AC54" i="5"/>
  <c r="AC53" i="5"/>
  <c r="AC52" i="5"/>
  <c r="AC51" i="5"/>
  <c r="AC49" i="5"/>
  <c r="AC48" i="5"/>
  <c r="AC47" i="5"/>
  <c r="AC46" i="5"/>
  <c r="AC44" i="5"/>
  <c r="AC43" i="5"/>
  <c r="AC42" i="5"/>
  <c r="AC41" i="5"/>
  <c r="AC39" i="5"/>
  <c r="AC38" i="5"/>
  <c r="AC37" i="5"/>
  <c r="AC36" i="5"/>
  <c r="AC35" i="5"/>
  <c r="AC34" i="5"/>
  <c r="AC33" i="5"/>
  <c r="AC32" i="5"/>
  <c r="AC31" i="5"/>
  <c r="AC30" i="5"/>
  <c r="AC29" i="5"/>
  <c r="AC28" i="5"/>
  <c r="AC27" i="5"/>
  <c r="AC25" i="5"/>
  <c r="AC24" i="5"/>
  <c r="AC23" i="5"/>
  <c r="AC22" i="5"/>
  <c r="AC21" i="5"/>
  <c r="AC20" i="5"/>
  <c r="AC19" i="5"/>
  <c r="AC18" i="5"/>
  <c r="AC17" i="5"/>
  <c r="AC16" i="5"/>
  <c r="AC15" i="5"/>
  <c r="AC14" i="5"/>
  <c r="AC13" i="5"/>
  <c r="AC12" i="5"/>
  <c r="AB163" i="5"/>
  <c r="AB162" i="5"/>
  <c r="AB161" i="5"/>
  <c r="AB160" i="5"/>
  <c r="AB159" i="5"/>
  <c r="AB158" i="5"/>
  <c r="AB157" i="5"/>
  <c r="AB155" i="5"/>
  <c r="AB154" i="5"/>
  <c r="AB153" i="5"/>
  <c r="AB152" i="5"/>
  <c r="AB150" i="5"/>
  <c r="AB149" i="5"/>
  <c r="AB148" i="5"/>
  <c r="AB147" i="5"/>
  <c r="AB146" i="5"/>
  <c r="AB145" i="5"/>
  <c r="AB144" i="5"/>
  <c r="AB143" i="5"/>
  <c r="AB142" i="5"/>
  <c r="AB141" i="5"/>
  <c r="AB140" i="5"/>
  <c r="AB139" i="5"/>
  <c r="AB138" i="5"/>
  <c r="AB136" i="5"/>
  <c r="AB135" i="5"/>
  <c r="AB134" i="5"/>
  <c r="AB133" i="5"/>
  <c r="AB132" i="5"/>
  <c r="AB131" i="5"/>
  <c r="AB130" i="5"/>
  <c r="AB129" i="5"/>
  <c r="AB128" i="5"/>
  <c r="AB127" i="5"/>
  <c r="AB126" i="5"/>
  <c r="AB125" i="5"/>
  <c r="AB123" i="5"/>
  <c r="AB122" i="5"/>
  <c r="AB121" i="5"/>
  <c r="AB120" i="5"/>
  <c r="AB119" i="5"/>
  <c r="AB118" i="5"/>
  <c r="AB117" i="5"/>
  <c r="AB116" i="5"/>
  <c r="AB115" i="5"/>
  <c r="AB114" i="5"/>
  <c r="AB113" i="5"/>
  <c r="AB112" i="5"/>
  <c r="AB111" i="5"/>
  <c r="AB110" i="5"/>
  <c r="AB109" i="5"/>
  <c r="AB108" i="5"/>
  <c r="AB107" i="5"/>
  <c r="AB106" i="5"/>
  <c r="AB104" i="5"/>
  <c r="AB103" i="5"/>
  <c r="AB102" i="5"/>
  <c r="AB101" i="5"/>
  <c r="AB100" i="5"/>
  <c r="AB99" i="5"/>
  <c r="AB98" i="5"/>
  <c r="AB97" i="5"/>
  <c r="AB96" i="5"/>
  <c r="AB95" i="5"/>
  <c r="AB93" i="5"/>
  <c r="AB92" i="5"/>
  <c r="AB91" i="5"/>
  <c r="AB90" i="5"/>
  <c r="AB89" i="5"/>
  <c r="AB87" i="5"/>
  <c r="AB86" i="5"/>
  <c r="AB85" i="5"/>
  <c r="AB84" i="5"/>
  <c r="AB83" i="5"/>
  <c r="AB82" i="5"/>
  <c r="AB81" i="5"/>
  <c r="AB80" i="5"/>
  <c r="AB79" i="5"/>
  <c r="AB78" i="5"/>
  <c r="AB76" i="5"/>
  <c r="AB75" i="5"/>
  <c r="AB74" i="5"/>
  <c r="AB73" i="5"/>
  <c r="AB72" i="5"/>
  <c r="AB71" i="5"/>
  <c r="AB70" i="5"/>
  <c r="AB69" i="5"/>
  <c r="AB68" i="5"/>
  <c r="AB67" i="5"/>
  <c r="AB66" i="5"/>
  <c r="AB65" i="5"/>
  <c r="AB64" i="5"/>
  <c r="AB63" i="5"/>
  <c r="AB61" i="5"/>
  <c r="AB60" i="5"/>
  <c r="AB59" i="5"/>
  <c r="AB58" i="5"/>
  <c r="AB57" i="5"/>
  <c r="AB56" i="5"/>
  <c r="AB55" i="5"/>
  <c r="AB54" i="5"/>
  <c r="AB53" i="5"/>
  <c r="AB52" i="5"/>
  <c r="AB51" i="5"/>
  <c r="AB49" i="5"/>
  <c r="AB48" i="5"/>
  <c r="AB47" i="5"/>
  <c r="AB46" i="5"/>
  <c r="AB44" i="5"/>
  <c r="AB43" i="5"/>
  <c r="AB42" i="5"/>
  <c r="AB41" i="5"/>
  <c r="AB39" i="5"/>
  <c r="AB38" i="5"/>
  <c r="AB37" i="5"/>
  <c r="AB36" i="5"/>
  <c r="AB35" i="5"/>
  <c r="AB34" i="5"/>
  <c r="AB33" i="5"/>
  <c r="AB32" i="5"/>
  <c r="AB31" i="5"/>
  <c r="AB30" i="5"/>
  <c r="AB29" i="5"/>
  <c r="AB28" i="5"/>
  <c r="AB27" i="5"/>
  <c r="AB25" i="5"/>
  <c r="AB24" i="5"/>
  <c r="AB23" i="5"/>
  <c r="AB22" i="5"/>
  <c r="AB21" i="5"/>
  <c r="AB20" i="5"/>
  <c r="AB19" i="5"/>
  <c r="AB18" i="5"/>
  <c r="AB17" i="5"/>
  <c r="AB16" i="5"/>
  <c r="AB15" i="5"/>
  <c r="AB14" i="5"/>
  <c r="AB13" i="5"/>
  <c r="AB12" i="5"/>
  <c r="AA163" i="5"/>
  <c r="AA162" i="5"/>
  <c r="AA161" i="5"/>
  <c r="AA160" i="5"/>
  <c r="AA159" i="5"/>
  <c r="AA158" i="5"/>
  <c r="AA157" i="5"/>
  <c r="AA155" i="5"/>
  <c r="AA154" i="5"/>
  <c r="AA153" i="5"/>
  <c r="AA152" i="5"/>
  <c r="AA150" i="5"/>
  <c r="AA149" i="5"/>
  <c r="AA148" i="5"/>
  <c r="AA147" i="5"/>
  <c r="AA146" i="5"/>
  <c r="AA145" i="5"/>
  <c r="AA144" i="5"/>
  <c r="AA143" i="5"/>
  <c r="AA142" i="5"/>
  <c r="AA141" i="5"/>
  <c r="AA140" i="5"/>
  <c r="AA139" i="5"/>
  <c r="AA138" i="5"/>
  <c r="AA136" i="5"/>
  <c r="AA135" i="5"/>
  <c r="AA134" i="5"/>
  <c r="AA133" i="5"/>
  <c r="AA132" i="5"/>
  <c r="AA131" i="5"/>
  <c r="AA130" i="5"/>
  <c r="AA129" i="5"/>
  <c r="AA128" i="5"/>
  <c r="AA127" i="5"/>
  <c r="AA126" i="5"/>
  <c r="AA125" i="5"/>
  <c r="AA123" i="5"/>
  <c r="AA122" i="5"/>
  <c r="AA121" i="5"/>
  <c r="AA120" i="5"/>
  <c r="AA119" i="5"/>
  <c r="AA118" i="5"/>
  <c r="AA117" i="5"/>
  <c r="AA116" i="5"/>
  <c r="AA115" i="5"/>
  <c r="AA114" i="5"/>
  <c r="AA113" i="5"/>
  <c r="AA112" i="5"/>
  <c r="AA111" i="5"/>
  <c r="AA110" i="5"/>
  <c r="AA109" i="5"/>
  <c r="AA108" i="5"/>
  <c r="AA107" i="5"/>
  <c r="AA106" i="5"/>
  <c r="AA104" i="5"/>
  <c r="AA103" i="5"/>
  <c r="AA102" i="5"/>
  <c r="AA101" i="5"/>
  <c r="AA100" i="5"/>
  <c r="AA99" i="5"/>
  <c r="AA98" i="5"/>
  <c r="AA97" i="5"/>
  <c r="AA96" i="5"/>
  <c r="AA95" i="5"/>
  <c r="AA93" i="5"/>
  <c r="AA92" i="5"/>
  <c r="AA91" i="5"/>
  <c r="AA90" i="5"/>
  <c r="AA89" i="5"/>
  <c r="AA87" i="5"/>
  <c r="AA86" i="5"/>
  <c r="AA85" i="5"/>
  <c r="AA84" i="5"/>
  <c r="AA83" i="5"/>
  <c r="AA82" i="5"/>
  <c r="AA81" i="5"/>
  <c r="AA80" i="5"/>
  <c r="AA79" i="5"/>
  <c r="AA78" i="5"/>
  <c r="AA76" i="5"/>
  <c r="AA75" i="5"/>
  <c r="AA74" i="5"/>
  <c r="AA73" i="5"/>
  <c r="AA72" i="5"/>
  <c r="AA71" i="5"/>
  <c r="AA70" i="5"/>
  <c r="AA69" i="5"/>
  <c r="AA68" i="5"/>
  <c r="AA67" i="5"/>
  <c r="AA66" i="5"/>
  <c r="AA65" i="5"/>
  <c r="AA64" i="5"/>
  <c r="AA63" i="5"/>
  <c r="AA61" i="5"/>
  <c r="AA60" i="5"/>
  <c r="AA59" i="5"/>
  <c r="AA58" i="5"/>
  <c r="AA57" i="5"/>
  <c r="AA56" i="5"/>
  <c r="AA55" i="5"/>
  <c r="AA54" i="5"/>
  <c r="AA53" i="5"/>
  <c r="AA52" i="5"/>
  <c r="AA51" i="5"/>
  <c r="AA49" i="5"/>
  <c r="AA48" i="5"/>
  <c r="AA47" i="5"/>
  <c r="AA46" i="5"/>
  <c r="AA44" i="5"/>
  <c r="AA43" i="5"/>
  <c r="AA42" i="5"/>
  <c r="AA41" i="5"/>
  <c r="AA39" i="5"/>
  <c r="AA38" i="5"/>
  <c r="AA37" i="5"/>
  <c r="AA36" i="5"/>
  <c r="AA35" i="5"/>
  <c r="AA34" i="5"/>
  <c r="AA33" i="5"/>
  <c r="AA32" i="5"/>
  <c r="AA31" i="5"/>
  <c r="AA30" i="5"/>
  <c r="AA29" i="5"/>
  <c r="AA28" i="5"/>
  <c r="AA27" i="5"/>
  <c r="AA25" i="5"/>
  <c r="AA24" i="5"/>
  <c r="AA23" i="5"/>
  <c r="AA22" i="5"/>
  <c r="AA21" i="5"/>
  <c r="AA20" i="5"/>
  <c r="AA19" i="5"/>
  <c r="AA18" i="5"/>
  <c r="AA17" i="5"/>
  <c r="AA16" i="5"/>
  <c r="AA15" i="5"/>
  <c r="AA14" i="5"/>
  <c r="AA13" i="5"/>
  <c r="AA12" i="5"/>
  <c r="Z163" i="5"/>
  <c r="Z162" i="5"/>
  <c r="Z161" i="5"/>
  <c r="Z160" i="5"/>
  <c r="Z159" i="5"/>
  <c r="Z158" i="5"/>
  <c r="Z157" i="5"/>
  <c r="Z155" i="5"/>
  <c r="Z154" i="5"/>
  <c r="Z153" i="5"/>
  <c r="Z152" i="5"/>
  <c r="Z150" i="5"/>
  <c r="Z149" i="5"/>
  <c r="Z148" i="5"/>
  <c r="Z147" i="5"/>
  <c r="Z146" i="5"/>
  <c r="Z145" i="5"/>
  <c r="Z144" i="5"/>
  <c r="Z143" i="5"/>
  <c r="Z142" i="5"/>
  <c r="Z141" i="5"/>
  <c r="Z140" i="5"/>
  <c r="Z139" i="5"/>
  <c r="Z138" i="5"/>
  <c r="Z136" i="5"/>
  <c r="Z135" i="5"/>
  <c r="Z134" i="5"/>
  <c r="Z133" i="5"/>
  <c r="Z132" i="5"/>
  <c r="Z131" i="5"/>
  <c r="Z130" i="5"/>
  <c r="Z129" i="5"/>
  <c r="Z128" i="5"/>
  <c r="Z127" i="5"/>
  <c r="Z126" i="5"/>
  <c r="Z125" i="5"/>
  <c r="Z123" i="5"/>
  <c r="Z122" i="5"/>
  <c r="Z121" i="5"/>
  <c r="Z120" i="5"/>
  <c r="Z119" i="5"/>
  <c r="Z118" i="5"/>
  <c r="Z117" i="5"/>
  <c r="Z116" i="5"/>
  <c r="Z115" i="5"/>
  <c r="Z114" i="5"/>
  <c r="Z113" i="5"/>
  <c r="Z112" i="5"/>
  <c r="Z111" i="5"/>
  <c r="Z110" i="5"/>
  <c r="Z109" i="5"/>
  <c r="Z108" i="5"/>
  <c r="Z107" i="5"/>
  <c r="Z106" i="5"/>
  <c r="Z104" i="5"/>
  <c r="Z103" i="5"/>
  <c r="Z102" i="5"/>
  <c r="Z101" i="5"/>
  <c r="Z100" i="5"/>
  <c r="Z99" i="5"/>
  <c r="Z98" i="5"/>
  <c r="Z97" i="5"/>
  <c r="Z96" i="5"/>
  <c r="Z95" i="5"/>
  <c r="Z93" i="5"/>
  <c r="Z92" i="5"/>
  <c r="Z91" i="5"/>
  <c r="Z90" i="5"/>
  <c r="Z89" i="5"/>
  <c r="Z87" i="5"/>
  <c r="Z86" i="5"/>
  <c r="Z85" i="5"/>
  <c r="Z84" i="5"/>
  <c r="Z83" i="5"/>
  <c r="Z82" i="5"/>
  <c r="Z81" i="5"/>
  <c r="Z80" i="5"/>
  <c r="Z79" i="5"/>
  <c r="Z78" i="5"/>
  <c r="Z76" i="5"/>
  <c r="Z75" i="5"/>
  <c r="Z74" i="5"/>
  <c r="Z73" i="5"/>
  <c r="Z72" i="5"/>
  <c r="Z71" i="5"/>
  <c r="Z70" i="5"/>
  <c r="Z69" i="5"/>
  <c r="Z68" i="5"/>
  <c r="Z67" i="5"/>
  <c r="Z66" i="5"/>
  <c r="Z65" i="5"/>
  <c r="Z64" i="5"/>
  <c r="Z63" i="5"/>
  <c r="Z61" i="5"/>
  <c r="Z60" i="5"/>
  <c r="Z59" i="5"/>
  <c r="Z58" i="5"/>
  <c r="Z57" i="5"/>
  <c r="Z56" i="5"/>
  <c r="Z55" i="5"/>
  <c r="Z54" i="5"/>
  <c r="Z53" i="5"/>
  <c r="Z52" i="5"/>
  <c r="Z51" i="5"/>
  <c r="Z49" i="5"/>
  <c r="Z48" i="5"/>
  <c r="Z47" i="5"/>
  <c r="Z46" i="5"/>
  <c r="Z44" i="5"/>
  <c r="Z43" i="5"/>
  <c r="Z42" i="5"/>
  <c r="Z41" i="5"/>
  <c r="Z39" i="5"/>
  <c r="Z38" i="5"/>
  <c r="Z37" i="5"/>
  <c r="Z36" i="5"/>
  <c r="Z35" i="5"/>
  <c r="Z34" i="5"/>
  <c r="Z33" i="5"/>
  <c r="Z32" i="5"/>
  <c r="Z31" i="5"/>
  <c r="Z30" i="5"/>
  <c r="Z29" i="5"/>
  <c r="Z28" i="5"/>
  <c r="Z27" i="5"/>
  <c r="Z25" i="5"/>
  <c r="Z24" i="5"/>
  <c r="Z23" i="5"/>
  <c r="Z22" i="5"/>
  <c r="Z21" i="5"/>
  <c r="Z20" i="5"/>
  <c r="Z19" i="5"/>
  <c r="Z18" i="5"/>
  <c r="Z17" i="5"/>
  <c r="Z16" i="5"/>
  <c r="Z15" i="5"/>
  <c r="Z14" i="5"/>
  <c r="Z13" i="5"/>
  <c r="Z12" i="5"/>
  <c r="Y163" i="5"/>
  <c r="Y162" i="5"/>
  <c r="Y161" i="5"/>
  <c r="Y160" i="5"/>
  <c r="Y159" i="5"/>
  <c r="Y158" i="5"/>
  <c r="Y157" i="5"/>
  <c r="Y155" i="5"/>
  <c r="Y154" i="5"/>
  <c r="Y153" i="5"/>
  <c r="Y152" i="5"/>
  <c r="Y150" i="5"/>
  <c r="Y149" i="5"/>
  <c r="Y148" i="5"/>
  <c r="Y147" i="5"/>
  <c r="Y146" i="5"/>
  <c r="Y145" i="5"/>
  <c r="Y144" i="5"/>
  <c r="Y143" i="5"/>
  <c r="Y142" i="5"/>
  <c r="Y141" i="5"/>
  <c r="Y140" i="5"/>
  <c r="Y139" i="5"/>
  <c r="Y138" i="5"/>
  <c r="Y136" i="5"/>
  <c r="Y135" i="5"/>
  <c r="Y134" i="5"/>
  <c r="Y133" i="5"/>
  <c r="Y132" i="5"/>
  <c r="Y131" i="5"/>
  <c r="Y130" i="5"/>
  <c r="Y129" i="5"/>
  <c r="Y128" i="5"/>
  <c r="Y127" i="5"/>
  <c r="Y126" i="5"/>
  <c r="Y125" i="5"/>
  <c r="Y123" i="5"/>
  <c r="Y122" i="5"/>
  <c r="Y121" i="5"/>
  <c r="Y120" i="5"/>
  <c r="Y119" i="5"/>
  <c r="Y118" i="5"/>
  <c r="Y117" i="5"/>
  <c r="Y116" i="5"/>
  <c r="Y115" i="5"/>
  <c r="Y114" i="5"/>
  <c r="Y113" i="5"/>
  <c r="Y112" i="5"/>
  <c r="Y111" i="5"/>
  <c r="Y110" i="5"/>
  <c r="Y109" i="5"/>
  <c r="Y108" i="5"/>
  <c r="Y107" i="5"/>
  <c r="Y106" i="5"/>
  <c r="Y104" i="5"/>
  <c r="Y103" i="5"/>
  <c r="Y102" i="5"/>
  <c r="Y101" i="5"/>
  <c r="Y100" i="5"/>
  <c r="Y99" i="5"/>
  <c r="Y98" i="5"/>
  <c r="Y97" i="5"/>
  <c r="Y96" i="5"/>
  <c r="Y95" i="5"/>
  <c r="Y93" i="5"/>
  <c r="Y92" i="5"/>
  <c r="Y91" i="5"/>
  <c r="Y90" i="5"/>
  <c r="Y89" i="5"/>
  <c r="Y87" i="5"/>
  <c r="Y86" i="5"/>
  <c r="Y85" i="5"/>
  <c r="Y84" i="5"/>
  <c r="Y83" i="5"/>
  <c r="Y82" i="5"/>
  <c r="Y81" i="5"/>
  <c r="Y80" i="5"/>
  <c r="Y79" i="5"/>
  <c r="Y78" i="5"/>
  <c r="Y76" i="5"/>
  <c r="Y75" i="5"/>
  <c r="Y74" i="5"/>
  <c r="Y73" i="5"/>
  <c r="Y72" i="5"/>
  <c r="Y71" i="5"/>
  <c r="Y70" i="5"/>
  <c r="Y69" i="5"/>
  <c r="Y68" i="5"/>
  <c r="Y67" i="5"/>
  <c r="Y66" i="5"/>
  <c r="Y65" i="5"/>
  <c r="Y64" i="5"/>
  <c r="Y63" i="5"/>
  <c r="Y61" i="5"/>
  <c r="Y60" i="5"/>
  <c r="Y59" i="5"/>
  <c r="Y58" i="5"/>
  <c r="Y57" i="5"/>
  <c r="Y56" i="5"/>
  <c r="Y55" i="5"/>
  <c r="Y54" i="5"/>
  <c r="Y53" i="5"/>
  <c r="Y52" i="5"/>
  <c r="Y51" i="5"/>
  <c r="Y49" i="5"/>
  <c r="Y48" i="5"/>
  <c r="Y47" i="5"/>
  <c r="Y46" i="5"/>
  <c r="Y44" i="5"/>
  <c r="Y43" i="5"/>
  <c r="Y42" i="5"/>
  <c r="Y41" i="5"/>
  <c r="Y39" i="5"/>
  <c r="Y38" i="5"/>
  <c r="Y37" i="5"/>
  <c r="Y36" i="5"/>
  <c r="Y35" i="5"/>
  <c r="Y34" i="5"/>
  <c r="Y33" i="5"/>
  <c r="Y32" i="5"/>
  <c r="Y31" i="5"/>
  <c r="Y30" i="5"/>
  <c r="Y29" i="5"/>
  <c r="Y28" i="5"/>
  <c r="Y27" i="5"/>
  <c r="Y25" i="5"/>
  <c r="Y24" i="5"/>
  <c r="Y23" i="5"/>
  <c r="Y22" i="5"/>
  <c r="Y21" i="5"/>
  <c r="Y20" i="5"/>
  <c r="Y19" i="5"/>
  <c r="Y18" i="5"/>
  <c r="Y17" i="5"/>
  <c r="Y16" i="5"/>
  <c r="Y15" i="5"/>
  <c r="Y14" i="5"/>
  <c r="Y13" i="5"/>
  <c r="Y12" i="5"/>
  <c r="X163" i="5"/>
  <c r="X162" i="5"/>
  <c r="X161" i="5"/>
  <c r="X160" i="5"/>
  <c r="X159" i="5"/>
  <c r="X158" i="5"/>
  <c r="X157" i="5"/>
  <c r="X155" i="5"/>
  <c r="X154" i="5"/>
  <c r="X153" i="5"/>
  <c r="X152" i="5"/>
  <c r="X150" i="5"/>
  <c r="X149" i="5"/>
  <c r="X148" i="5"/>
  <c r="X147" i="5"/>
  <c r="X146" i="5"/>
  <c r="X145" i="5"/>
  <c r="X144" i="5"/>
  <c r="X143" i="5"/>
  <c r="X142" i="5"/>
  <c r="X141" i="5"/>
  <c r="X140" i="5"/>
  <c r="X139" i="5"/>
  <c r="X138" i="5"/>
  <c r="X136" i="5"/>
  <c r="X135" i="5"/>
  <c r="X134" i="5"/>
  <c r="X133" i="5"/>
  <c r="X132" i="5"/>
  <c r="X131" i="5"/>
  <c r="X130" i="5"/>
  <c r="X129" i="5"/>
  <c r="X128" i="5"/>
  <c r="X127" i="5"/>
  <c r="X126" i="5"/>
  <c r="X125" i="5"/>
  <c r="X123" i="5"/>
  <c r="X122" i="5"/>
  <c r="X121" i="5"/>
  <c r="X120" i="5"/>
  <c r="X119" i="5"/>
  <c r="X118" i="5"/>
  <c r="X117" i="5"/>
  <c r="X116" i="5"/>
  <c r="X115" i="5"/>
  <c r="X114" i="5"/>
  <c r="X113" i="5"/>
  <c r="X112" i="5"/>
  <c r="X111" i="5"/>
  <c r="X110" i="5"/>
  <c r="X109" i="5"/>
  <c r="X108" i="5"/>
  <c r="X107" i="5"/>
  <c r="X106" i="5"/>
  <c r="X104" i="5"/>
  <c r="X103" i="5"/>
  <c r="X102" i="5"/>
  <c r="X101" i="5"/>
  <c r="X100" i="5"/>
  <c r="X99" i="5"/>
  <c r="X98" i="5"/>
  <c r="X97" i="5"/>
  <c r="X96" i="5"/>
  <c r="X95" i="5"/>
  <c r="X93" i="5"/>
  <c r="X92" i="5"/>
  <c r="X91" i="5"/>
  <c r="X90" i="5"/>
  <c r="X89" i="5"/>
  <c r="X87" i="5"/>
  <c r="X86" i="5"/>
  <c r="X85" i="5"/>
  <c r="X84" i="5"/>
  <c r="X83" i="5"/>
  <c r="X82" i="5"/>
  <c r="X81" i="5"/>
  <c r="X80" i="5"/>
  <c r="X79" i="5"/>
  <c r="X78" i="5"/>
  <c r="X76" i="5"/>
  <c r="X75" i="5"/>
  <c r="X74" i="5"/>
  <c r="X73" i="5"/>
  <c r="X72" i="5"/>
  <c r="X71" i="5"/>
  <c r="X70" i="5"/>
  <c r="X69" i="5"/>
  <c r="X68" i="5"/>
  <c r="X67" i="5"/>
  <c r="X66" i="5"/>
  <c r="X65" i="5"/>
  <c r="X64" i="5"/>
  <c r="X63" i="5"/>
  <c r="X61" i="5"/>
  <c r="X60" i="5"/>
  <c r="X59" i="5"/>
  <c r="X58" i="5"/>
  <c r="X57" i="5"/>
  <c r="X56" i="5"/>
  <c r="X55" i="5"/>
  <c r="X54" i="5"/>
  <c r="X53" i="5"/>
  <c r="X52" i="5"/>
  <c r="X51" i="5"/>
  <c r="X49" i="5"/>
  <c r="X48" i="5"/>
  <c r="X47" i="5"/>
  <c r="X46" i="5"/>
  <c r="X44" i="5"/>
  <c r="X43" i="5"/>
  <c r="X42" i="5"/>
  <c r="X41" i="5"/>
  <c r="X39" i="5"/>
  <c r="X38" i="5"/>
  <c r="X37" i="5"/>
  <c r="X36" i="5"/>
  <c r="X35" i="5"/>
  <c r="X34" i="5"/>
  <c r="X33" i="5"/>
  <c r="X32" i="5"/>
  <c r="X31" i="5"/>
  <c r="X30" i="5"/>
  <c r="X29" i="5"/>
  <c r="X28" i="5"/>
  <c r="X27" i="5"/>
  <c r="X25" i="5"/>
  <c r="X24" i="5"/>
  <c r="X23" i="5"/>
  <c r="X22" i="5"/>
  <c r="X21" i="5"/>
  <c r="X20" i="5"/>
  <c r="X19" i="5"/>
  <c r="X18" i="5"/>
  <c r="X17" i="5"/>
  <c r="X16" i="5"/>
  <c r="X15" i="5"/>
  <c r="X14" i="5"/>
  <c r="X13" i="5"/>
  <c r="X12" i="5"/>
  <c r="W163" i="5"/>
  <c r="W162" i="5"/>
  <c r="W161" i="5"/>
  <c r="W160" i="5"/>
  <c r="W159" i="5"/>
  <c r="W158" i="5"/>
  <c r="W157" i="5"/>
  <c r="W155" i="5"/>
  <c r="W154" i="5"/>
  <c r="W153" i="5"/>
  <c r="W152" i="5"/>
  <c r="W150" i="5"/>
  <c r="W149" i="5"/>
  <c r="W148" i="5"/>
  <c r="W147" i="5"/>
  <c r="W146" i="5"/>
  <c r="W145" i="5"/>
  <c r="W144" i="5"/>
  <c r="W143" i="5"/>
  <c r="W142" i="5"/>
  <c r="W141" i="5"/>
  <c r="W140" i="5"/>
  <c r="W139" i="5"/>
  <c r="W138" i="5"/>
  <c r="W136" i="5"/>
  <c r="W135" i="5"/>
  <c r="W134" i="5"/>
  <c r="W133" i="5"/>
  <c r="W132" i="5"/>
  <c r="W131" i="5"/>
  <c r="W130" i="5"/>
  <c r="W129" i="5"/>
  <c r="W128" i="5"/>
  <c r="W127" i="5"/>
  <c r="W126" i="5"/>
  <c r="W125" i="5"/>
  <c r="W123" i="5"/>
  <c r="W122" i="5"/>
  <c r="W121" i="5"/>
  <c r="W120" i="5"/>
  <c r="W119" i="5"/>
  <c r="W118" i="5"/>
  <c r="W117" i="5"/>
  <c r="W116" i="5"/>
  <c r="W115" i="5"/>
  <c r="W114" i="5"/>
  <c r="W113" i="5"/>
  <c r="W112" i="5"/>
  <c r="W111" i="5"/>
  <c r="W110" i="5"/>
  <c r="W109" i="5"/>
  <c r="W108" i="5"/>
  <c r="W107" i="5"/>
  <c r="W106" i="5"/>
  <c r="W104" i="5"/>
  <c r="W103" i="5"/>
  <c r="W102" i="5"/>
  <c r="W101" i="5"/>
  <c r="W100" i="5"/>
  <c r="W99" i="5"/>
  <c r="W98" i="5"/>
  <c r="W97" i="5"/>
  <c r="W96" i="5"/>
  <c r="W95" i="5"/>
  <c r="W93" i="5"/>
  <c r="W92" i="5"/>
  <c r="W91" i="5"/>
  <c r="W90" i="5"/>
  <c r="W89" i="5"/>
  <c r="W87" i="5"/>
  <c r="W86" i="5"/>
  <c r="W85" i="5"/>
  <c r="W84" i="5"/>
  <c r="W83" i="5"/>
  <c r="W82" i="5"/>
  <c r="W81" i="5"/>
  <c r="W80" i="5"/>
  <c r="W79" i="5"/>
  <c r="W78" i="5"/>
  <c r="W76" i="5"/>
  <c r="W75" i="5"/>
  <c r="W74" i="5"/>
  <c r="W73" i="5"/>
  <c r="W72" i="5"/>
  <c r="W71" i="5"/>
  <c r="W70" i="5"/>
  <c r="W69" i="5"/>
  <c r="W68" i="5"/>
  <c r="W67" i="5"/>
  <c r="W66" i="5"/>
  <c r="W65" i="5"/>
  <c r="W64" i="5"/>
  <c r="W63" i="5"/>
  <c r="W61" i="5"/>
  <c r="W60" i="5"/>
  <c r="W59" i="5"/>
  <c r="W58" i="5"/>
  <c r="W57" i="5"/>
  <c r="W56" i="5"/>
  <c r="W55" i="5"/>
  <c r="W54" i="5"/>
  <c r="W53" i="5"/>
  <c r="W52" i="5"/>
  <c r="W51" i="5"/>
  <c r="W49" i="5"/>
  <c r="W48" i="5"/>
  <c r="W47" i="5"/>
  <c r="W46" i="5"/>
  <c r="W44" i="5"/>
  <c r="W43" i="5"/>
  <c r="W42" i="5"/>
  <c r="W41" i="5"/>
  <c r="W39" i="5"/>
  <c r="W38" i="5"/>
  <c r="W37" i="5"/>
  <c r="W36" i="5"/>
  <c r="W35" i="5"/>
  <c r="W34" i="5"/>
  <c r="W33" i="5"/>
  <c r="W32" i="5"/>
  <c r="W31" i="5"/>
  <c r="W30" i="5"/>
  <c r="W29" i="5"/>
  <c r="W28" i="5"/>
  <c r="W27" i="5"/>
  <c r="W25" i="5"/>
  <c r="W24" i="5"/>
  <c r="W23" i="5"/>
  <c r="W22" i="5"/>
  <c r="W21" i="5"/>
  <c r="W20" i="5"/>
  <c r="W19" i="5"/>
  <c r="W18" i="5"/>
  <c r="W17" i="5"/>
  <c r="W16" i="5"/>
  <c r="W15" i="5"/>
  <c r="W14" i="5"/>
  <c r="W13" i="5"/>
  <c r="W12" i="5"/>
  <c r="V163" i="5"/>
  <c r="V162" i="5"/>
  <c r="V161" i="5"/>
  <c r="V160" i="5"/>
  <c r="V159" i="5"/>
  <c r="V158" i="5"/>
  <c r="V157" i="5"/>
  <c r="V155" i="5"/>
  <c r="V154" i="5"/>
  <c r="V153" i="5"/>
  <c r="V152" i="5"/>
  <c r="V150" i="5"/>
  <c r="V149" i="5"/>
  <c r="V148" i="5"/>
  <c r="V147" i="5"/>
  <c r="V146" i="5"/>
  <c r="V145" i="5"/>
  <c r="V144" i="5"/>
  <c r="V143" i="5"/>
  <c r="V142" i="5"/>
  <c r="V141" i="5"/>
  <c r="V140" i="5"/>
  <c r="V139" i="5"/>
  <c r="V138" i="5"/>
  <c r="V136" i="5"/>
  <c r="V135" i="5"/>
  <c r="V134" i="5"/>
  <c r="V133" i="5"/>
  <c r="V132" i="5"/>
  <c r="V131" i="5"/>
  <c r="V130" i="5"/>
  <c r="V129" i="5"/>
  <c r="V128" i="5"/>
  <c r="V127" i="5"/>
  <c r="V126" i="5"/>
  <c r="V125" i="5"/>
  <c r="V123" i="5"/>
  <c r="V122" i="5"/>
  <c r="V121" i="5"/>
  <c r="V120" i="5"/>
  <c r="V119" i="5"/>
  <c r="V118" i="5"/>
  <c r="V117" i="5"/>
  <c r="V116" i="5"/>
  <c r="V115" i="5"/>
  <c r="V114" i="5"/>
  <c r="V113" i="5"/>
  <c r="V112" i="5"/>
  <c r="V111" i="5"/>
  <c r="V110" i="5"/>
  <c r="V109" i="5"/>
  <c r="V108" i="5"/>
  <c r="V107" i="5"/>
  <c r="V106" i="5"/>
  <c r="V104" i="5"/>
  <c r="V103" i="5"/>
  <c r="V102" i="5"/>
  <c r="V101" i="5"/>
  <c r="V100" i="5"/>
  <c r="V99" i="5"/>
  <c r="V98" i="5"/>
  <c r="V97" i="5"/>
  <c r="V96" i="5"/>
  <c r="V95" i="5"/>
  <c r="V93" i="5"/>
  <c r="V92" i="5"/>
  <c r="V91" i="5"/>
  <c r="V90" i="5"/>
  <c r="V89" i="5"/>
  <c r="V87" i="5"/>
  <c r="V86" i="5"/>
  <c r="V85" i="5"/>
  <c r="V84" i="5"/>
  <c r="V83" i="5"/>
  <c r="V82" i="5"/>
  <c r="V81" i="5"/>
  <c r="V80" i="5"/>
  <c r="V79" i="5"/>
  <c r="V78" i="5"/>
  <c r="V76" i="5"/>
  <c r="V75" i="5"/>
  <c r="V74" i="5"/>
  <c r="V73" i="5"/>
  <c r="V72" i="5"/>
  <c r="V71" i="5"/>
  <c r="V70" i="5"/>
  <c r="V69" i="5"/>
  <c r="V68" i="5"/>
  <c r="V67" i="5"/>
  <c r="V66" i="5"/>
  <c r="V65" i="5"/>
  <c r="V64" i="5"/>
  <c r="V63" i="5"/>
  <c r="V61" i="5"/>
  <c r="V60" i="5"/>
  <c r="V59" i="5"/>
  <c r="V58" i="5"/>
  <c r="V57" i="5"/>
  <c r="V56" i="5"/>
  <c r="V55" i="5"/>
  <c r="V54" i="5"/>
  <c r="V53" i="5"/>
  <c r="V52" i="5"/>
  <c r="V51" i="5"/>
  <c r="V49" i="5"/>
  <c r="V48" i="5"/>
  <c r="V47" i="5"/>
  <c r="V46" i="5"/>
  <c r="V44" i="5"/>
  <c r="V43" i="5"/>
  <c r="V42" i="5"/>
  <c r="V41" i="5"/>
  <c r="V39" i="5"/>
  <c r="V38" i="5"/>
  <c r="V37" i="5"/>
  <c r="V36" i="5"/>
  <c r="V35" i="5"/>
  <c r="V34" i="5"/>
  <c r="V33" i="5"/>
  <c r="V32" i="5"/>
  <c r="V31" i="5"/>
  <c r="V30" i="5"/>
  <c r="V29" i="5"/>
  <c r="V28" i="5"/>
  <c r="V27" i="5"/>
  <c r="V25" i="5"/>
  <c r="V24" i="5"/>
  <c r="V23" i="5"/>
  <c r="V22" i="5"/>
  <c r="V21" i="5"/>
  <c r="V20" i="5"/>
  <c r="V19" i="5"/>
  <c r="V18" i="5"/>
  <c r="V17" i="5"/>
  <c r="V16" i="5"/>
  <c r="V15" i="5"/>
  <c r="V14" i="5"/>
  <c r="V13" i="5"/>
  <c r="V12" i="5"/>
  <c r="U163" i="5"/>
  <c r="U162" i="5"/>
  <c r="U161" i="5"/>
  <c r="U160" i="5"/>
  <c r="U159" i="5"/>
  <c r="U158" i="5"/>
  <c r="U157" i="5"/>
  <c r="U155" i="5"/>
  <c r="U154" i="5"/>
  <c r="U153" i="5"/>
  <c r="U152" i="5"/>
  <c r="U150" i="5"/>
  <c r="U149" i="5"/>
  <c r="U148" i="5"/>
  <c r="U147" i="5"/>
  <c r="U146" i="5"/>
  <c r="U145" i="5"/>
  <c r="U144" i="5"/>
  <c r="U143" i="5"/>
  <c r="U142" i="5"/>
  <c r="U141" i="5"/>
  <c r="U140" i="5"/>
  <c r="U139" i="5"/>
  <c r="U138" i="5"/>
  <c r="U136" i="5"/>
  <c r="U135" i="5"/>
  <c r="U134" i="5"/>
  <c r="U133" i="5"/>
  <c r="U132" i="5"/>
  <c r="U131" i="5"/>
  <c r="U130" i="5"/>
  <c r="U129" i="5"/>
  <c r="U128" i="5"/>
  <c r="U127" i="5"/>
  <c r="U126" i="5"/>
  <c r="U125" i="5"/>
  <c r="U123" i="5"/>
  <c r="U122" i="5"/>
  <c r="U121" i="5"/>
  <c r="U120" i="5"/>
  <c r="U119" i="5"/>
  <c r="U118" i="5"/>
  <c r="U117" i="5"/>
  <c r="U116" i="5"/>
  <c r="U115" i="5"/>
  <c r="U114" i="5"/>
  <c r="U113" i="5"/>
  <c r="U112" i="5"/>
  <c r="U111" i="5"/>
  <c r="U110" i="5"/>
  <c r="U109" i="5"/>
  <c r="U108" i="5"/>
  <c r="U107" i="5"/>
  <c r="U106" i="5"/>
  <c r="U104" i="5"/>
  <c r="U103" i="5"/>
  <c r="U102" i="5"/>
  <c r="U101" i="5"/>
  <c r="U100" i="5"/>
  <c r="U99" i="5"/>
  <c r="U98" i="5"/>
  <c r="U97" i="5"/>
  <c r="U96" i="5"/>
  <c r="U95" i="5"/>
  <c r="U93" i="5"/>
  <c r="U92" i="5"/>
  <c r="U91" i="5"/>
  <c r="U90" i="5"/>
  <c r="U89" i="5"/>
  <c r="U87" i="5"/>
  <c r="U86" i="5"/>
  <c r="U85" i="5"/>
  <c r="U84" i="5"/>
  <c r="U83" i="5"/>
  <c r="U82" i="5"/>
  <c r="U81" i="5"/>
  <c r="U80" i="5"/>
  <c r="U79" i="5"/>
  <c r="U78" i="5"/>
  <c r="U76" i="5"/>
  <c r="U75" i="5"/>
  <c r="U74" i="5"/>
  <c r="U73" i="5"/>
  <c r="U72" i="5"/>
  <c r="U71" i="5"/>
  <c r="U70" i="5"/>
  <c r="U69" i="5"/>
  <c r="U68" i="5"/>
  <c r="U67" i="5"/>
  <c r="U66" i="5"/>
  <c r="U65" i="5"/>
  <c r="U64" i="5"/>
  <c r="U63" i="5"/>
  <c r="U61" i="5"/>
  <c r="U60" i="5"/>
  <c r="U59" i="5"/>
  <c r="U58" i="5"/>
  <c r="U57" i="5"/>
  <c r="U56" i="5"/>
  <c r="U55" i="5"/>
  <c r="U54" i="5"/>
  <c r="U53" i="5"/>
  <c r="U52" i="5"/>
  <c r="U51" i="5"/>
  <c r="U49" i="5"/>
  <c r="U48" i="5"/>
  <c r="U47" i="5"/>
  <c r="U46" i="5"/>
  <c r="U44" i="5"/>
  <c r="U43" i="5"/>
  <c r="U42" i="5"/>
  <c r="U41" i="5"/>
  <c r="U39" i="5"/>
  <c r="U38" i="5"/>
  <c r="U37" i="5"/>
  <c r="U36" i="5"/>
  <c r="U35" i="5"/>
  <c r="U34" i="5"/>
  <c r="U33" i="5"/>
  <c r="U32" i="5"/>
  <c r="U31" i="5"/>
  <c r="U30" i="5"/>
  <c r="U29" i="5"/>
  <c r="U28" i="5"/>
  <c r="U27" i="5"/>
  <c r="U25" i="5"/>
  <c r="U24" i="5"/>
  <c r="U23" i="5"/>
  <c r="U22" i="5"/>
  <c r="U21" i="5"/>
  <c r="U20" i="5"/>
  <c r="U19" i="5"/>
  <c r="U18" i="5"/>
  <c r="U17" i="5"/>
  <c r="U16" i="5"/>
  <c r="U15" i="5"/>
  <c r="U14" i="5"/>
  <c r="U13" i="5"/>
  <c r="U12" i="5"/>
  <c r="T163" i="5"/>
  <c r="T162" i="5"/>
  <c r="T161" i="5"/>
  <c r="T160" i="5"/>
  <c r="T159" i="5"/>
  <c r="T158" i="5"/>
  <c r="T157" i="5"/>
  <c r="T155" i="5"/>
  <c r="T154" i="5"/>
  <c r="T153" i="5"/>
  <c r="T152" i="5"/>
  <c r="T150" i="5"/>
  <c r="T149" i="5"/>
  <c r="T148" i="5"/>
  <c r="T147" i="5"/>
  <c r="T146" i="5"/>
  <c r="T145" i="5"/>
  <c r="T144" i="5"/>
  <c r="T143" i="5"/>
  <c r="T142" i="5"/>
  <c r="T141" i="5"/>
  <c r="T140" i="5"/>
  <c r="T139" i="5"/>
  <c r="T138" i="5"/>
  <c r="T136" i="5"/>
  <c r="T135" i="5"/>
  <c r="T134" i="5"/>
  <c r="T133" i="5"/>
  <c r="T132" i="5"/>
  <c r="T131" i="5"/>
  <c r="T130" i="5"/>
  <c r="T129" i="5"/>
  <c r="T128" i="5"/>
  <c r="T127" i="5"/>
  <c r="T126" i="5"/>
  <c r="T125" i="5"/>
  <c r="T123" i="5"/>
  <c r="T122" i="5"/>
  <c r="T121" i="5"/>
  <c r="T120" i="5"/>
  <c r="T119" i="5"/>
  <c r="T118" i="5"/>
  <c r="T117" i="5"/>
  <c r="T116" i="5"/>
  <c r="T115" i="5"/>
  <c r="T114" i="5"/>
  <c r="T113" i="5"/>
  <c r="T112" i="5"/>
  <c r="T111" i="5"/>
  <c r="T110" i="5"/>
  <c r="T109" i="5"/>
  <c r="T108" i="5"/>
  <c r="T107" i="5"/>
  <c r="T106" i="5"/>
  <c r="T104" i="5"/>
  <c r="T103" i="5"/>
  <c r="T102" i="5"/>
  <c r="T101" i="5"/>
  <c r="T100" i="5"/>
  <c r="T99" i="5"/>
  <c r="T98" i="5"/>
  <c r="T97" i="5"/>
  <c r="T96" i="5"/>
  <c r="T95" i="5"/>
  <c r="T93" i="5"/>
  <c r="T92" i="5"/>
  <c r="T91" i="5"/>
  <c r="T90" i="5"/>
  <c r="T89" i="5"/>
  <c r="T87" i="5"/>
  <c r="T86" i="5"/>
  <c r="T85" i="5"/>
  <c r="T84" i="5"/>
  <c r="T83" i="5"/>
  <c r="T82" i="5"/>
  <c r="T81" i="5"/>
  <c r="T80" i="5"/>
  <c r="T79" i="5"/>
  <c r="T78" i="5"/>
  <c r="T76" i="5"/>
  <c r="T75" i="5"/>
  <c r="T74" i="5"/>
  <c r="T73" i="5"/>
  <c r="T72" i="5"/>
  <c r="T71" i="5"/>
  <c r="T70" i="5"/>
  <c r="T69" i="5"/>
  <c r="T68" i="5"/>
  <c r="T67" i="5"/>
  <c r="T66" i="5"/>
  <c r="T65" i="5"/>
  <c r="T64" i="5"/>
  <c r="T63" i="5"/>
  <c r="T61" i="5"/>
  <c r="T60" i="5"/>
  <c r="T59" i="5"/>
  <c r="T58" i="5"/>
  <c r="T57" i="5"/>
  <c r="T56" i="5"/>
  <c r="T55" i="5"/>
  <c r="T54" i="5"/>
  <c r="T53" i="5"/>
  <c r="T52" i="5"/>
  <c r="T51" i="5"/>
  <c r="T49" i="5"/>
  <c r="T48" i="5"/>
  <c r="T47" i="5"/>
  <c r="T46" i="5"/>
  <c r="T44" i="5"/>
  <c r="T43" i="5"/>
  <c r="T42" i="5"/>
  <c r="T41" i="5"/>
  <c r="T39" i="5"/>
  <c r="T38" i="5"/>
  <c r="T37" i="5"/>
  <c r="T36" i="5"/>
  <c r="T35" i="5"/>
  <c r="T34" i="5"/>
  <c r="T33" i="5"/>
  <c r="T32" i="5"/>
  <c r="T31" i="5"/>
  <c r="T30" i="5"/>
  <c r="T29" i="5"/>
  <c r="T28" i="5"/>
  <c r="T27" i="5"/>
  <c r="T25" i="5"/>
  <c r="T24" i="5"/>
  <c r="T23" i="5"/>
  <c r="T22" i="5"/>
  <c r="T21" i="5"/>
  <c r="T20" i="5"/>
  <c r="T19" i="5"/>
  <c r="T18" i="5"/>
  <c r="T17" i="5"/>
  <c r="T16" i="5"/>
  <c r="T15" i="5"/>
  <c r="T14" i="5"/>
  <c r="T13" i="5"/>
  <c r="T12" i="5"/>
  <c r="S163" i="5"/>
  <c r="S162" i="5"/>
  <c r="S161" i="5"/>
  <c r="S160" i="5"/>
  <c r="S159" i="5"/>
  <c r="S158" i="5"/>
  <c r="S157" i="5"/>
  <c r="S155" i="5"/>
  <c r="S154" i="5"/>
  <c r="S153" i="5"/>
  <c r="S152" i="5"/>
  <c r="S150" i="5"/>
  <c r="S149" i="5"/>
  <c r="S148" i="5"/>
  <c r="S147" i="5"/>
  <c r="S146" i="5"/>
  <c r="S145" i="5"/>
  <c r="S144" i="5"/>
  <c r="S143" i="5"/>
  <c r="S142" i="5"/>
  <c r="S141" i="5"/>
  <c r="S140" i="5"/>
  <c r="S139" i="5"/>
  <c r="S138" i="5"/>
  <c r="S136" i="5"/>
  <c r="S135" i="5"/>
  <c r="S134" i="5"/>
  <c r="S133" i="5"/>
  <c r="S132" i="5"/>
  <c r="S131" i="5"/>
  <c r="S130" i="5"/>
  <c r="S129" i="5"/>
  <c r="S128" i="5"/>
  <c r="S127" i="5"/>
  <c r="S126" i="5"/>
  <c r="S125" i="5"/>
  <c r="S123" i="5"/>
  <c r="S122" i="5"/>
  <c r="S121" i="5"/>
  <c r="S120" i="5"/>
  <c r="S119" i="5"/>
  <c r="S118" i="5"/>
  <c r="S117" i="5"/>
  <c r="S116" i="5"/>
  <c r="S115" i="5"/>
  <c r="S114" i="5"/>
  <c r="S113" i="5"/>
  <c r="S112" i="5"/>
  <c r="S111" i="5"/>
  <c r="S110" i="5"/>
  <c r="S109" i="5"/>
  <c r="S108" i="5"/>
  <c r="S107" i="5"/>
  <c r="S106" i="5"/>
  <c r="S104" i="5"/>
  <c r="S103" i="5"/>
  <c r="S102" i="5"/>
  <c r="S101" i="5"/>
  <c r="S100" i="5"/>
  <c r="S99" i="5"/>
  <c r="S98" i="5"/>
  <c r="S97" i="5"/>
  <c r="S96" i="5"/>
  <c r="S95" i="5"/>
  <c r="S93" i="5"/>
  <c r="S92" i="5"/>
  <c r="S91" i="5"/>
  <c r="S90" i="5"/>
  <c r="S89" i="5"/>
  <c r="S87" i="5"/>
  <c r="S86" i="5"/>
  <c r="S85" i="5"/>
  <c r="S84" i="5"/>
  <c r="S83" i="5"/>
  <c r="S82" i="5"/>
  <c r="S81" i="5"/>
  <c r="S80" i="5"/>
  <c r="S79" i="5"/>
  <c r="S78" i="5"/>
  <c r="S76" i="5"/>
  <c r="S75" i="5"/>
  <c r="S74" i="5"/>
  <c r="S73" i="5"/>
  <c r="S72" i="5"/>
  <c r="S71" i="5"/>
  <c r="S70" i="5"/>
  <c r="S69" i="5"/>
  <c r="S68" i="5"/>
  <c r="S67" i="5"/>
  <c r="S66" i="5"/>
  <c r="S65" i="5"/>
  <c r="S64" i="5"/>
  <c r="S63" i="5"/>
  <c r="S61" i="5"/>
  <c r="S60" i="5"/>
  <c r="S59" i="5"/>
  <c r="S58" i="5"/>
  <c r="S57" i="5"/>
  <c r="S56" i="5"/>
  <c r="S55" i="5"/>
  <c r="S54" i="5"/>
  <c r="S53" i="5"/>
  <c r="S52" i="5"/>
  <c r="S51" i="5"/>
  <c r="S49" i="5"/>
  <c r="S48" i="5"/>
  <c r="S47" i="5"/>
  <c r="S46" i="5"/>
  <c r="S44" i="5"/>
  <c r="S43" i="5"/>
  <c r="S42" i="5"/>
  <c r="S41" i="5"/>
  <c r="S39" i="5"/>
  <c r="S38" i="5"/>
  <c r="S37" i="5"/>
  <c r="S36" i="5"/>
  <c r="S35" i="5"/>
  <c r="S34" i="5"/>
  <c r="S33" i="5"/>
  <c r="S32" i="5"/>
  <c r="S31" i="5"/>
  <c r="S30" i="5"/>
  <c r="S29" i="5"/>
  <c r="S28" i="5"/>
  <c r="S27" i="5"/>
  <c r="S25" i="5"/>
  <c r="S24" i="5"/>
  <c r="S23" i="5"/>
  <c r="S22" i="5"/>
  <c r="S21" i="5"/>
  <c r="S20" i="5"/>
  <c r="S19" i="5"/>
  <c r="S18" i="5"/>
  <c r="S17" i="5"/>
  <c r="S16" i="5"/>
  <c r="S15" i="5"/>
  <c r="S14" i="5"/>
  <c r="S13" i="5"/>
  <c r="S12" i="5"/>
  <c r="R163" i="5"/>
  <c r="R162" i="5"/>
  <c r="R161" i="5"/>
  <c r="R160" i="5"/>
  <c r="R159" i="5"/>
  <c r="R158" i="5"/>
  <c r="R157" i="5"/>
  <c r="R155" i="5"/>
  <c r="R154" i="5"/>
  <c r="R153" i="5"/>
  <c r="R152" i="5"/>
  <c r="R150" i="5"/>
  <c r="R149" i="5"/>
  <c r="R148" i="5"/>
  <c r="R147" i="5"/>
  <c r="R146" i="5"/>
  <c r="R145" i="5"/>
  <c r="R144" i="5"/>
  <c r="R143" i="5"/>
  <c r="R142" i="5"/>
  <c r="R141" i="5"/>
  <c r="R140" i="5"/>
  <c r="R139" i="5"/>
  <c r="R138" i="5"/>
  <c r="R136" i="5"/>
  <c r="R135" i="5"/>
  <c r="R134" i="5"/>
  <c r="R133" i="5"/>
  <c r="R132" i="5"/>
  <c r="R131" i="5"/>
  <c r="R130" i="5"/>
  <c r="R129" i="5"/>
  <c r="R128" i="5"/>
  <c r="R127" i="5"/>
  <c r="R126" i="5"/>
  <c r="R125" i="5"/>
  <c r="R123" i="5"/>
  <c r="R122" i="5"/>
  <c r="R121" i="5"/>
  <c r="R120" i="5"/>
  <c r="R119" i="5"/>
  <c r="R118" i="5"/>
  <c r="R117" i="5"/>
  <c r="R116" i="5"/>
  <c r="R115" i="5"/>
  <c r="R114" i="5"/>
  <c r="R113" i="5"/>
  <c r="R112" i="5"/>
  <c r="R111" i="5"/>
  <c r="R110" i="5"/>
  <c r="R109" i="5"/>
  <c r="R108" i="5"/>
  <c r="R107" i="5"/>
  <c r="R106" i="5"/>
  <c r="R104" i="5"/>
  <c r="R103" i="5"/>
  <c r="R102" i="5"/>
  <c r="R101" i="5"/>
  <c r="R100" i="5"/>
  <c r="R99" i="5"/>
  <c r="R98" i="5"/>
  <c r="R97" i="5"/>
  <c r="R96" i="5"/>
  <c r="R95" i="5"/>
  <c r="R93" i="5"/>
  <c r="R92" i="5"/>
  <c r="R91" i="5"/>
  <c r="R90" i="5"/>
  <c r="R89" i="5"/>
  <c r="R87" i="5"/>
  <c r="R86" i="5"/>
  <c r="R85" i="5"/>
  <c r="R84" i="5"/>
  <c r="R83" i="5"/>
  <c r="R82" i="5"/>
  <c r="R81" i="5"/>
  <c r="R80" i="5"/>
  <c r="R79" i="5"/>
  <c r="R78" i="5"/>
  <c r="R76" i="5"/>
  <c r="R75" i="5"/>
  <c r="R74" i="5"/>
  <c r="R73" i="5"/>
  <c r="R72" i="5"/>
  <c r="R71" i="5"/>
  <c r="R70" i="5"/>
  <c r="R69" i="5"/>
  <c r="R68" i="5"/>
  <c r="R67" i="5"/>
  <c r="R66" i="5"/>
  <c r="R65" i="5"/>
  <c r="R64" i="5"/>
  <c r="R63" i="5"/>
  <c r="R61" i="5"/>
  <c r="R60" i="5"/>
  <c r="R59" i="5"/>
  <c r="R58" i="5"/>
  <c r="R57" i="5"/>
  <c r="R56" i="5"/>
  <c r="R55" i="5"/>
  <c r="R54" i="5"/>
  <c r="R53" i="5"/>
  <c r="R52" i="5"/>
  <c r="R51" i="5"/>
  <c r="R49" i="5"/>
  <c r="R48" i="5"/>
  <c r="R47" i="5"/>
  <c r="R46" i="5"/>
  <c r="R44" i="5"/>
  <c r="R43" i="5"/>
  <c r="R42" i="5"/>
  <c r="R41" i="5"/>
  <c r="R39" i="5"/>
  <c r="R38" i="5"/>
  <c r="R37" i="5"/>
  <c r="R36" i="5"/>
  <c r="R35" i="5"/>
  <c r="R34" i="5"/>
  <c r="R33" i="5"/>
  <c r="R32" i="5"/>
  <c r="R31" i="5"/>
  <c r="R30" i="5"/>
  <c r="R29" i="5"/>
  <c r="R28" i="5"/>
  <c r="R27" i="5"/>
  <c r="R25" i="5"/>
  <c r="R24" i="5"/>
  <c r="R23" i="5"/>
  <c r="R22" i="5"/>
  <c r="R21" i="5"/>
  <c r="R20" i="5"/>
  <c r="R19" i="5"/>
  <c r="R18" i="5"/>
  <c r="R17" i="5"/>
  <c r="R16" i="5"/>
  <c r="R15" i="5"/>
  <c r="R14" i="5"/>
  <c r="R13" i="5"/>
  <c r="R12" i="5"/>
  <c r="P163" i="5"/>
  <c r="P162" i="5"/>
  <c r="P161" i="5"/>
  <c r="P160" i="5"/>
  <c r="P159" i="5"/>
  <c r="P158" i="5"/>
  <c r="P157" i="5"/>
  <c r="P155" i="5"/>
  <c r="P154" i="5"/>
  <c r="P153" i="5"/>
  <c r="P152" i="5"/>
  <c r="P150" i="5"/>
  <c r="P149" i="5"/>
  <c r="P148" i="5"/>
  <c r="P147" i="5"/>
  <c r="P146" i="5"/>
  <c r="P145" i="5"/>
  <c r="P144" i="5"/>
  <c r="P143" i="5"/>
  <c r="P142" i="5"/>
  <c r="P141" i="5"/>
  <c r="P140" i="5"/>
  <c r="P139" i="5"/>
  <c r="P138" i="5"/>
  <c r="P136" i="5"/>
  <c r="P135" i="5"/>
  <c r="P134" i="5"/>
  <c r="P133" i="5"/>
  <c r="P132" i="5"/>
  <c r="P131" i="5"/>
  <c r="P130" i="5"/>
  <c r="P129" i="5"/>
  <c r="P128" i="5"/>
  <c r="P127" i="5"/>
  <c r="P126" i="5"/>
  <c r="P125" i="5"/>
  <c r="P123" i="5"/>
  <c r="P122" i="5"/>
  <c r="P121" i="5"/>
  <c r="P120" i="5"/>
  <c r="P119" i="5"/>
  <c r="P118" i="5"/>
  <c r="P117" i="5"/>
  <c r="P116" i="5"/>
  <c r="P115" i="5"/>
  <c r="P114" i="5"/>
  <c r="P113" i="5"/>
  <c r="P112" i="5"/>
  <c r="P111" i="5"/>
  <c r="P110" i="5"/>
  <c r="P109" i="5"/>
  <c r="P108" i="5"/>
  <c r="P107" i="5"/>
  <c r="P106" i="5"/>
  <c r="P104" i="5"/>
  <c r="P103" i="5"/>
  <c r="P102" i="5"/>
  <c r="P101" i="5"/>
  <c r="P100" i="5"/>
  <c r="P99" i="5"/>
  <c r="P98" i="5"/>
  <c r="P97" i="5"/>
  <c r="P96" i="5"/>
  <c r="P95" i="5"/>
  <c r="P93" i="5"/>
  <c r="P92" i="5"/>
  <c r="P91" i="5"/>
  <c r="P90" i="5"/>
  <c r="P89" i="5"/>
  <c r="P87" i="5"/>
  <c r="P86" i="5"/>
  <c r="P85" i="5"/>
  <c r="P84" i="5"/>
  <c r="P83" i="5"/>
  <c r="P82" i="5"/>
  <c r="P81" i="5"/>
  <c r="P80" i="5"/>
  <c r="P79" i="5"/>
  <c r="P78" i="5"/>
  <c r="P76" i="5"/>
  <c r="P75" i="5"/>
  <c r="P74" i="5"/>
  <c r="P73" i="5"/>
  <c r="P72" i="5"/>
  <c r="P71" i="5"/>
  <c r="P70" i="5"/>
  <c r="P69" i="5"/>
  <c r="P68" i="5"/>
  <c r="P67" i="5"/>
  <c r="P66" i="5"/>
  <c r="P65" i="5"/>
  <c r="P64" i="5"/>
  <c r="P63" i="5"/>
  <c r="P61" i="5"/>
  <c r="P60" i="5"/>
  <c r="P59" i="5"/>
  <c r="P58" i="5"/>
  <c r="P57" i="5"/>
  <c r="P56" i="5"/>
  <c r="P55" i="5"/>
  <c r="P54" i="5"/>
  <c r="P53" i="5"/>
  <c r="P52" i="5"/>
  <c r="P51" i="5"/>
  <c r="P49" i="5"/>
  <c r="P48" i="5"/>
  <c r="P47" i="5"/>
  <c r="P46" i="5"/>
  <c r="P44" i="5"/>
  <c r="P43" i="5"/>
  <c r="P42" i="5"/>
  <c r="P41" i="5"/>
  <c r="P39" i="5"/>
  <c r="P38" i="5"/>
  <c r="P37" i="5"/>
  <c r="P36" i="5"/>
  <c r="P35" i="5"/>
  <c r="P34" i="5"/>
  <c r="P33" i="5"/>
  <c r="P32" i="5"/>
  <c r="P31" i="5"/>
  <c r="P30" i="5"/>
  <c r="P29" i="5"/>
  <c r="P28" i="5"/>
  <c r="P27" i="5"/>
  <c r="P25" i="5"/>
  <c r="P24" i="5"/>
  <c r="P23" i="5"/>
  <c r="P22" i="5"/>
  <c r="P21" i="5"/>
  <c r="P20" i="5"/>
  <c r="P19" i="5"/>
  <c r="P18" i="5"/>
  <c r="P17" i="5"/>
  <c r="P16" i="5"/>
  <c r="P15" i="5"/>
  <c r="P14" i="5"/>
  <c r="P13" i="5"/>
  <c r="P12" i="5"/>
  <c r="O163" i="5"/>
  <c r="O162" i="5"/>
  <c r="O161" i="5"/>
  <c r="O160" i="5"/>
  <c r="O159" i="5"/>
  <c r="O158" i="5"/>
  <c r="O157" i="5"/>
  <c r="O155" i="5"/>
  <c r="O154" i="5"/>
  <c r="O153" i="5"/>
  <c r="O152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4" i="5"/>
  <c r="O103" i="5"/>
  <c r="O102" i="5"/>
  <c r="O101" i="5"/>
  <c r="O100" i="5"/>
  <c r="O99" i="5"/>
  <c r="O98" i="5"/>
  <c r="O97" i="5"/>
  <c r="O96" i="5"/>
  <c r="O95" i="5"/>
  <c r="O93" i="5"/>
  <c r="O92" i="5"/>
  <c r="O91" i="5"/>
  <c r="O90" i="5"/>
  <c r="O89" i="5"/>
  <c r="O87" i="5"/>
  <c r="O86" i="5"/>
  <c r="O85" i="5"/>
  <c r="O84" i="5"/>
  <c r="O83" i="5"/>
  <c r="O82" i="5"/>
  <c r="O81" i="5"/>
  <c r="O80" i="5"/>
  <c r="O79" i="5"/>
  <c r="O78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1" i="5"/>
  <c r="O60" i="5"/>
  <c r="O59" i="5"/>
  <c r="O58" i="5"/>
  <c r="O57" i="5"/>
  <c r="O56" i="5"/>
  <c r="O55" i="5"/>
  <c r="O54" i="5"/>
  <c r="O53" i="5"/>
  <c r="O52" i="5"/>
  <c r="O51" i="5"/>
  <c r="O49" i="5"/>
  <c r="O48" i="5"/>
  <c r="O47" i="5"/>
  <c r="O46" i="5"/>
  <c r="O44" i="5"/>
  <c r="O43" i="5"/>
  <c r="O42" i="5"/>
  <c r="O41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N163" i="5"/>
  <c r="N162" i="5"/>
  <c r="N161" i="5"/>
  <c r="N160" i="5"/>
  <c r="N159" i="5"/>
  <c r="N158" i="5"/>
  <c r="N157" i="5"/>
  <c r="N155" i="5"/>
  <c r="N154" i="5"/>
  <c r="N153" i="5"/>
  <c r="N152" i="5"/>
  <c r="N150" i="5"/>
  <c r="N149" i="5"/>
  <c r="N148" i="5"/>
  <c r="N147" i="5"/>
  <c r="N146" i="5"/>
  <c r="N145" i="5"/>
  <c r="N144" i="5"/>
  <c r="N143" i="5"/>
  <c r="N142" i="5"/>
  <c r="N141" i="5"/>
  <c r="N140" i="5"/>
  <c r="N139" i="5"/>
  <c r="N138" i="5"/>
  <c r="N136" i="5"/>
  <c r="N135" i="5"/>
  <c r="N134" i="5"/>
  <c r="N133" i="5"/>
  <c r="N132" i="5"/>
  <c r="N131" i="5"/>
  <c r="N130" i="5"/>
  <c r="N129" i="5"/>
  <c r="N128" i="5"/>
  <c r="N127" i="5"/>
  <c r="N126" i="5"/>
  <c r="N125" i="5"/>
  <c r="N123" i="5"/>
  <c r="N122" i="5"/>
  <c r="N121" i="5"/>
  <c r="N120" i="5"/>
  <c r="N119" i="5"/>
  <c r="N118" i="5"/>
  <c r="N117" i="5"/>
  <c r="N116" i="5"/>
  <c r="N115" i="5"/>
  <c r="N114" i="5"/>
  <c r="N113" i="5"/>
  <c r="N112" i="5"/>
  <c r="N111" i="5"/>
  <c r="N110" i="5"/>
  <c r="N109" i="5"/>
  <c r="N108" i="5"/>
  <c r="N107" i="5"/>
  <c r="N106" i="5"/>
  <c r="N104" i="5"/>
  <c r="N103" i="5"/>
  <c r="N102" i="5"/>
  <c r="N101" i="5"/>
  <c r="N100" i="5"/>
  <c r="N99" i="5"/>
  <c r="N98" i="5"/>
  <c r="N97" i="5"/>
  <c r="N96" i="5"/>
  <c r="N95" i="5"/>
  <c r="N93" i="5"/>
  <c r="N92" i="5"/>
  <c r="N91" i="5"/>
  <c r="N90" i="5"/>
  <c r="N89" i="5"/>
  <c r="N87" i="5"/>
  <c r="N86" i="5"/>
  <c r="N85" i="5"/>
  <c r="N84" i="5"/>
  <c r="N83" i="5"/>
  <c r="N82" i="5"/>
  <c r="N81" i="5"/>
  <c r="N80" i="5"/>
  <c r="N79" i="5"/>
  <c r="N78" i="5"/>
  <c r="N76" i="5"/>
  <c r="N75" i="5"/>
  <c r="N74" i="5"/>
  <c r="N73" i="5"/>
  <c r="N72" i="5"/>
  <c r="N71" i="5"/>
  <c r="N70" i="5"/>
  <c r="N69" i="5"/>
  <c r="N68" i="5"/>
  <c r="N67" i="5"/>
  <c r="N66" i="5"/>
  <c r="N65" i="5"/>
  <c r="N64" i="5"/>
  <c r="N63" i="5"/>
  <c r="N61" i="5"/>
  <c r="N60" i="5"/>
  <c r="N59" i="5"/>
  <c r="N58" i="5"/>
  <c r="N57" i="5"/>
  <c r="N56" i="5"/>
  <c r="N55" i="5"/>
  <c r="N54" i="5"/>
  <c r="N53" i="5"/>
  <c r="N52" i="5"/>
  <c r="N51" i="5"/>
  <c r="N49" i="5"/>
  <c r="N48" i="5"/>
  <c r="N47" i="5"/>
  <c r="N46" i="5"/>
  <c r="N44" i="5"/>
  <c r="N43" i="5"/>
  <c r="N42" i="5"/>
  <c r="N41" i="5"/>
  <c r="N39" i="5"/>
  <c r="N38" i="5"/>
  <c r="N37" i="5"/>
  <c r="N36" i="5"/>
  <c r="N35" i="5"/>
  <c r="N34" i="5"/>
  <c r="N33" i="5"/>
  <c r="N32" i="5"/>
  <c r="N31" i="5"/>
  <c r="N30" i="5"/>
  <c r="N29" i="5"/>
  <c r="N28" i="5"/>
  <c r="N27" i="5"/>
  <c r="N25" i="5"/>
  <c r="N24" i="5"/>
  <c r="N23" i="5"/>
  <c r="N22" i="5"/>
  <c r="N21" i="5"/>
  <c r="N20" i="5"/>
  <c r="N19" i="5"/>
  <c r="N18" i="5"/>
  <c r="N17" i="5"/>
  <c r="N16" i="5"/>
  <c r="N15" i="5"/>
  <c r="N14" i="5"/>
  <c r="N13" i="5"/>
  <c r="N12" i="5"/>
  <c r="M163" i="5"/>
  <c r="M162" i="5"/>
  <c r="M161" i="5"/>
  <c r="M160" i="5"/>
  <c r="M159" i="5"/>
  <c r="M158" i="5"/>
  <c r="M157" i="5"/>
  <c r="M155" i="5"/>
  <c r="M154" i="5"/>
  <c r="M153" i="5"/>
  <c r="M152" i="5"/>
  <c r="M150" i="5"/>
  <c r="M149" i="5"/>
  <c r="M148" i="5"/>
  <c r="M147" i="5"/>
  <c r="M146" i="5"/>
  <c r="M145" i="5"/>
  <c r="M144" i="5"/>
  <c r="M143" i="5"/>
  <c r="M142" i="5"/>
  <c r="M141" i="5"/>
  <c r="M140" i="5"/>
  <c r="M139" i="5"/>
  <c r="M138" i="5"/>
  <c r="M136" i="5"/>
  <c r="M135" i="5"/>
  <c r="M134" i="5"/>
  <c r="M133" i="5"/>
  <c r="M132" i="5"/>
  <c r="M131" i="5"/>
  <c r="M130" i="5"/>
  <c r="M129" i="5"/>
  <c r="M128" i="5"/>
  <c r="M127" i="5"/>
  <c r="M126" i="5"/>
  <c r="M125" i="5"/>
  <c r="M123" i="5"/>
  <c r="M122" i="5"/>
  <c r="M121" i="5"/>
  <c r="M120" i="5"/>
  <c r="M119" i="5"/>
  <c r="M118" i="5"/>
  <c r="M117" i="5"/>
  <c r="M116" i="5"/>
  <c r="M115" i="5"/>
  <c r="M114" i="5"/>
  <c r="M113" i="5"/>
  <c r="M112" i="5"/>
  <c r="M111" i="5"/>
  <c r="M110" i="5"/>
  <c r="M109" i="5"/>
  <c r="M108" i="5"/>
  <c r="M107" i="5"/>
  <c r="M106" i="5"/>
  <c r="M104" i="5"/>
  <c r="M103" i="5"/>
  <c r="M102" i="5"/>
  <c r="M101" i="5"/>
  <c r="M100" i="5"/>
  <c r="M99" i="5"/>
  <c r="M98" i="5"/>
  <c r="M97" i="5"/>
  <c r="M96" i="5"/>
  <c r="M95" i="5"/>
  <c r="M93" i="5"/>
  <c r="M92" i="5"/>
  <c r="M91" i="5"/>
  <c r="M90" i="5"/>
  <c r="M89" i="5"/>
  <c r="M87" i="5"/>
  <c r="M86" i="5"/>
  <c r="M85" i="5"/>
  <c r="M84" i="5"/>
  <c r="M83" i="5"/>
  <c r="M82" i="5"/>
  <c r="M81" i="5"/>
  <c r="M80" i="5"/>
  <c r="M79" i="5"/>
  <c r="M78" i="5"/>
  <c r="M76" i="5"/>
  <c r="M75" i="5"/>
  <c r="M74" i="5"/>
  <c r="M73" i="5"/>
  <c r="M72" i="5"/>
  <c r="M71" i="5"/>
  <c r="M70" i="5"/>
  <c r="M69" i="5"/>
  <c r="M68" i="5"/>
  <c r="M67" i="5"/>
  <c r="M66" i="5"/>
  <c r="M65" i="5"/>
  <c r="M64" i="5"/>
  <c r="M63" i="5"/>
  <c r="M61" i="5"/>
  <c r="M60" i="5"/>
  <c r="M59" i="5"/>
  <c r="M58" i="5"/>
  <c r="M57" i="5"/>
  <c r="M56" i="5"/>
  <c r="M55" i="5"/>
  <c r="M54" i="5"/>
  <c r="M53" i="5"/>
  <c r="M52" i="5"/>
  <c r="M51" i="5"/>
  <c r="M49" i="5"/>
  <c r="M48" i="5"/>
  <c r="M47" i="5"/>
  <c r="M46" i="5"/>
  <c r="M44" i="5"/>
  <c r="M43" i="5"/>
  <c r="M42" i="5"/>
  <c r="M41" i="5"/>
  <c r="M39" i="5"/>
  <c r="M38" i="5"/>
  <c r="M37" i="5"/>
  <c r="M36" i="5"/>
  <c r="M35" i="5"/>
  <c r="M34" i="5"/>
  <c r="M33" i="5"/>
  <c r="M32" i="5"/>
  <c r="M31" i="5"/>
  <c r="M30" i="5"/>
  <c r="M29" i="5"/>
  <c r="M28" i="5"/>
  <c r="M27" i="5"/>
  <c r="M25" i="5"/>
  <c r="M24" i="5"/>
  <c r="M23" i="5"/>
  <c r="M22" i="5"/>
  <c r="M21" i="5"/>
  <c r="M20" i="5"/>
  <c r="M19" i="5"/>
  <c r="M18" i="5"/>
  <c r="M17" i="5"/>
  <c r="M16" i="5"/>
  <c r="M15" i="5"/>
  <c r="M14" i="5"/>
  <c r="M13" i="5"/>
  <c r="M12" i="5"/>
  <c r="L163" i="5"/>
  <c r="L162" i="5"/>
  <c r="L161" i="5"/>
  <c r="L160" i="5"/>
  <c r="L159" i="5"/>
  <c r="L158" i="5"/>
  <c r="L157" i="5"/>
  <c r="L155" i="5"/>
  <c r="L154" i="5"/>
  <c r="L153" i="5"/>
  <c r="L152" i="5"/>
  <c r="L150" i="5"/>
  <c r="L149" i="5"/>
  <c r="L148" i="5"/>
  <c r="L147" i="5"/>
  <c r="L146" i="5"/>
  <c r="L145" i="5"/>
  <c r="L144" i="5"/>
  <c r="L143" i="5"/>
  <c r="L142" i="5"/>
  <c r="L141" i="5"/>
  <c r="L140" i="5"/>
  <c r="L139" i="5"/>
  <c r="L138" i="5"/>
  <c r="L136" i="5"/>
  <c r="L135" i="5"/>
  <c r="L134" i="5"/>
  <c r="L133" i="5"/>
  <c r="L132" i="5"/>
  <c r="L131" i="5"/>
  <c r="L130" i="5"/>
  <c r="L129" i="5"/>
  <c r="L128" i="5"/>
  <c r="L127" i="5"/>
  <c r="L126" i="5"/>
  <c r="L125" i="5"/>
  <c r="L123" i="5"/>
  <c r="L122" i="5"/>
  <c r="L121" i="5"/>
  <c r="L120" i="5"/>
  <c r="L119" i="5"/>
  <c r="L118" i="5"/>
  <c r="L117" i="5"/>
  <c r="L116" i="5"/>
  <c r="L115" i="5"/>
  <c r="L114" i="5"/>
  <c r="L113" i="5"/>
  <c r="L112" i="5"/>
  <c r="L111" i="5"/>
  <c r="L110" i="5"/>
  <c r="L109" i="5"/>
  <c r="L108" i="5"/>
  <c r="L107" i="5"/>
  <c r="L106" i="5"/>
  <c r="L104" i="5"/>
  <c r="L103" i="5"/>
  <c r="L102" i="5"/>
  <c r="L101" i="5"/>
  <c r="L100" i="5"/>
  <c r="L99" i="5"/>
  <c r="L98" i="5"/>
  <c r="L97" i="5"/>
  <c r="L96" i="5"/>
  <c r="L95" i="5"/>
  <c r="L93" i="5"/>
  <c r="L92" i="5"/>
  <c r="L91" i="5"/>
  <c r="L90" i="5"/>
  <c r="L89" i="5"/>
  <c r="L87" i="5"/>
  <c r="L86" i="5"/>
  <c r="L85" i="5"/>
  <c r="L84" i="5"/>
  <c r="L83" i="5"/>
  <c r="L82" i="5"/>
  <c r="L81" i="5"/>
  <c r="L80" i="5"/>
  <c r="L79" i="5"/>
  <c r="L78" i="5"/>
  <c r="L76" i="5"/>
  <c r="L75" i="5"/>
  <c r="L74" i="5"/>
  <c r="L73" i="5"/>
  <c r="L72" i="5"/>
  <c r="L71" i="5"/>
  <c r="L70" i="5"/>
  <c r="L69" i="5"/>
  <c r="L68" i="5"/>
  <c r="L67" i="5"/>
  <c r="L66" i="5"/>
  <c r="L65" i="5"/>
  <c r="L64" i="5"/>
  <c r="L63" i="5"/>
  <c r="L61" i="5"/>
  <c r="L60" i="5"/>
  <c r="L59" i="5"/>
  <c r="L58" i="5"/>
  <c r="L57" i="5"/>
  <c r="L56" i="5"/>
  <c r="L55" i="5"/>
  <c r="L54" i="5"/>
  <c r="L53" i="5"/>
  <c r="L52" i="5"/>
  <c r="L51" i="5"/>
  <c r="L49" i="5"/>
  <c r="L48" i="5"/>
  <c r="L47" i="5"/>
  <c r="L46" i="5"/>
  <c r="L44" i="5"/>
  <c r="L43" i="5"/>
  <c r="L42" i="5"/>
  <c r="L41" i="5"/>
  <c r="L39" i="5"/>
  <c r="L38" i="5"/>
  <c r="L37" i="5"/>
  <c r="L36" i="5"/>
  <c r="L35" i="5"/>
  <c r="L34" i="5"/>
  <c r="L33" i="5"/>
  <c r="L32" i="5"/>
  <c r="L31" i="5"/>
  <c r="L30" i="5"/>
  <c r="L29" i="5"/>
  <c r="L28" i="5"/>
  <c r="L27" i="5"/>
  <c r="L25" i="5"/>
  <c r="L24" i="5"/>
  <c r="L23" i="5"/>
  <c r="L22" i="5"/>
  <c r="L21" i="5"/>
  <c r="L20" i="5"/>
  <c r="L19" i="5"/>
  <c r="L18" i="5"/>
  <c r="L17" i="5"/>
  <c r="L16" i="5"/>
  <c r="L15" i="5"/>
  <c r="L14" i="5"/>
  <c r="L13" i="5"/>
  <c r="L12" i="5"/>
  <c r="K163" i="5"/>
  <c r="K162" i="5"/>
  <c r="K161" i="5"/>
  <c r="K160" i="5"/>
  <c r="K159" i="5"/>
  <c r="K158" i="5"/>
  <c r="K157" i="5"/>
  <c r="K155" i="5"/>
  <c r="K154" i="5"/>
  <c r="K153" i="5"/>
  <c r="K152" i="5"/>
  <c r="K150" i="5"/>
  <c r="K149" i="5"/>
  <c r="K148" i="5"/>
  <c r="K147" i="5"/>
  <c r="K146" i="5"/>
  <c r="K145" i="5"/>
  <c r="K144" i="5"/>
  <c r="K143" i="5"/>
  <c r="K142" i="5"/>
  <c r="K141" i="5"/>
  <c r="K140" i="5"/>
  <c r="K139" i="5"/>
  <c r="K138" i="5"/>
  <c r="K136" i="5"/>
  <c r="K135" i="5"/>
  <c r="K134" i="5"/>
  <c r="K133" i="5"/>
  <c r="K132" i="5"/>
  <c r="K131" i="5"/>
  <c r="K130" i="5"/>
  <c r="K129" i="5"/>
  <c r="K128" i="5"/>
  <c r="K127" i="5"/>
  <c r="K126" i="5"/>
  <c r="K125" i="5"/>
  <c r="K123" i="5"/>
  <c r="K122" i="5"/>
  <c r="K121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8" i="5"/>
  <c r="K107" i="5"/>
  <c r="K106" i="5"/>
  <c r="K104" i="5"/>
  <c r="K103" i="5"/>
  <c r="K102" i="5"/>
  <c r="K101" i="5"/>
  <c r="K100" i="5"/>
  <c r="K99" i="5"/>
  <c r="K98" i="5"/>
  <c r="K97" i="5"/>
  <c r="K96" i="5"/>
  <c r="K95" i="5"/>
  <c r="K93" i="5"/>
  <c r="K92" i="5"/>
  <c r="K91" i="5"/>
  <c r="K90" i="5"/>
  <c r="K89" i="5"/>
  <c r="K87" i="5"/>
  <c r="K86" i="5"/>
  <c r="K85" i="5"/>
  <c r="K84" i="5"/>
  <c r="K83" i="5"/>
  <c r="K82" i="5"/>
  <c r="K81" i="5"/>
  <c r="K80" i="5"/>
  <c r="K79" i="5"/>
  <c r="K78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1" i="5"/>
  <c r="K60" i="5"/>
  <c r="K59" i="5"/>
  <c r="K58" i="5"/>
  <c r="K57" i="5"/>
  <c r="K56" i="5"/>
  <c r="K55" i="5"/>
  <c r="K54" i="5"/>
  <c r="K53" i="5"/>
  <c r="K52" i="5"/>
  <c r="K51" i="5"/>
  <c r="K49" i="5"/>
  <c r="K48" i="5"/>
  <c r="K47" i="5"/>
  <c r="K46" i="5"/>
  <c r="K44" i="5"/>
  <c r="K43" i="5"/>
  <c r="K42" i="5"/>
  <c r="K41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J163" i="5"/>
  <c r="J162" i="5"/>
  <c r="J161" i="5"/>
  <c r="J160" i="5"/>
  <c r="J159" i="5"/>
  <c r="J158" i="5"/>
  <c r="J157" i="5"/>
  <c r="J155" i="5"/>
  <c r="J154" i="5"/>
  <c r="J153" i="5"/>
  <c r="J152" i="5"/>
  <c r="J150" i="5"/>
  <c r="J149" i="5"/>
  <c r="J148" i="5"/>
  <c r="J147" i="5"/>
  <c r="J146" i="5"/>
  <c r="J145" i="5"/>
  <c r="J144" i="5"/>
  <c r="J143" i="5"/>
  <c r="J142" i="5"/>
  <c r="J141" i="5"/>
  <c r="J140" i="5"/>
  <c r="J139" i="5"/>
  <c r="J138" i="5"/>
  <c r="J136" i="5"/>
  <c r="J135" i="5"/>
  <c r="J134" i="5"/>
  <c r="J133" i="5"/>
  <c r="J132" i="5"/>
  <c r="J131" i="5"/>
  <c r="J130" i="5"/>
  <c r="J129" i="5"/>
  <c r="J128" i="5"/>
  <c r="J127" i="5"/>
  <c r="J126" i="5"/>
  <c r="J125" i="5"/>
  <c r="J123" i="5"/>
  <c r="J122" i="5"/>
  <c r="J121" i="5"/>
  <c r="J120" i="5"/>
  <c r="J119" i="5"/>
  <c r="J118" i="5"/>
  <c r="J117" i="5"/>
  <c r="J116" i="5"/>
  <c r="J115" i="5"/>
  <c r="J114" i="5"/>
  <c r="J113" i="5"/>
  <c r="J112" i="5"/>
  <c r="J111" i="5"/>
  <c r="J110" i="5"/>
  <c r="J109" i="5"/>
  <c r="J108" i="5"/>
  <c r="J107" i="5"/>
  <c r="J106" i="5"/>
  <c r="J104" i="5"/>
  <c r="J103" i="5"/>
  <c r="J102" i="5"/>
  <c r="J101" i="5"/>
  <c r="J100" i="5"/>
  <c r="J99" i="5"/>
  <c r="J98" i="5"/>
  <c r="J97" i="5"/>
  <c r="J96" i="5"/>
  <c r="J95" i="5"/>
  <c r="J93" i="5"/>
  <c r="J92" i="5"/>
  <c r="J91" i="5"/>
  <c r="J90" i="5"/>
  <c r="J89" i="5"/>
  <c r="J87" i="5"/>
  <c r="J86" i="5"/>
  <c r="J85" i="5"/>
  <c r="J84" i="5"/>
  <c r="J83" i="5"/>
  <c r="J82" i="5"/>
  <c r="J81" i="5"/>
  <c r="J80" i="5"/>
  <c r="J79" i="5"/>
  <c r="J78" i="5"/>
  <c r="J76" i="5"/>
  <c r="J75" i="5"/>
  <c r="J74" i="5"/>
  <c r="J73" i="5"/>
  <c r="J72" i="5"/>
  <c r="J71" i="5"/>
  <c r="J70" i="5"/>
  <c r="J69" i="5"/>
  <c r="J68" i="5"/>
  <c r="J67" i="5"/>
  <c r="J66" i="5"/>
  <c r="J65" i="5"/>
  <c r="J64" i="5"/>
  <c r="J63" i="5"/>
  <c r="J61" i="5"/>
  <c r="J60" i="5"/>
  <c r="J59" i="5"/>
  <c r="J58" i="5"/>
  <c r="J57" i="5"/>
  <c r="J56" i="5"/>
  <c r="J55" i="5"/>
  <c r="J54" i="5"/>
  <c r="J53" i="5"/>
  <c r="J52" i="5"/>
  <c r="J51" i="5"/>
  <c r="J49" i="5"/>
  <c r="J48" i="5"/>
  <c r="J47" i="5"/>
  <c r="J46" i="5"/>
  <c r="J44" i="5"/>
  <c r="J43" i="5"/>
  <c r="J42" i="5"/>
  <c r="J41" i="5"/>
  <c r="J39" i="5"/>
  <c r="J38" i="5"/>
  <c r="J37" i="5"/>
  <c r="J36" i="5"/>
  <c r="J35" i="5"/>
  <c r="J34" i="5"/>
  <c r="J33" i="5"/>
  <c r="J32" i="5"/>
  <c r="J31" i="5"/>
  <c r="J30" i="5"/>
  <c r="J29" i="5"/>
  <c r="J28" i="5"/>
  <c r="J27" i="5"/>
  <c r="J25" i="5"/>
  <c r="J24" i="5"/>
  <c r="J23" i="5"/>
  <c r="J22" i="5"/>
  <c r="J21" i="5"/>
  <c r="J20" i="5"/>
  <c r="J19" i="5"/>
  <c r="J18" i="5"/>
  <c r="J17" i="5"/>
  <c r="J16" i="5"/>
  <c r="J15" i="5"/>
  <c r="J14" i="5"/>
  <c r="J13" i="5"/>
  <c r="J12" i="5"/>
  <c r="I163" i="5"/>
  <c r="I162" i="5"/>
  <c r="I161" i="5"/>
  <c r="I160" i="5"/>
  <c r="I159" i="5"/>
  <c r="I158" i="5"/>
  <c r="I157" i="5"/>
  <c r="I155" i="5"/>
  <c r="I154" i="5"/>
  <c r="I153" i="5"/>
  <c r="I152" i="5"/>
  <c r="I150" i="5"/>
  <c r="I149" i="5"/>
  <c r="I148" i="5"/>
  <c r="I147" i="5"/>
  <c r="I146" i="5"/>
  <c r="I145" i="5"/>
  <c r="I144" i="5"/>
  <c r="I143" i="5"/>
  <c r="I142" i="5"/>
  <c r="I141" i="5"/>
  <c r="I140" i="5"/>
  <c r="I139" i="5"/>
  <c r="I138" i="5"/>
  <c r="I136" i="5"/>
  <c r="I135" i="5"/>
  <c r="I134" i="5"/>
  <c r="I133" i="5"/>
  <c r="I132" i="5"/>
  <c r="I131" i="5"/>
  <c r="I130" i="5"/>
  <c r="I129" i="5"/>
  <c r="I128" i="5"/>
  <c r="I127" i="5"/>
  <c r="I126" i="5"/>
  <c r="I125" i="5"/>
  <c r="I123" i="5"/>
  <c r="I122" i="5"/>
  <c r="I121" i="5"/>
  <c r="I120" i="5"/>
  <c r="I119" i="5"/>
  <c r="I118" i="5"/>
  <c r="I117" i="5"/>
  <c r="I116" i="5"/>
  <c r="I115" i="5"/>
  <c r="I114" i="5"/>
  <c r="I113" i="5"/>
  <c r="I112" i="5"/>
  <c r="I111" i="5"/>
  <c r="I110" i="5"/>
  <c r="I109" i="5"/>
  <c r="I108" i="5"/>
  <c r="I107" i="5"/>
  <c r="I106" i="5"/>
  <c r="I104" i="5"/>
  <c r="I103" i="5"/>
  <c r="I102" i="5"/>
  <c r="I101" i="5"/>
  <c r="I100" i="5"/>
  <c r="I99" i="5"/>
  <c r="I98" i="5"/>
  <c r="I97" i="5"/>
  <c r="I96" i="5"/>
  <c r="I95" i="5"/>
  <c r="I93" i="5"/>
  <c r="I92" i="5"/>
  <c r="I91" i="5"/>
  <c r="I90" i="5"/>
  <c r="I89" i="5"/>
  <c r="I87" i="5"/>
  <c r="I86" i="5"/>
  <c r="I85" i="5"/>
  <c r="I84" i="5"/>
  <c r="I83" i="5"/>
  <c r="I82" i="5"/>
  <c r="I81" i="5"/>
  <c r="I80" i="5"/>
  <c r="I79" i="5"/>
  <c r="I78" i="5"/>
  <c r="I76" i="5"/>
  <c r="I75" i="5"/>
  <c r="I74" i="5"/>
  <c r="I73" i="5"/>
  <c r="I72" i="5"/>
  <c r="I71" i="5"/>
  <c r="I70" i="5"/>
  <c r="I69" i="5"/>
  <c r="I68" i="5"/>
  <c r="I67" i="5"/>
  <c r="I66" i="5"/>
  <c r="I65" i="5"/>
  <c r="I64" i="5"/>
  <c r="I63" i="5"/>
  <c r="I61" i="5"/>
  <c r="I60" i="5"/>
  <c r="I59" i="5"/>
  <c r="I58" i="5"/>
  <c r="I57" i="5"/>
  <c r="I56" i="5"/>
  <c r="I55" i="5"/>
  <c r="I54" i="5"/>
  <c r="I53" i="5"/>
  <c r="I52" i="5"/>
  <c r="I51" i="5"/>
  <c r="I49" i="5"/>
  <c r="I48" i="5"/>
  <c r="I47" i="5"/>
  <c r="I46" i="5"/>
  <c r="I44" i="5"/>
  <c r="I43" i="5"/>
  <c r="I42" i="5"/>
  <c r="I41" i="5"/>
  <c r="I39" i="5"/>
  <c r="I38" i="5"/>
  <c r="I37" i="5"/>
  <c r="I36" i="5"/>
  <c r="I35" i="5"/>
  <c r="I34" i="5"/>
  <c r="I33" i="5"/>
  <c r="I32" i="5"/>
  <c r="I31" i="5"/>
  <c r="I30" i="5"/>
  <c r="I29" i="5"/>
  <c r="I28" i="5"/>
  <c r="I27" i="5"/>
  <c r="I25" i="5"/>
  <c r="I24" i="5"/>
  <c r="I23" i="5"/>
  <c r="I22" i="5"/>
  <c r="I21" i="5"/>
  <c r="I20" i="5"/>
  <c r="I19" i="5"/>
  <c r="I18" i="5"/>
  <c r="I17" i="5"/>
  <c r="I16" i="5"/>
  <c r="I15" i="5"/>
  <c r="I14" i="5"/>
  <c r="I13" i="5"/>
  <c r="I12" i="5"/>
  <c r="H163" i="5"/>
  <c r="H162" i="5"/>
  <c r="H161" i="5"/>
  <c r="H160" i="5"/>
  <c r="H159" i="5"/>
  <c r="H158" i="5"/>
  <c r="H157" i="5"/>
  <c r="H155" i="5"/>
  <c r="H154" i="5"/>
  <c r="H153" i="5"/>
  <c r="H152" i="5"/>
  <c r="H150" i="5"/>
  <c r="H149" i="5"/>
  <c r="H148" i="5"/>
  <c r="H147" i="5"/>
  <c r="H146" i="5"/>
  <c r="H145" i="5"/>
  <c r="H144" i="5"/>
  <c r="H143" i="5"/>
  <c r="H142" i="5"/>
  <c r="H141" i="5"/>
  <c r="H140" i="5"/>
  <c r="H139" i="5"/>
  <c r="H138" i="5"/>
  <c r="H136" i="5"/>
  <c r="H135" i="5"/>
  <c r="H134" i="5"/>
  <c r="H133" i="5"/>
  <c r="H132" i="5"/>
  <c r="H131" i="5"/>
  <c r="H130" i="5"/>
  <c r="H129" i="5"/>
  <c r="H128" i="5"/>
  <c r="H127" i="5"/>
  <c r="H126" i="5"/>
  <c r="H125" i="5"/>
  <c r="H123" i="5"/>
  <c r="H122" i="5"/>
  <c r="H121" i="5"/>
  <c r="H120" i="5"/>
  <c r="H119" i="5"/>
  <c r="H118" i="5"/>
  <c r="H117" i="5"/>
  <c r="H116" i="5"/>
  <c r="H115" i="5"/>
  <c r="H114" i="5"/>
  <c r="H113" i="5"/>
  <c r="H112" i="5"/>
  <c r="H111" i="5"/>
  <c r="H110" i="5"/>
  <c r="H109" i="5"/>
  <c r="H108" i="5"/>
  <c r="H107" i="5"/>
  <c r="H106" i="5"/>
  <c r="H104" i="5"/>
  <c r="H103" i="5"/>
  <c r="H102" i="5"/>
  <c r="H101" i="5"/>
  <c r="H100" i="5"/>
  <c r="H99" i="5"/>
  <c r="H98" i="5"/>
  <c r="H97" i="5"/>
  <c r="H96" i="5"/>
  <c r="H95" i="5"/>
  <c r="H93" i="5"/>
  <c r="H92" i="5"/>
  <c r="H91" i="5"/>
  <c r="H90" i="5"/>
  <c r="H89" i="5"/>
  <c r="H87" i="5"/>
  <c r="H86" i="5"/>
  <c r="H85" i="5"/>
  <c r="H84" i="5"/>
  <c r="H83" i="5"/>
  <c r="H82" i="5"/>
  <c r="H81" i="5"/>
  <c r="H80" i="5"/>
  <c r="H79" i="5"/>
  <c r="H78" i="5"/>
  <c r="H76" i="5"/>
  <c r="H75" i="5"/>
  <c r="H74" i="5"/>
  <c r="H73" i="5"/>
  <c r="H72" i="5"/>
  <c r="H71" i="5"/>
  <c r="H70" i="5"/>
  <c r="H69" i="5"/>
  <c r="H68" i="5"/>
  <c r="H67" i="5"/>
  <c r="H66" i="5"/>
  <c r="H65" i="5"/>
  <c r="H64" i="5"/>
  <c r="H63" i="5"/>
  <c r="H61" i="5"/>
  <c r="H60" i="5"/>
  <c r="H59" i="5"/>
  <c r="H58" i="5"/>
  <c r="H57" i="5"/>
  <c r="H56" i="5"/>
  <c r="H55" i="5"/>
  <c r="H54" i="5"/>
  <c r="H53" i="5"/>
  <c r="H52" i="5"/>
  <c r="H51" i="5"/>
  <c r="H49" i="5"/>
  <c r="H48" i="5"/>
  <c r="H47" i="5"/>
  <c r="H46" i="5"/>
  <c r="H44" i="5"/>
  <c r="H43" i="5"/>
  <c r="H42" i="5"/>
  <c r="H41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G163" i="5"/>
  <c r="G162" i="5"/>
  <c r="G161" i="5"/>
  <c r="G160" i="5"/>
  <c r="G159" i="5"/>
  <c r="G158" i="5"/>
  <c r="G157" i="5"/>
  <c r="G155" i="5"/>
  <c r="G154" i="5"/>
  <c r="G153" i="5"/>
  <c r="G152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4" i="5"/>
  <c r="G103" i="5"/>
  <c r="G102" i="5"/>
  <c r="G101" i="5"/>
  <c r="G100" i="5"/>
  <c r="G99" i="5"/>
  <c r="G98" i="5"/>
  <c r="G97" i="5"/>
  <c r="G96" i="5"/>
  <c r="G95" i="5"/>
  <c r="G93" i="5"/>
  <c r="G92" i="5"/>
  <c r="G91" i="5"/>
  <c r="G90" i="5"/>
  <c r="G89" i="5"/>
  <c r="G87" i="5"/>
  <c r="G86" i="5"/>
  <c r="G85" i="5"/>
  <c r="G84" i="5"/>
  <c r="G83" i="5"/>
  <c r="G82" i="5"/>
  <c r="G81" i="5"/>
  <c r="G80" i="5"/>
  <c r="G79" i="5"/>
  <c r="G78" i="5"/>
  <c r="G76" i="5"/>
  <c r="G75" i="5"/>
  <c r="G74" i="5"/>
  <c r="G73" i="5"/>
  <c r="G72" i="5"/>
  <c r="G71" i="5"/>
  <c r="G70" i="5"/>
  <c r="G69" i="5"/>
  <c r="G68" i="5"/>
  <c r="G67" i="5"/>
  <c r="G66" i="5"/>
  <c r="G65" i="5"/>
  <c r="G64" i="5"/>
  <c r="G63" i="5"/>
  <c r="G61" i="5"/>
  <c r="G60" i="5"/>
  <c r="G59" i="5"/>
  <c r="G58" i="5"/>
  <c r="G57" i="5"/>
  <c r="G56" i="5"/>
  <c r="G55" i="5"/>
  <c r="G54" i="5"/>
  <c r="G53" i="5"/>
  <c r="G52" i="5"/>
  <c r="G51" i="5"/>
  <c r="G49" i="5"/>
  <c r="G48" i="5"/>
  <c r="G47" i="5"/>
  <c r="G46" i="5"/>
  <c r="G44" i="5"/>
  <c r="G43" i="5"/>
  <c r="G42" i="5"/>
  <c r="G41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F163" i="5"/>
  <c r="F162" i="5"/>
  <c r="F161" i="5"/>
  <c r="F160" i="5"/>
  <c r="F159" i="5"/>
  <c r="F158" i="5"/>
  <c r="F157" i="5"/>
  <c r="F155" i="5"/>
  <c r="F154" i="5"/>
  <c r="F153" i="5"/>
  <c r="F152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4" i="5"/>
  <c r="F103" i="5"/>
  <c r="F102" i="5"/>
  <c r="F101" i="5"/>
  <c r="F100" i="5"/>
  <c r="F99" i="5"/>
  <c r="F98" i="5"/>
  <c r="F97" i="5"/>
  <c r="F96" i="5"/>
  <c r="F95" i="5"/>
  <c r="F93" i="5"/>
  <c r="F92" i="5"/>
  <c r="F91" i="5"/>
  <c r="F90" i="5"/>
  <c r="F89" i="5"/>
  <c r="F87" i="5"/>
  <c r="F86" i="5"/>
  <c r="F85" i="5"/>
  <c r="F84" i="5"/>
  <c r="F83" i="5"/>
  <c r="F82" i="5"/>
  <c r="F81" i="5"/>
  <c r="F80" i="5"/>
  <c r="F79" i="5"/>
  <c r="F78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1" i="5"/>
  <c r="F60" i="5"/>
  <c r="F59" i="5"/>
  <c r="F58" i="5"/>
  <c r="F57" i="5"/>
  <c r="F56" i="5"/>
  <c r="F55" i="5"/>
  <c r="F54" i="5"/>
  <c r="F53" i="5"/>
  <c r="F52" i="5"/>
  <c r="F51" i="5"/>
  <c r="F49" i="5"/>
  <c r="F48" i="5"/>
  <c r="F47" i="5"/>
  <c r="F46" i="5"/>
  <c r="F44" i="5"/>
  <c r="F43" i="5"/>
  <c r="F42" i="5"/>
  <c r="F41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E163" i="5"/>
  <c r="E162" i="5"/>
  <c r="E161" i="5"/>
  <c r="E160" i="5"/>
  <c r="E159" i="5"/>
  <c r="E158" i="5"/>
  <c r="E157" i="5"/>
  <c r="E155" i="5"/>
  <c r="E154" i="5"/>
  <c r="E153" i="5"/>
  <c r="E152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E136" i="5"/>
  <c r="E135" i="5"/>
  <c r="E134" i="5"/>
  <c r="E133" i="5"/>
  <c r="E132" i="5"/>
  <c r="E131" i="5"/>
  <c r="E130" i="5"/>
  <c r="E129" i="5"/>
  <c r="E128" i="5"/>
  <c r="E127" i="5"/>
  <c r="E126" i="5"/>
  <c r="E125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4" i="5"/>
  <c r="E103" i="5"/>
  <c r="E102" i="5"/>
  <c r="E101" i="5"/>
  <c r="E100" i="5"/>
  <c r="E99" i="5"/>
  <c r="E98" i="5"/>
  <c r="E97" i="5"/>
  <c r="E96" i="5"/>
  <c r="E95" i="5"/>
  <c r="E93" i="5"/>
  <c r="E92" i="5"/>
  <c r="E91" i="5"/>
  <c r="E90" i="5"/>
  <c r="E89" i="5"/>
  <c r="E87" i="5"/>
  <c r="E86" i="5"/>
  <c r="E85" i="5"/>
  <c r="E84" i="5"/>
  <c r="E83" i="5"/>
  <c r="E82" i="5"/>
  <c r="E81" i="5"/>
  <c r="E80" i="5"/>
  <c r="E79" i="5"/>
  <c r="E78" i="5"/>
  <c r="E76" i="5"/>
  <c r="E75" i="5"/>
  <c r="E74" i="5"/>
  <c r="E73" i="5"/>
  <c r="E72" i="5"/>
  <c r="E71" i="5"/>
  <c r="E70" i="5"/>
  <c r="E69" i="5"/>
  <c r="E68" i="5"/>
  <c r="E67" i="5"/>
  <c r="E66" i="5"/>
  <c r="E65" i="5"/>
  <c r="E64" i="5"/>
  <c r="E63" i="5"/>
  <c r="E61" i="5"/>
  <c r="E60" i="5"/>
  <c r="E59" i="5"/>
  <c r="E58" i="5"/>
  <c r="E57" i="5"/>
  <c r="E56" i="5"/>
  <c r="E55" i="5"/>
  <c r="E54" i="5"/>
  <c r="E53" i="5"/>
  <c r="E52" i="5"/>
  <c r="E51" i="5"/>
  <c r="E49" i="5"/>
  <c r="E48" i="5"/>
  <c r="E47" i="5"/>
  <c r="E46" i="5"/>
  <c r="E44" i="5"/>
  <c r="E43" i="5"/>
  <c r="E42" i="5"/>
  <c r="E41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P163" i="4"/>
  <c r="P162" i="4"/>
  <c r="P161" i="4"/>
  <c r="P160" i="4"/>
  <c r="P159" i="4"/>
  <c r="P158" i="4"/>
  <c r="P157" i="4"/>
  <c r="P155" i="4"/>
  <c r="P154" i="4"/>
  <c r="P153" i="4"/>
  <c r="P152" i="4"/>
  <c r="P150" i="4"/>
  <c r="P149" i="4"/>
  <c r="P148" i="4"/>
  <c r="P147" i="4"/>
  <c r="P146" i="4"/>
  <c r="P145" i="4"/>
  <c r="P144" i="4"/>
  <c r="P143" i="4"/>
  <c r="P142" i="4"/>
  <c r="P141" i="4"/>
  <c r="P140" i="4"/>
  <c r="P139" i="4"/>
  <c r="P138" i="4"/>
  <c r="P136" i="4"/>
  <c r="P135" i="4"/>
  <c r="P134" i="4"/>
  <c r="P133" i="4"/>
  <c r="P132" i="4"/>
  <c r="P131" i="4"/>
  <c r="P130" i="4"/>
  <c r="P129" i="4"/>
  <c r="P128" i="4"/>
  <c r="P127" i="4"/>
  <c r="P126" i="4"/>
  <c r="P125" i="4"/>
  <c r="P123" i="4"/>
  <c r="P122" i="4"/>
  <c r="P121" i="4"/>
  <c r="P120" i="4"/>
  <c r="P119" i="4"/>
  <c r="P118" i="4"/>
  <c r="P117" i="4"/>
  <c r="P116" i="4"/>
  <c r="P115" i="4"/>
  <c r="P114" i="4"/>
  <c r="P113" i="4"/>
  <c r="P112" i="4"/>
  <c r="P111" i="4"/>
  <c r="P110" i="4"/>
  <c r="P109" i="4"/>
  <c r="P108" i="4"/>
  <c r="P107" i="4"/>
  <c r="P106" i="4"/>
  <c r="P104" i="4"/>
  <c r="P103" i="4"/>
  <c r="P102" i="4"/>
  <c r="P101" i="4"/>
  <c r="P100" i="4"/>
  <c r="P99" i="4"/>
  <c r="P98" i="4"/>
  <c r="P97" i="4"/>
  <c r="P96" i="4"/>
  <c r="P95" i="4"/>
  <c r="P93" i="4"/>
  <c r="P92" i="4"/>
  <c r="P91" i="4"/>
  <c r="P90" i="4"/>
  <c r="P89" i="4"/>
  <c r="P87" i="4"/>
  <c r="P86" i="4"/>
  <c r="P85" i="4"/>
  <c r="P84" i="4"/>
  <c r="P83" i="4"/>
  <c r="P82" i="4"/>
  <c r="P81" i="4"/>
  <c r="P80" i="4"/>
  <c r="P79" i="4"/>
  <c r="P78" i="4"/>
  <c r="P76" i="4"/>
  <c r="P75" i="4"/>
  <c r="P74" i="4"/>
  <c r="P73" i="4"/>
  <c r="P72" i="4"/>
  <c r="P71" i="4"/>
  <c r="P70" i="4"/>
  <c r="P69" i="4"/>
  <c r="P68" i="4"/>
  <c r="P67" i="4"/>
  <c r="P66" i="4"/>
  <c r="P65" i="4"/>
  <c r="P64" i="4"/>
  <c r="P63" i="4"/>
  <c r="P61" i="4"/>
  <c r="P60" i="4"/>
  <c r="P59" i="4"/>
  <c r="P58" i="4"/>
  <c r="P57" i="4"/>
  <c r="P56" i="4"/>
  <c r="P55" i="4"/>
  <c r="P54" i="4"/>
  <c r="P53" i="4"/>
  <c r="P52" i="4"/>
  <c r="P51" i="4"/>
  <c r="P49" i="4"/>
  <c r="P48" i="4"/>
  <c r="P47" i="4"/>
  <c r="P46" i="4"/>
  <c r="P44" i="4"/>
  <c r="P43" i="4"/>
  <c r="P42" i="4"/>
  <c r="P41" i="4"/>
  <c r="P39" i="4"/>
  <c r="P38" i="4"/>
  <c r="P37" i="4"/>
  <c r="P36" i="4"/>
  <c r="P35" i="4"/>
  <c r="P34" i="4"/>
  <c r="P33" i="4"/>
  <c r="P32" i="4"/>
  <c r="P31" i="4"/>
  <c r="P30" i="4"/>
  <c r="P29" i="4"/>
  <c r="P28" i="4"/>
  <c r="P27" i="4"/>
  <c r="P25" i="4"/>
  <c r="P24" i="4"/>
  <c r="P23" i="4"/>
  <c r="P22" i="4"/>
  <c r="P21" i="4"/>
  <c r="P20" i="4"/>
  <c r="P19" i="4"/>
  <c r="P18" i="4"/>
  <c r="P17" i="4"/>
  <c r="P16" i="4"/>
  <c r="P15" i="4"/>
  <c r="P14" i="4"/>
  <c r="P13" i="4"/>
  <c r="P12" i="4"/>
  <c r="O163" i="4"/>
  <c r="O162" i="4"/>
  <c r="O161" i="4"/>
  <c r="O160" i="4"/>
  <c r="O159" i="4"/>
  <c r="O158" i="4"/>
  <c r="O157" i="4"/>
  <c r="O155" i="4"/>
  <c r="O154" i="4"/>
  <c r="O153" i="4"/>
  <c r="O152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6" i="4"/>
  <c r="O135" i="4"/>
  <c r="O134" i="4"/>
  <c r="O133" i="4"/>
  <c r="O132" i="4"/>
  <c r="O131" i="4"/>
  <c r="O130" i="4"/>
  <c r="O129" i="4"/>
  <c r="O128" i="4"/>
  <c r="O127" i="4"/>
  <c r="O126" i="4"/>
  <c r="O125" i="4"/>
  <c r="O123" i="4"/>
  <c r="O122" i="4"/>
  <c r="O121" i="4"/>
  <c r="O120" i="4"/>
  <c r="O119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4" i="4"/>
  <c r="O103" i="4"/>
  <c r="O102" i="4"/>
  <c r="O101" i="4"/>
  <c r="O100" i="4"/>
  <c r="O99" i="4"/>
  <c r="O98" i="4"/>
  <c r="O97" i="4"/>
  <c r="O96" i="4"/>
  <c r="O95" i="4"/>
  <c r="O93" i="4"/>
  <c r="O92" i="4"/>
  <c r="O91" i="4"/>
  <c r="O90" i="4"/>
  <c r="O89" i="4"/>
  <c r="O87" i="4"/>
  <c r="O86" i="4"/>
  <c r="O85" i="4"/>
  <c r="O84" i="4"/>
  <c r="O83" i="4"/>
  <c r="O82" i="4"/>
  <c r="O81" i="4"/>
  <c r="O80" i="4"/>
  <c r="O79" i="4"/>
  <c r="O78" i="4"/>
  <c r="O76" i="4"/>
  <c r="O75" i="4"/>
  <c r="O74" i="4"/>
  <c r="O73" i="4"/>
  <c r="O72" i="4"/>
  <c r="O71" i="4"/>
  <c r="O70" i="4"/>
  <c r="O69" i="4"/>
  <c r="O68" i="4"/>
  <c r="O67" i="4"/>
  <c r="O66" i="4"/>
  <c r="O65" i="4"/>
  <c r="O64" i="4"/>
  <c r="O63" i="4"/>
  <c r="O61" i="4"/>
  <c r="O60" i="4"/>
  <c r="O59" i="4"/>
  <c r="O58" i="4"/>
  <c r="O57" i="4"/>
  <c r="O56" i="4"/>
  <c r="O55" i="4"/>
  <c r="O54" i="4"/>
  <c r="O53" i="4"/>
  <c r="O52" i="4"/>
  <c r="O51" i="4"/>
  <c r="O49" i="4"/>
  <c r="O48" i="4"/>
  <c r="O47" i="4"/>
  <c r="O46" i="4"/>
  <c r="O44" i="4"/>
  <c r="O43" i="4"/>
  <c r="O42" i="4"/>
  <c r="O41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N163" i="4"/>
  <c r="N162" i="4"/>
  <c r="N161" i="4"/>
  <c r="N160" i="4"/>
  <c r="N159" i="4"/>
  <c r="N158" i="4"/>
  <c r="N157" i="4"/>
  <c r="N155" i="4"/>
  <c r="N154" i="4"/>
  <c r="N153" i="4"/>
  <c r="N152" i="4"/>
  <c r="N150" i="4"/>
  <c r="N149" i="4"/>
  <c r="N148" i="4"/>
  <c r="N147" i="4"/>
  <c r="N146" i="4"/>
  <c r="N145" i="4"/>
  <c r="N144" i="4"/>
  <c r="N143" i="4"/>
  <c r="N142" i="4"/>
  <c r="N141" i="4"/>
  <c r="N140" i="4"/>
  <c r="N139" i="4"/>
  <c r="N138" i="4"/>
  <c r="N136" i="4"/>
  <c r="N135" i="4"/>
  <c r="N134" i="4"/>
  <c r="N133" i="4"/>
  <c r="N132" i="4"/>
  <c r="N131" i="4"/>
  <c r="N130" i="4"/>
  <c r="N129" i="4"/>
  <c r="N128" i="4"/>
  <c r="N127" i="4"/>
  <c r="N126" i="4"/>
  <c r="N125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4" i="4"/>
  <c r="N103" i="4"/>
  <c r="N102" i="4"/>
  <c r="N101" i="4"/>
  <c r="N100" i="4"/>
  <c r="N99" i="4"/>
  <c r="N98" i="4"/>
  <c r="N97" i="4"/>
  <c r="N96" i="4"/>
  <c r="N95" i="4"/>
  <c r="N93" i="4"/>
  <c r="N92" i="4"/>
  <c r="N91" i="4"/>
  <c r="N90" i="4"/>
  <c r="N89" i="4"/>
  <c r="N87" i="4"/>
  <c r="N86" i="4"/>
  <c r="N85" i="4"/>
  <c r="N84" i="4"/>
  <c r="N83" i="4"/>
  <c r="N82" i="4"/>
  <c r="N81" i="4"/>
  <c r="N80" i="4"/>
  <c r="N79" i="4"/>
  <c r="N78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1" i="4"/>
  <c r="N60" i="4"/>
  <c r="N59" i="4"/>
  <c r="N58" i="4"/>
  <c r="N57" i="4"/>
  <c r="N56" i="4"/>
  <c r="N55" i="4"/>
  <c r="N54" i="4"/>
  <c r="N53" i="4"/>
  <c r="N52" i="4"/>
  <c r="N51" i="4"/>
  <c r="N49" i="4"/>
  <c r="N48" i="4"/>
  <c r="N47" i="4"/>
  <c r="N46" i="4"/>
  <c r="N44" i="4"/>
  <c r="N43" i="4"/>
  <c r="N42" i="4"/>
  <c r="N41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M163" i="4"/>
  <c r="M162" i="4"/>
  <c r="M161" i="4"/>
  <c r="M160" i="4"/>
  <c r="M159" i="4"/>
  <c r="M158" i="4"/>
  <c r="M157" i="4"/>
  <c r="M155" i="4"/>
  <c r="M154" i="4"/>
  <c r="M153" i="4"/>
  <c r="M152" i="4"/>
  <c r="M150" i="4"/>
  <c r="M149" i="4"/>
  <c r="M148" i="4"/>
  <c r="M147" i="4"/>
  <c r="M146" i="4"/>
  <c r="M145" i="4"/>
  <c r="M144" i="4"/>
  <c r="M143" i="4"/>
  <c r="M142" i="4"/>
  <c r="M141" i="4"/>
  <c r="M140" i="4"/>
  <c r="M139" i="4"/>
  <c r="M138" i="4"/>
  <c r="M136" i="4"/>
  <c r="M135" i="4"/>
  <c r="M134" i="4"/>
  <c r="M133" i="4"/>
  <c r="M132" i="4"/>
  <c r="M131" i="4"/>
  <c r="M130" i="4"/>
  <c r="M129" i="4"/>
  <c r="M128" i="4"/>
  <c r="M127" i="4"/>
  <c r="M126" i="4"/>
  <c r="M125" i="4"/>
  <c r="M123" i="4"/>
  <c r="M122" i="4"/>
  <c r="M121" i="4"/>
  <c r="M120" i="4"/>
  <c r="M119" i="4"/>
  <c r="M118" i="4"/>
  <c r="M117" i="4"/>
  <c r="M116" i="4"/>
  <c r="M115" i="4"/>
  <c r="M114" i="4"/>
  <c r="M113" i="4"/>
  <c r="M112" i="4"/>
  <c r="M111" i="4"/>
  <c r="M110" i="4"/>
  <c r="M109" i="4"/>
  <c r="M108" i="4"/>
  <c r="M107" i="4"/>
  <c r="M106" i="4"/>
  <c r="M104" i="4"/>
  <c r="M103" i="4"/>
  <c r="M102" i="4"/>
  <c r="M101" i="4"/>
  <c r="M100" i="4"/>
  <c r="M99" i="4"/>
  <c r="M98" i="4"/>
  <c r="M97" i="4"/>
  <c r="M96" i="4"/>
  <c r="M95" i="4"/>
  <c r="M93" i="4"/>
  <c r="M92" i="4"/>
  <c r="M91" i="4"/>
  <c r="M90" i="4"/>
  <c r="M89" i="4"/>
  <c r="M87" i="4"/>
  <c r="M86" i="4"/>
  <c r="M85" i="4"/>
  <c r="M84" i="4"/>
  <c r="M83" i="4"/>
  <c r="M82" i="4"/>
  <c r="M81" i="4"/>
  <c r="M80" i="4"/>
  <c r="M79" i="4"/>
  <c r="M78" i="4"/>
  <c r="M76" i="4"/>
  <c r="M75" i="4"/>
  <c r="M74" i="4"/>
  <c r="M73" i="4"/>
  <c r="M72" i="4"/>
  <c r="M71" i="4"/>
  <c r="M70" i="4"/>
  <c r="M69" i="4"/>
  <c r="M68" i="4"/>
  <c r="M67" i="4"/>
  <c r="M66" i="4"/>
  <c r="M65" i="4"/>
  <c r="M64" i="4"/>
  <c r="M63" i="4"/>
  <c r="M61" i="4"/>
  <c r="M60" i="4"/>
  <c r="M59" i="4"/>
  <c r="M58" i="4"/>
  <c r="M57" i="4"/>
  <c r="M56" i="4"/>
  <c r="M55" i="4"/>
  <c r="M54" i="4"/>
  <c r="M53" i="4"/>
  <c r="M52" i="4"/>
  <c r="M51" i="4"/>
  <c r="M49" i="4"/>
  <c r="M48" i="4"/>
  <c r="M47" i="4"/>
  <c r="M46" i="4"/>
  <c r="M44" i="4"/>
  <c r="M43" i="4"/>
  <c r="M42" i="4"/>
  <c r="M41" i="4"/>
  <c r="M39" i="4"/>
  <c r="M38" i="4"/>
  <c r="M37" i="4"/>
  <c r="M36" i="4"/>
  <c r="M35" i="4"/>
  <c r="M34" i="4"/>
  <c r="M33" i="4"/>
  <c r="M32" i="4"/>
  <c r="M31" i="4"/>
  <c r="M30" i="4"/>
  <c r="M29" i="4"/>
  <c r="M28" i="4"/>
  <c r="M27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L163" i="4"/>
  <c r="L162" i="4"/>
  <c r="L161" i="4"/>
  <c r="L160" i="4"/>
  <c r="L159" i="4"/>
  <c r="L158" i="4"/>
  <c r="L157" i="4"/>
  <c r="L155" i="4"/>
  <c r="L154" i="4"/>
  <c r="L153" i="4"/>
  <c r="L152" i="4"/>
  <c r="L150" i="4"/>
  <c r="L149" i="4"/>
  <c r="L148" i="4"/>
  <c r="L147" i="4"/>
  <c r="L146" i="4"/>
  <c r="L145" i="4"/>
  <c r="L144" i="4"/>
  <c r="L143" i="4"/>
  <c r="L142" i="4"/>
  <c r="L141" i="4"/>
  <c r="L140" i="4"/>
  <c r="L139" i="4"/>
  <c r="L138" i="4"/>
  <c r="L136" i="4"/>
  <c r="L135" i="4"/>
  <c r="L134" i="4"/>
  <c r="L133" i="4"/>
  <c r="L132" i="4"/>
  <c r="L131" i="4"/>
  <c r="L130" i="4"/>
  <c r="L129" i="4"/>
  <c r="L128" i="4"/>
  <c r="L127" i="4"/>
  <c r="L126" i="4"/>
  <c r="L125" i="4"/>
  <c r="L123" i="4"/>
  <c r="L122" i="4"/>
  <c r="L121" i="4"/>
  <c r="L120" i="4"/>
  <c r="L119" i="4"/>
  <c r="L118" i="4"/>
  <c r="L117" i="4"/>
  <c r="L116" i="4"/>
  <c r="L115" i="4"/>
  <c r="L114" i="4"/>
  <c r="L113" i="4"/>
  <c r="L112" i="4"/>
  <c r="L111" i="4"/>
  <c r="L110" i="4"/>
  <c r="L109" i="4"/>
  <c r="L108" i="4"/>
  <c r="L107" i="4"/>
  <c r="L106" i="4"/>
  <c r="L104" i="4"/>
  <c r="L103" i="4"/>
  <c r="L102" i="4"/>
  <c r="L101" i="4"/>
  <c r="L100" i="4"/>
  <c r="L99" i="4"/>
  <c r="L98" i="4"/>
  <c r="L97" i="4"/>
  <c r="L96" i="4"/>
  <c r="L95" i="4"/>
  <c r="L93" i="4"/>
  <c r="L92" i="4"/>
  <c r="L91" i="4"/>
  <c r="L90" i="4"/>
  <c r="L89" i="4"/>
  <c r="L87" i="4"/>
  <c r="L86" i="4"/>
  <c r="L85" i="4"/>
  <c r="L84" i="4"/>
  <c r="L83" i="4"/>
  <c r="L82" i="4"/>
  <c r="L81" i="4"/>
  <c r="L80" i="4"/>
  <c r="L79" i="4"/>
  <c r="L78" i="4"/>
  <c r="L76" i="4"/>
  <c r="L75" i="4"/>
  <c r="L74" i="4"/>
  <c r="L73" i="4"/>
  <c r="L72" i="4"/>
  <c r="L71" i="4"/>
  <c r="L70" i="4"/>
  <c r="L69" i="4"/>
  <c r="L68" i="4"/>
  <c r="L67" i="4"/>
  <c r="L66" i="4"/>
  <c r="L65" i="4"/>
  <c r="L64" i="4"/>
  <c r="L63" i="4"/>
  <c r="L61" i="4"/>
  <c r="L60" i="4"/>
  <c r="L59" i="4"/>
  <c r="L58" i="4"/>
  <c r="L57" i="4"/>
  <c r="L56" i="4"/>
  <c r="L55" i="4"/>
  <c r="L54" i="4"/>
  <c r="L53" i="4"/>
  <c r="L52" i="4"/>
  <c r="L51" i="4"/>
  <c r="L49" i="4"/>
  <c r="L48" i="4"/>
  <c r="L47" i="4"/>
  <c r="L46" i="4"/>
  <c r="L44" i="4"/>
  <c r="L43" i="4"/>
  <c r="L42" i="4"/>
  <c r="L41" i="4"/>
  <c r="L39" i="4"/>
  <c r="L38" i="4"/>
  <c r="L37" i="4"/>
  <c r="L36" i="4"/>
  <c r="L35" i="4"/>
  <c r="L34" i="4"/>
  <c r="L33" i="4"/>
  <c r="L32" i="4"/>
  <c r="L31" i="4"/>
  <c r="L30" i="4"/>
  <c r="L29" i="4"/>
  <c r="L28" i="4"/>
  <c r="L27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K163" i="4"/>
  <c r="K162" i="4"/>
  <c r="K161" i="4"/>
  <c r="K160" i="4"/>
  <c r="K159" i="4"/>
  <c r="K158" i="4"/>
  <c r="K157" i="4"/>
  <c r="K155" i="4"/>
  <c r="K154" i="4"/>
  <c r="K153" i="4"/>
  <c r="K152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4" i="4"/>
  <c r="K103" i="4"/>
  <c r="K102" i="4"/>
  <c r="K101" i="4"/>
  <c r="K100" i="4"/>
  <c r="K99" i="4"/>
  <c r="K98" i="4"/>
  <c r="K97" i="4"/>
  <c r="K96" i="4"/>
  <c r="K95" i="4"/>
  <c r="K93" i="4"/>
  <c r="K92" i="4"/>
  <c r="K91" i="4"/>
  <c r="K90" i="4"/>
  <c r="K89" i="4"/>
  <c r="K87" i="4"/>
  <c r="K86" i="4"/>
  <c r="K85" i="4"/>
  <c r="K84" i="4"/>
  <c r="K83" i="4"/>
  <c r="K82" i="4"/>
  <c r="K81" i="4"/>
  <c r="K80" i="4"/>
  <c r="K79" i="4"/>
  <c r="K78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1" i="4"/>
  <c r="K60" i="4"/>
  <c r="K59" i="4"/>
  <c r="K58" i="4"/>
  <c r="K57" i="4"/>
  <c r="K56" i="4"/>
  <c r="K55" i="4"/>
  <c r="K54" i="4"/>
  <c r="K53" i="4"/>
  <c r="K52" i="4"/>
  <c r="K51" i="4"/>
  <c r="K49" i="4"/>
  <c r="K48" i="4"/>
  <c r="K47" i="4"/>
  <c r="K46" i="4"/>
  <c r="K44" i="4"/>
  <c r="K43" i="4"/>
  <c r="K42" i="4"/>
  <c r="K41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J163" i="4"/>
  <c r="J162" i="4"/>
  <c r="J161" i="4"/>
  <c r="J160" i="4"/>
  <c r="J159" i="4"/>
  <c r="J158" i="4"/>
  <c r="J157" i="4"/>
  <c r="J155" i="4"/>
  <c r="J154" i="4"/>
  <c r="J153" i="4"/>
  <c r="J152" i="4"/>
  <c r="J150" i="4"/>
  <c r="J149" i="4"/>
  <c r="J148" i="4"/>
  <c r="J147" i="4"/>
  <c r="J146" i="4"/>
  <c r="J145" i="4"/>
  <c r="J144" i="4"/>
  <c r="J143" i="4"/>
  <c r="J142" i="4"/>
  <c r="J141" i="4"/>
  <c r="J140" i="4"/>
  <c r="J139" i="4"/>
  <c r="J138" i="4"/>
  <c r="J136" i="4"/>
  <c r="J135" i="4"/>
  <c r="J134" i="4"/>
  <c r="J133" i="4"/>
  <c r="J132" i="4"/>
  <c r="J131" i="4"/>
  <c r="J130" i="4"/>
  <c r="J129" i="4"/>
  <c r="J128" i="4"/>
  <c r="J127" i="4"/>
  <c r="J126" i="4"/>
  <c r="J125" i="4"/>
  <c r="J123" i="4"/>
  <c r="J122" i="4"/>
  <c r="J121" i="4"/>
  <c r="J120" i="4"/>
  <c r="J119" i="4"/>
  <c r="J118" i="4"/>
  <c r="J117" i="4"/>
  <c r="J116" i="4"/>
  <c r="J115" i="4"/>
  <c r="J114" i="4"/>
  <c r="J113" i="4"/>
  <c r="J112" i="4"/>
  <c r="J111" i="4"/>
  <c r="J110" i="4"/>
  <c r="J109" i="4"/>
  <c r="J108" i="4"/>
  <c r="J107" i="4"/>
  <c r="J106" i="4"/>
  <c r="J104" i="4"/>
  <c r="J103" i="4"/>
  <c r="J102" i="4"/>
  <c r="J101" i="4"/>
  <c r="J100" i="4"/>
  <c r="J99" i="4"/>
  <c r="J98" i="4"/>
  <c r="J97" i="4"/>
  <c r="J96" i="4"/>
  <c r="J95" i="4"/>
  <c r="J93" i="4"/>
  <c r="J92" i="4"/>
  <c r="J91" i="4"/>
  <c r="J90" i="4"/>
  <c r="J89" i="4"/>
  <c r="J87" i="4"/>
  <c r="J86" i="4"/>
  <c r="J85" i="4"/>
  <c r="J84" i="4"/>
  <c r="J83" i="4"/>
  <c r="J82" i="4"/>
  <c r="J81" i="4"/>
  <c r="J80" i="4"/>
  <c r="J79" i="4"/>
  <c r="J78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1" i="4"/>
  <c r="J60" i="4"/>
  <c r="J59" i="4"/>
  <c r="J58" i="4"/>
  <c r="J57" i="4"/>
  <c r="J56" i="4"/>
  <c r="J55" i="4"/>
  <c r="J54" i="4"/>
  <c r="J53" i="4"/>
  <c r="J52" i="4"/>
  <c r="J51" i="4"/>
  <c r="J49" i="4"/>
  <c r="J48" i="4"/>
  <c r="J47" i="4"/>
  <c r="J46" i="4"/>
  <c r="J44" i="4"/>
  <c r="J43" i="4"/>
  <c r="J42" i="4"/>
  <c r="J41" i="4"/>
  <c r="J39" i="4"/>
  <c r="J38" i="4"/>
  <c r="J37" i="4"/>
  <c r="J36" i="4"/>
  <c r="J35" i="4"/>
  <c r="J34" i="4"/>
  <c r="J33" i="4"/>
  <c r="J32" i="4"/>
  <c r="J31" i="4"/>
  <c r="J30" i="4"/>
  <c r="J29" i="4"/>
  <c r="J28" i="4"/>
  <c r="J27" i="4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I163" i="4"/>
  <c r="I162" i="4"/>
  <c r="I161" i="4"/>
  <c r="I160" i="4"/>
  <c r="I159" i="4"/>
  <c r="I158" i="4"/>
  <c r="I157" i="4"/>
  <c r="I155" i="4"/>
  <c r="I154" i="4"/>
  <c r="I153" i="4"/>
  <c r="I152" i="4"/>
  <c r="I150" i="4"/>
  <c r="I149" i="4"/>
  <c r="I148" i="4"/>
  <c r="I147" i="4"/>
  <c r="I146" i="4"/>
  <c r="I145" i="4"/>
  <c r="I144" i="4"/>
  <c r="I143" i="4"/>
  <c r="I142" i="4"/>
  <c r="I141" i="4"/>
  <c r="I140" i="4"/>
  <c r="I139" i="4"/>
  <c r="I138" i="4"/>
  <c r="I136" i="4"/>
  <c r="I135" i="4"/>
  <c r="I134" i="4"/>
  <c r="I133" i="4"/>
  <c r="I132" i="4"/>
  <c r="I131" i="4"/>
  <c r="I130" i="4"/>
  <c r="I129" i="4"/>
  <c r="I128" i="4"/>
  <c r="I127" i="4"/>
  <c r="I126" i="4"/>
  <c r="I125" i="4"/>
  <c r="I123" i="4"/>
  <c r="I122" i="4"/>
  <c r="I121" i="4"/>
  <c r="I120" i="4"/>
  <c r="I119" i="4"/>
  <c r="I118" i="4"/>
  <c r="I117" i="4"/>
  <c r="I116" i="4"/>
  <c r="I115" i="4"/>
  <c r="I114" i="4"/>
  <c r="I113" i="4"/>
  <c r="I112" i="4"/>
  <c r="I111" i="4"/>
  <c r="I110" i="4"/>
  <c r="I109" i="4"/>
  <c r="I108" i="4"/>
  <c r="I107" i="4"/>
  <c r="I106" i="4"/>
  <c r="I104" i="4"/>
  <c r="I103" i="4"/>
  <c r="I102" i="4"/>
  <c r="I101" i="4"/>
  <c r="I100" i="4"/>
  <c r="I99" i="4"/>
  <c r="I98" i="4"/>
  <c r="I97" i="4"/>
  <c r="I96" i="4"/>
  <c r="I95" i="4"/>
  <c r="I93" i="4"/>
  <c r="I92" i="4"/>
  <c r="I91" i="4"/>
  <c r="I90" i="4"/>
  <c r="I89" i="4"/>
  <c r="I87" i="4"/>
  <c r="I86" i="4"/>
  <c r="I85" i="4"/>
  <c r="I84" i="4"/>
  <c r="I83" i="4"/>
  <c r="I82" i="4"/>
  <c r="I81" i="4"/>
  <c r="I80" i="4"/>
  <c r="I79" i="4"/>
  <c r="I78" i="4"/>
  <c r="I76" i="4"/>
  <c r="I75" i="4"/>
  <c r="I74" i="4"/>
  <c r="I73" i="4"/>
  <c r="I72" i="4"/>
  <c r="I71" i="4"/>
  <c r="I70" i="4"/>
  <c r="I69" i="4"/>
  <c r="I68" i="4"/>
  <c r="I67" i="4"/>
  <c r="I66" i="4"/>
  <c r="I65" i="4"/>
  <c r="I64" i="4"/>
  <c r="I63" i="4"/>
  <c r="I61" i="4"/>
  <c r="I60" i="4"/>
  <c r="I59" i="4"/>
  <c r="I58" i="4"/>
  <c r="I57" i="4"/>
  <c r="I56" i="4"/>
  <c r="I55" i="4"/>
  <c r="I54" i="4"/>
  <c r="I53" i="4"/>
  <c r="I52" i="4"/>
  <c r="I51" i="4"/>
  <c r="I49" i="4"/>
  <c r="I48" i="4"/>
  <c r="I47" i="4"/>
  <c r="I46" i="4"/>
  <c r="I44" i="4"/>
  <c r="I43" i="4"/>
  <c r="I42" i="4"/>
  <c r="I41" i="4"/>
  <c r="I39" i="4"/>
  <c r="I38" i="4"/>
  <c r="I37" i="4"/>
  <c r="I36" i="4"/>
  <c r="I35" i="4"/>
  <c r="I34" i="4"/>
  <c r="I33" i="4"/>
  <c r="I32" i="4"/>
  <c r="I31" i="4"/>
  <c r="I30" i="4"/>
  <c r="I29" i="4"/>
  <c r="I28" i="4"/>
  <c r="I27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I12" i="4"/>
  <c r="H163" i="4"/>
  <c r="H162" i="4"/>
  <c r="H161" i="4"/>
  <c r="H160" i="4"/>
  <c r="H159" i="4"/>
  <c r="H158" i="4"/>
  <c r="H157" i="4"/>
  <c r="H155" i="4"/>
  <c r="H154" i="4"/>
  <c r="H153" i="4"/>
  <c r="H152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6" i="4"/>
  <c r="H135" i="4"/>
  <c r="H134" i="4"/>
  <c r="H133" i="4"/>
  <c r="H132" i="4"/>
  <c r="H131" i="4"/>
  <c r="H130" i="4"/>
  <c r="H129" i="4"/>
  <c r="H128" i="4"/>
  <c r="H127" i="4"/>
  <c r="H126" i="4"/>
  <c r="H125" i="4"/>
  <c r="H123" i="4"/>
  <c r="H122" i="4"/>
  <c r="H121" i="4"/>
  <c r="H120" i="4"/>
  <c r="H119" i="4"/>
  <c r="H118" i="4"/>
  <c r="H117" i="4"/>
  <c r="H116" i="4"/>
  <c r="H115" i="4"/>
  <c r="H114" i="4"/>
  <c r="H113" i="4"/>
  <c r="H112" i="4"/>
  <c r="H111" i="4"/>
  <c r="H110" i="4"/>
  <c r="H109" i="4"/>
  <c r="H108" i="4"/>
  <c r="H107" i="4"/>
  <c r="H106" i="4"/>
  <c r="H104" i="4"/>
  <c r="H103" i="4"/>
  <c r="H102" i="4"/>
  <c r="H101" i="4"/>
  <c r="H100" i="4"/>
  <c r="H99" i="4"/>
  <c r="H98" i="4"/>
  <c r="H97" i="4"/>
  <c r="H96" i="4"/>
  <c r="H95" i="4"/>
  <c r="H93" i="4"/>
  <c r="H92" i="4"/>
  <c r="H91" i="4"/>
  <c r="H90" i="4"/>
  <c r="H89" i="4"/>
  <c r="H87" i="4"/>
  <c r="H86" i="4"/>
  <c r="H85" i="4"/>
  <c r="H84" i="4"/>
  <c r="H83" i="4"/>
  <c r="H82" i="4"/>
  <c r="H81" i="4"/>
  <c r="H80" i="4"/>
  <c r="H79" i="4"/>
  <c r="H78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1" i="4"/>
  <c r="H60" i="4"/>
  <c r="H59" i="4"/>
  <c r="H58" i="4"/>
  <c r="H57" i="4"/>
  <c r="H56" i="4"/>
  <c r="H55" i="4"/>
  <c r="H54" i="4"/>
  <c r="H53" i="4"/>
  <c r="H52" i="4"/>
  <c r="H51" i="4"/>
  <c r="H49" i="4"/>
  <c r="H48" i="4"/>
  <c r="H47" i="4"/>
  <c r="H46" i="4"/>
  <c r="H44" i="4"/>
  <c r="H43" i="4"/>
  <c r="H42" i="4"/>
  <c r="H41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G163" i="4"/>
  <c r="G162" i="4"/>
  <c r="G161" i="4"/>
  <c r="G160" i="4"/>
  <c r="G159" i="4"/>
  <c r="G158" i="4"/>
  <c r="G157" i="4"/>
  <c r="G155" i="4"/>
  <c r="G154" i="4"/>
  <c r="G153" i="4"/>
  <c r="G152" i="4"/>
  <c r="G150" i="4"/>
  <c r="G149" i="4"/>
  <c r="G148" i="4"/>
  <c r="G147" i="4"/>
  <c r="G146" i="4"/>
  <c r="G145" i="4"/>
  <c r="G144" i="4"/>
  <c r="G143" i="4"/>
  <c r="G142" i="4"/>
  <c r="G141" i="4"/>
  <c r="G140" i="4"/>
  <c r="G139" i="4"/>
  <c r="G138" i="4"/>
  <c r="G136" i="4"/>
  <c r="G135" i="4"/>
  <c r="G134" i="4"/>
  <c r="G133" i="4"/>
  <c r="G132" i="4"/>
  <c r="G131" i="4"/>
  <c r="G130" i="4"/>
  <c r="G129" i="4"/>
  <c r="G128" i="4"/>
  <c r="G127" i="4"/>
  <c r="G126" i="4"/>
  <c r="G125" i="4"/>
  <c r="G123" i="4"/>
  <c r="G122" i="4"/>
  <c r="G121" i="4"/>
  <c r="G120" i="4"/>
  <c r="G119" i="4"/>
  <c r="G118" i="4"/>
  <c r="G117" i="4"/>
  <c r="G116" i="4"/>
  <c r="G115" i="4"/>
  <c r="G114" i="4"/>
  <c r="G113" i="4"/>
  <c r="G112" i="4"/>
  <c r="G111" i="4"/>
  <c r="G110" i="4"/>
  <c r="G109" i="4"/>
  <c r="G108" i="4"/>
  <c r="G107" i="4"/>
  <c r="G106" i="4"/>
  <c r="G104" i="4"/>
  <c r="G103" i="4"/>
  <c r="G102" i="4"/>
  <c r="G101" i="4"/>
  <c r="G100" i="4"/>
  <c r="G99" i="4"/>
  <c r="G98" i="4"/>
  <c r="G97" i="4"/>
  <c r="G96" i="4"/>
  <c r="G95" i="4"/>
  <c r="G93" i="4"/>
  <c r="G92" i="4"/>
  <c r="G91" i="4"/>
  <c r="G90" i="4"/>
  <c r="G89" i="4"/>
  <c r="G87" i="4"/>
  <c r="G86" i="4"/>
  <c r="G85" i="4"/>
  <c r="G84" i="4"/>
  <c r="G83" i="4"/>
  <c r="G82" i="4"/>
  <c r="G81" i="4"/>
  <c r="G80" i="4"/>
  <c r="G79" i="4"/>
  <c r="G78" i="4"/>
  <c r="G76" i="4"/>
  <c r="G75" i="4"/>
  <c r="G74" i="4"/>
  <c r="G73" i="4"/>
  <c r="G72" i="4"/>
  <c r="G71" i="4"/>
  <c r="G70" i="4"/>
  <c r="G69" i="4"/>
  <c r="G68" i="4"/>
  <c r="G67" i="4"/>
  <c r="G66" i="4"/>
  <c r="G65" i="4"/>
  <c r="G64" i="4"/>
  <c r="G63" i="4"/>
  <c r="G61" i="4"/>
  <c r="G60" i="4"/>
  <c r="G59" i="4"/>
  <c r="G58" i="4"/>
  <c r="G57" i="4"/>
  <c r="G56" i="4"/>
  <c r="G55" i="4"/>
  <c r="G54" i="4"/>
  <c r="G53" i="4"/>
  <c r="G52" i="4"/>
  <c r="G51" i="4"/>
  <c r="G49" i="4"/>
  <c r="G48" i="4"/>
  <c r="G47" i="4"/>
  <c r="G46" i="4"/>
  <c r="G44" i="4"/>
  <c r="G43" i="4"/>
  <c r="G42" i="4"/>
  <c r="G41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F163" i="4"/>
  <c r="F162" i="4"/>
  <c r="F161" i="4"/>
  <c r="F160" i="4"/>
  <c r="F159" i="4"/>
  <c r="F158" i="4"/>
  <c r="F157" i="4"/>
  <c r="F155" i="4"/>
  <c r="F154" i="4"/>
  <c r="F153" i="4"/>
  <c r="F152" i="4"/>
  <c r="F150" i="4"/>
  <c r="F149" i="4"/>
  <c r="F148" i="4"/>
  <c r="F147" i="4"/>
  <c r="F146" i="4"/>
  <c r="F145" i="4"/>
  <c r="F144" i="4"/>
  <c r="F143" i="4"/>
  <c r="F142" i="4"/>
  <c r="F141" i="4"/>
  <c r="F140" i="4"/>
  <c r="F139" i="4"/>
  <c r="F138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3" i="4"/>
  <c r="F122" i="4"/>
  <c r="F121" i="4"/>
  <c r="F120" i="4"/>
  <c r="F119" i="4"/>
  <c r="F118" i="4"/>
  <c r="F117" i="4"/>
  <c r="F116" i="4"/>
  <c r="F115" i="4"/>
  <c r="F114" i="4"/>
  <c r="F113" i="4"/>
  <c r="F112" i="4"/>
  <c r="F111" i="4"/>
  <c r="F110" i="4"/>
  <c r="F109" i="4"/>
  <c r="F108" i="4"/>
  <c r="F107" i="4"/>
  <c r="F106" i="4"/>
  <c r="F104" i="4"/>
  <c r="F103" i="4"/>
  <c r="F102" i="4"/>
  <c r="F101" i="4"/>
  <c r="F100" i="4"/>
  <c r="F99" i="4"/>
  <c r="F98" i="4"/>
  <c r="F97" i="4"/>
  <c r="F96" i="4"/>
  <c r="F95" i="4"/>
  <c r="F93" i="4"/>
  <c r="F92" i="4"/>
  <c r="F91" i="4"/>
  <c r="F90" i="4"/>
  <c r="F89" i="4"/>
  <c r="F87" i="4"/>
  <c r="F86" i="4"/>
  <c r="F85" i="4"/>
  <c r="F84" i="4"/>
  <c r="F83" i="4"/>
  <c r="F82" i="4"/>
  <c r="F81" i="4"/>
  <c r="F80" i="4"/>
  <c r="F79" i="4"/>
  <c r="F78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1" i="4"/>
  <c r="F60" i="4"/>
  <c r="F59" i="4"/>
  <c r="F58" i="4"/>
  <c r="F57" i="4"/>
  <c r="F56" i="4"/>
  <c r="F55" i="4"/>
  <c r="F54" i="4"/>
  <c r="F53" i="4"/>
  <c r="F52" i="4"/>
  <c r="F51" i="4"/>
  <c r="F49" i="4"/>
  <c r="F48" i="4"/>
  <c r="F47" i="4"/>
  <c r="F46" i="4"/>
  <c r="F44" i="4"/>
  <c r="F43" i="4"/>
  <c r="F42" i="4"/>
  <c r="F41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E163" i="4"/>
  <c r="E162" i="4"/>
  <c r="E161" i="4"/>
  <c r="E160" i="4"/>
  <c r="E159" i="4"/>
  <c r="E158" i="4"/>
  <c r="E157" i="4"/>
  <c r="E155" i="4"/>
  <c r="E154" i="4"/>
  <c r="E153" i="4"/>
  <c r="E152" i="4"/>
  <c r="E150" i="4"/>
  <c r="E149" i="4"/>
  <c r="E148" i="4"/>
  <c r="E147" i="4"/>
  <c r="E146" i="4"/>
  <c r="E145" i="4"/>
  <c r="E144" i="4"/>
  <c r="E143" i="4"/>
  <c r="E142" i="4"/>
  <c r="E141" i="4"/>
  <c r="E140" i="4"/>
  <c r="E139" i="4"/>
  <c r="E138" i="4"/>
  <c r="E136" i="4"/>
  <c r="E135" i="4"/>
  <c r="E134" i="4"/>
  <c r="E133" i="4"/>
  <c r="E132" i="4"/>
  <c r="E131" i="4"/>
  <c r="E130" i="4"/>
  <c r="E129" i="4"/>
  <c r="E128" i="4"/>
  <c r="E127" i="4"/>
  <c r="E126" i="4"/>
  <c r="E125" i="4"/>
  <c r="E123" i="4"/>
  <c r="E122" i="4"/>
  <c r="E121" i="4"/>
  <c r="E120" i="4"/>
  <c r="E119" i="4"/>
  <c r="E118" i="4"/>
  <c r="E117" i="4"/>
  <c r="E116" i="4"/>
  <c r="E115" i="4"/>
  <c r="E114" i="4"/>
  <c r="E113" i="4"/>
  <c r="E112" i="4"/>
  <c r="E111" i="4"/>
  <c r="E110" i="4"/>
  <c r="E109" i="4"/>
  <c r="E108" i="4"/>
  <c r="E107" i="4"/>
  <c r="E106" i="4"/>
  <c r="E104" i="4"/>
  <c r="E103" i="4"/>
  <c r="E102" i="4"/>
  <c r="E101" i="4"/>
  <c r="E100" i="4"/>
  <c r="E99" i="4"/>
  <c r="E98" i="4"/>
  <c r="E97" i="4"/>
  <c r="E96" i="4"/>
  <c r="E95" i="4"/>
  <c r="E93" i="4"/>
  <c r="E92" i="4"/>
  <c r="E91" i="4"/>
  <c r="E90" i="4"/>
  <c r="E89" i="4"/>
  <c r="E87" i="4"/>
  <c r="E86" i="4"/>
  <c r="E85" i="4"/>
  <c r="E84" i="4"/>
  <c r="E83" i="4"/>
  <c r="E82" i="4"/>
  <c r="E81" i="4"/>
  <c r="E80" i="4"/>
  <c r="E79" i="4"/>
  <c r="E78" i="4"/>
  <c r="E76" i="4"/>
  <c r="E75" i="4"/>
  <c r="E74" i="4"/>
  <c r="E73" i="4"/>
  <c r="E72" i="4"/>
  <c r="E71" i="4"/>
  <c r="E70" i="4"/>
  <c r="E69" i="4"/>
  <c r="E68" i="4"/>
  <c r="E67" i="4"/>
  <c r="E66" i="4"/>
  <c r="E65" i="4"/>
  <c r="E64" i="4"/>
  <c r="E63" i="4"/>
  <c r="E61" i="4"/>
  <c r="E60" i="4"/>
  <c r="E59" i="4"/>
  <c r="E58" i="4"/>
  <c r="E57" i="4"/>
  <c r="E56" i="4"/>
  <c r="E55" i="4"/>
  <c r="E54" i="4"/>
  <c r="E53" i="4"/>
  <c r="E52" i="4"/>
  <c r="E51" i="4"/>
  <c r="E49" i="4"/>
  <c r="E48" i="4"/>
  <c r="E47" i="4"/>
  <c r="E46" i="4"/>
  <c r="E44" i="4"/>
  <c r="E43" i="4"/>
  <c r="E42" i="4"/>
  <c r="E41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H163" i="3"/>
  <c r="H162" i="3"/>
  <c r="H161" i="3"/>
  <c r="H160" i="3"/>
  <c r="H159" i="3"/>
  <c r="H158" i="3"/>
  <c r="H157" i="3"/>
  <c r="H155" i="3"/>
  <c r="H154" i="3"/>
  <c r="H153" i="3"/>
  <c r="H152" i="3"/>
  <c r="H150" i="3"/>
  <c r="H149" i="3"/>
  <c r="H148" i="3"/>
  <c r="H147" i="3"/>
  <c r="H146" i="3"/>
  <c r="H145" i="3"/>
  <c r="H144" i="3"/>
  <c r="H143" i="3"/>
  <c r="H142" i="3"/>
  <c r="H141" i="3"/>
  <c r="H140" i="3"/>
  <c r="H139" i="3"/>
  <c r="H138" i="3"/>
  <c r="H136" i="3"/>
  <c r="H135" i="3"/>
  <c r="H134" i="3"/>
  <c r="H133" i="3"/>
  <c r="H132" i="3"/>
  <c r="H131" i="3"/>
  <c r="H130" i="3"/>
  <c r="H129" i="3"/>
  <c r="H128" i="3"/>
  <c r="H127" i="3"/>
  <c r="H126" i="3"/>
  <c r="H125" i="3"/>
  <c r="H123" i="3"/>
  <c r="H122" i="3"/>
  <c r="H121" i="3"/>
  <c r="H120" i="3"/>
  <c r="H119" i="3"/>
  <c r="H118" i="3"/>
  <c r="H117" i="3"/>
  <c r="H116" i="3"/>
  <c r="H115" i="3"/>
  <c r="H114" i="3"/>
  <c r="H113" i="3"/>
  <c r="H112" i="3"/>
  <c r="H111" i="3"/>
  <c r="H110" i="3"/>
  <c r="H109" i="3"/>
  <c r="H108" i="3"/>
  <c r="H107" i="3"/>
  <c r="H106" i="3"/>
  <c r="H104" i="3"/>
  <c r="H103" i="3"/>
  <c r="H102" i="3"/>
  <c r="H101" i="3"/>
  <c r="H100" i="3"/>
  <c r="H99" i="3"/>
  <c r="H98" i="3"/>
  <c r="H97" i="3"/>
  <c r="H96" i="3"/>
  <c r="H95" i="3"/>
  <c r="H93" i="3"/>
  <c r="H92" i="3"/>
  <c r="H91" i="3"/>
  <c r="H90" i="3"/>
  <c r="H89" i="3"/>
  <c r="H87" i="3"/>
  <c r="H86" i="3"/>
  <c r="H85" i="3"/>
  <c r="H84" i="3"/>
  <c r="H83" i="3"/>
  <c r="H82" i="3"/>
  <c r="H81" i="3"/>
  <c r="H80" i="3"/>
  <c r="H79" i="3"/>
  <c r="H78" i="3"/>
  <c r="H76" i="3"/>
  <c r="H75" i="3"/>
  <c r="H74" i="3"/>
  <c r="H73" i="3"/>
  <c r="H72" i="3"/>
  <c r="H71" i="3"/>
  <c r="H70" i="3"/>
  <c r="H69" i="3"/>
  <c r="H68" i="3"/>
  <c r="H67" i="3"/>
  <c r="H66" i="3"/>
  <c r="H65" i="3"/>
  <c r="H64" i="3"/>
  <c r="H63" i="3"/>
  <c r="H61" i="3"/>
  <c r="H60" i="3"/>
  <c r="H59" i="3"/>
  <c r="H58" i="3"/>
  <c r="H57" i="3"/>
  <c r="H56" i="3"/>
  <c r="H55" i="3"/>
  <c r="H54" i="3"/>
  <c r="H53" i="3"/>
  <c r="H52" i="3"/>
  <c r="H51" i="3"/>
  <c r="H49" i="3"/>
  <c r="H48" i="3"/>
  <c r="H47" i="3"/>
  <c r="H46" i="3"/>
  <c r="H44" i="3"/>
  <c r="H43" i="3"/>
  <c r="H42" i="3"/>
  <c r="H41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F163" i="3"/>
  <c r="E163" i="3"/>
  <c r="F162" i="3"/>
  <c r="E162" i="3"/>
  <c r="F161" i="3"/>
  <c r="E161" i="3"/>
  <c r="F160" i="3"/>
  <c r="E160" i="3"/>
  <c r="F159" i="3"/>
  <c r="E159" i="3"/>
  <c r="F158" i="3"/>
  <c r="E158" i="3"/>
  <c r="F157" i="3"/>
  <c r="E157" i="3"/>
  <c r="F155" i="3"/>
  <c r="E155" i="3"/>
  <c r="F154" i="3"/>
  <c r="E154" i="3"/>
  <c r="F153" i="3"/>
  <c r="E153" i="3"/>
  <c r="F152" i="3"/>
  <c r="E152" i="3"/>
  <c r="F150" i="3"/>
  <c r="E150" i="3"/>
  <c r="F149" i="3"/>
  <c r="E149" i="3"/>
  <c r="F148" i="3"/>
  <c r="E148" i="3"/>
  <c r="F147" i="3"/>
  <c r="E147" i="3"/>
  <c r="F146" i="3"/>
  <c r="E146" i="3"/>
  <c r="F145" i="3"/>
  <c r="E145" i="3"/>
  <c r="F144" i="3"/>
  <c r="E144" i="3"/>
  <c r="F143" i="3"/>
  <c r="E143" i="3"/>
  <c r="F142" i="3"/>
  <c r="E142" i="3"/>
  <c r="F141" i="3"/>
  <c r="E141" i="3"/>
  <c r="F140" i="3"/>
  <c r="E140" i="3"/>
  <c r="F139" i="3"/>
  <c r="E139" i="3"/>
  <c r="F138" i="3"/>
  <c r="E138" i="3"/>
  <c r="F136" i="3"/>
  <c r="E136" i="3"/>
  <c r="F135" i="3"/>
  <c r="E135" i="3"/>
  <c r="F134" i="3"/>
  <c r="E134" i="3"/>
  <c r="F133" i="3"/>
  <c r="E133" i="3"/>
  <c r="F132" i="3"/>
  <c r="E132" i="3"/>
  <c r="F131" i="3"/>
  <c r="E131" i="3"/>
  <c r="F130" i="3"/>
  <c r="E130" i="3"/>
  <c r="F129" i="3"/>
  <c r="E129" i="3"/>
  <c r="F128" i="3"/>
  <c r="E128" i="3"/>
  <c r="F127" i="3"/>
  <c r="E127" i="3"/>
  <c r="F126" i="3"/>
  <c r="E126" i="3"/>
  <c r="F125" i="3"/>
  <c r="E125" i="3"/>
  <c r="F123" i="3"/>
  <c r="E123" i="3"/>
  <c r="F122" i="3"/>
  <c r="E122" i="3"/>
  <c r="F121" i="3"/>
  <c r="E121" i="3"/>
  <c r="F120" i="3"/>
  <c r="E120" i="3"/>
  <c r="F119" i="3"/>
  <c r="E119" i="3"/>
  <c r="F118" i="3"/>
  <c r="E118" i="3"/>
  <c r="F117" i="3"/>
  <c r="E117" i="3"/>
  <c r="F116" i="3"/>
  <c r="E116" i="3"/>
  <c r="F115" i="3"/>
  <c r="E115" i="3"/>
  <c r="F114" i="3"/>
  <c r="E114" i="3"/>
  <c r="F113" i="3"/>
  <c r="E113" i="3"/>
  <c r="F112" i="3"/>
  <c r="E112" i="3"/>
  <c r="F111" i="3"/>
  <c r="E111" i="3"/>
  <c r="F110" i="3"/>
  <c r="E110" i="3"/>
  <c r="F109" i="3"/>
  <c r="E109" i="3"/>
  <c r="F108" i="3"/>
  <c r="E108" i="3"/>
  <c r="F107" i="3"/>
  <c r="E107" i="3"/>
  <c r="F106" i="3"/>
  <c r="E106" i="3"/>
  <c r="F104" i="3"/>
  <c r="E104" i="3"/>
  <c r="F103" i="3"/>
  <c r="E103" i="3"/>
  <c r="F102" i="3"/>
  <c r="E102" i="3"/>
  <c r="F101" i="3"/>
  <c r="E101" i="3"/>
  <c r="F100" i="3"/>
  <c r="E100" i="3"/>
  <c r="F99" i="3"/>
  <c r="E99" i="3"/>
  <c r="F98" i="3"/>
  <c r="E98" i="3"/>
  <c r="F97" i="3"/>
  <c r="E97" i="3"/>
  <c r="F96" i="3"/>
  <c r="E96" i="3"/>
  <c r="F95" i="3"/>
  <c r="E95" i="3"/>
  <c r="F93" i="3"/>
  <c r="E93" i="3"/>
  <c r="F92" i="3"/>
  <c r="E92" i="3"/>
  <c r="F91" i="3"/>
  <c r="E91" i="3"/>
  <c r="F90" i="3"/>
  <c r="E90" i="3"/>
  <c r="F89" i="3"/>
  <c r="E89" i="3"/>
  <c r="F87" i="3"/>
  <c r="E87" i="3"/>
  <c r="F86" i="3"/>
  <c r="E86" i="3"/>
  <c r="F85" i="3"/>
  <c r="E85" i="3"/>
  <c r="F84" i="3"/>
  <c r="E84" i="3"/>
  <c r="F83" i="3"/>
  <c r="E83" i="3"/>
  <c r="F82" i="3"/>
  <c r="E82" i="3"/>
  <c r="F81" i="3"/>
  <c r="E81" i="3"/>
  <c r="F80" i="3"/>
  <c r="E80" i="3"/>
  <c r="F79" i="3"/>
  <c r="E79" i="3"/>
  <c r="F78" i="3"/>
  <c r="E78" i="3"/>
  <c r="F76" i="3"/>
  <c r="E76" i="3"/>
  <c r="F75" i="3"/>
  <c r="E75" i="3"/>
  <c r="F74" i="3"/>
  <c r="E74" i="3"/>
  <c r="F73" i="3"/>
  <c r="E73" i="3"/>
  <c r="F72" i="3"/>
  <c r="E72" i="3"/>
  <c r="F71" i="3"/>
  <c r="E71" i="3"/>
  <c r="F70" i="3"/>
  <c r="E70" i="3"/>
  <c r="F69" i="3"/>
  <c r="E69" i="3"/>
  <c r="F68" i="3"/>
  <c r="E68" i="3"/>
  <c r="F67" i="3"/>
  <c r="E67" i="3"/>
  <c r="F66" i="3"/>
  <c r="E66" i="3"/>
  <c r="F65" i="3"/>
  <c r="E65" i="3"/>
  <c r="F64" i="3"/>
  <c r="E64" i="3"/>
  <c r="F63" i="3"/>
  <c r="E63" i="3"/>
  <c r="F61" i="3"/>
  <c r="E61" i="3"/>
  <c r="F60" i="3"/>
  <c r="E60" i="3"/>
  <c r="F59" i="3"/>
  <c r="E59" i="3"/>
  <c r="F58" i="3"/>
  <c r="E58" i="3"/>
  <c r="F57" i="3"/>
  <c r="E57" i="3"/>
  <c r="F56" i="3"/>
  <c r="E56" i="3"/>
  <c r="F55" i="3"/>
  <c r="E55" i="3"/>
  <c r="F54" i="3"/>
  <c r="E54" i="3"/>
  <c r="F53" i="3"/>
  <c r="E53" i="3"/>
  <c r="F52" i="3"/>
  <c r="E52" i="3"/>
  <c r="F51" i="3"/>
  <c r="E51" i="3"/>
  <c r="F49" i="3"/>
  <c r="E49" i="3"/>
  <c r="F48" i="3"/>
  <c r="E48" i="3"/>
  <c r="F47" i="3"/>
  <c r="E47" i="3"/>
  <c r="F46" i="3"/>
  <c r="E46" i="3"/>
  <c r="F44" i="3"/>
  <c r="E44" i="3"/>
  <c r="F43" i="3"/>
  <c r="E43" i="3"/>
  <c r="F42" i="3"/>
  <c r="E42" i="3"/>
  <c r="F41" i="3"/>
  <c r="E41" i="3"/>
  <c r="F39" i="3"/>
  <c r="E39" i="3"/>
  <c r="F38" i="3"/>
  <c r="E38" i="3"/>
  <c r="F37" i="3"/>
  <c r="E37" i="3"/>
  <c r="F36" i="3"/>
  <c r="E36" i="3"/>
  <c r="F35" i="3"/>
  <c r="E35" i="3"/>
  <c r="F34" i="3"/>
  <c r="E34" i="3"/>
  <c r="F33" i="3"/>
  <c r="E33" i="3"/>
  <c r="F32" i="3"/>
  <c r="E32" i="3"/>
  <c r="F31" i="3"/>
  <c r="E31" i="3"/>
  <c r="F30" i="3"/>
  <c r="E30" i="3"/>
  <c r="F29" i="3"/>
  <c r="E29" i="3"/>
  <c r="F28" i="3"/>
  <c r="E28" i="3"/>
  <c r="F27" i="3"/>
  <c r="E27" i="3"/>
  <c r="F25" i="3"/>
  <c r="E25" i="3"/>
  <c r="F24" i="3"/>
  <c r="E24" i="3"/>
  <c r="F23" i="3"/>
  <c r="E23" i="3"/>
  <c r="F22" i="3"/>
  <c r="E22" i="3"/>
  <c r="F21" i="3"/>
  <c r="E21" i="3"/>
  <c r="F20" i="3"/>
  <c r="E20" i="3"/>
  <c r="F19" i="3"/>
  <c r="E19" i="3"/>
  <c r="F18" i="3"/>
  <c r="E18" i="3"/>
  <c r="F17" i="3"/>
  <c r="E17" i="3"/>
  <c r="F16" i="3"/>
  <c r="E16" i="3"/>
  <c r="F15" i="3"/>
  <c r="E15" i="3"/>
  <c r="F14" i="3"/>
  <c r="E14" i="3"/>
  <c r="F13" i="3"/>
  <c r="E13" i="3"/>
  <c r="F12" i="3"/>
  <c r="E12" i="3"/>
  <c r="F64" i="9" l="1"/>
  <c r="F85" i="9"/>
  <c r="F95" i="9"/>
  <c r="F138" i="9"/>
  <c r="E68" i="9"/>
  <c r="E72" i="9"/>
  <c r="E85" i="9"/>
  <c r="E90" i="9"/>
  <c r="H40" i="8"/>
  <c r="E99" i="9"/>
  <c r="F150" i="9"/>
  <c r="E51" i="9"/>
  <c r="E103" i="9"/>
  <c r="E106" i="9"/>
  <c r="E112" i="9"/>
  <c r="E114" i="9"/>
  <c r="E120" i="9"/>
  <c r="E122" i="9"/>
  <c r="E129" i="9"/>
  <c r="E131" i="9"/>
  <c r="F127" i="9"/>
  <c r="F51" i="9"/>
  <c r="F99" i="9"/>
  <c r="F120" i="9"/>
  <c r="F125" i="9"/>
  <c r="F142" i="9"/>
  <c r="F144" i="9"/>
  <c r="E117" i="9"/>
  <c r="E119" i="9"/>
  <c r="E143" i="9"/>
  <c r="E145" i="9"/>
  <c r="F104" i="9"/>
  <c r="F107" i="9"/>
  <c r="F109" i="9"/>
  <c r="F111" i="9"/>
  <c r="F113" i="9"/>
  <c r="F115" i="9"/>
  <c r="F157" i="9"/>
  <c r="F159" i="9"/>
  <c r="E15" i="9"/>
  <c r="E19" i="9"/>
  <c r="E25" i="9"/>
  <c r="E46" i="9"/>
  <c r="F32" i="9"/>
  <c r="F36" i="9"/>
  <c r="F41" i="9"/>
  <c r="F46" i="9"/>
  <c r="I40" i="7"/>
  <c r="E73" i="9"/>
  <c r="E75" i="9"/>
  <c r="E91" i="9"/>
  <c r="E93" i="9"/>
  <c r="E155" i="9"/>
  <c r="E160" i="9"/>
  <c r="J40" i="9"/>
  <c r="F86" i="9"/>
  <c r="F89" i="9"/>
  <c r="F91" i="9"/>
  <c r="F93" i="9"/>
  <c r="F96" i="9"/>
  <c r="F98" i="9"/>
  <c r="E100" i="9"/>
  <c r="E102" i="9"/>
  <c r="F155" i="9"/>
  <c r="E34" i="9"/>
  <c r="E41" i="9"/>
  <c r="F15" i="9"/>
  <c r="F19" i="9"/>
  <c r="F21" i="9"/>
  <c r="F28" i="9"/>
  <c r="E20" i="9"/>
  <c r="E22" i="9"/>
  <c r="E27" i="9"/>
  <c r="E47" i="9"/>
  <c r="E49" i="9"/>
  <c r="E53" i="9"/>
  <c r="E59" i="9"/>
  <c r="E61" i="9"/>
  <c r="E116" i="9"/>
  <c r="E43" i="9"/>
  <c r="H40" i="7"/>
  <c r="F35" i="9"/>
  <c r="F37" i="9"/>
  <c r="F39" i="9"/>
  <c r="F42" i="9"/>
  <c r="F44" i="9"/>
  <c r="F55" i="9"/>
  <c r="F57" i="9"/>
  <c r="F68" i="9"/>
  <c r="F72" i="9"/>
  <c r="F74" i="9"/>
  <c r="F81" i="9"/>
  <c r="F103" i="9"/>
  <c r="F112" i="9"/>
  <c r="F116" i="9"/>
  <c r="F133" i="9"/>
  <c r="E138" i="9"/>
  <c r="E142" i="9"/>
  <c r="F40" i="8"/>
  <c r="F62" i="3"/>
  <c r="F23" i="9"/>
  <c r="E56" i="9"/>
  <c r="E58" i="9"/>
  <c r="F76" i="9"/>
  <c r="E81" i="9"/>
  <c r="F108" i="9"/>
  <c r="F110" i="9"/>
  <c r="E125" i="9"/>
  <c r="F139" i="9"/>
  <c r="F141" i="9"/>
  <c r="F143" i="9"/>
  <c r="F145" i="9"/>
  <c r="F147" i="9"/>
  <c r="F149" i="9"/>
  <c r="E152" i="9"/>
  <c r="E154" i="9"/>
  <c r="E158" i="9"/>
  <c r="E14" i="9"/>
  <c r="E17" i="9"/>
  <c r="E21" i="9"/>
  <c r="E23" i="9"/>
  <c r="E38" i="9"/>
  <c r="F52" i="9"/>
  <c r="F54" i="9"/>
  <c r="F56" i="9"/>
  <c r="F58" i="9"/>
  <c r="F60" i="9"/>
  <c r="F63" i="9"/>
  <c r="E65" i="9"/>
  <c r="E67" i="9"/>
  <c r="E70" i="9"/>
  <c r="E76" i="9"/>
  <c r="E79" i="9"/>
  <c r="E109" i="9"/>
  <c r="E111" i="9"/>
  <c r="F129" i="9"/>
  <c r="E133" i="9"/>
  <c r="F160" i="9"/>
  <c r="E40" i="3"/>
  <c r="J40" i="7"/>
  <c r="F12" i="9"/>
  <c r="F16" i="9"/>
  <c r="F18" i="9"/>
  <c r="F20" i="9"/>
  <c r="F24" i="9"/>
  <c r="F27" i="9"/>
  <c r="H40" i="9"/>
  <c r="E29" i="9"/>
  <c r="E31" i="9"/>
  <c r="F38" i="9"/>
  <c r="E55" i="9"/>
  <c r="F69" i="9"/>
  <c r="F71" i="9"/>
  <c r="F73" i="9"/>
  <c r="F75" i="9"/>
  <c r="F78" i="9"/>
  <c r="F80" i="9"/>
  <c r="E82" i="9"/>
  <c r="E84" i="9"/>
  <c r="E87" i="9"/>
  <c r="E95" i="9"/>
  <c r="E97" i="9"/>
  <c r="E126" i="9"/>
  <c r="E128" i="9"/>
  <c r="F146" i="9"/>
  <c r="E150" i="9"/>
  <c r="F40" i="3"/>
  <c r="E37" i="9"/>
  <c r="E39" i="9"/>
  <c r="F59" i="9"/>
  <c r="E64" i="9"/>
  <c r="F90" i="9"/>
  <c r="F92" i="9"/>
  <c r="E108" i="9"/>
  <c r="F121" i="9"/>
  <c r="F123" i="9"/>
  <c r="F126" i="9"/>
  <c r="F128" i="9"/>
  <c r="F130" i="9"/>
  <c r="F132" i="9"/>
  <c r="E134" i="9"/>
  <c r="E136" i="9"/>
  <c r="E140" i="9"/>
  <c r="E146" i="9"/>
  <c r="E148" i="9"/>
  <c r="F14" i="9"/>
  <c r="F17" i="9"/>
  <c r="F29" i="9"/>
  <c r="F31" i="9"/>
  <c r="E33" i="9"/>
  <c r="F34" i="9"/>
  <c r="E36" i="9"/>
  <c r="F47" i="9"/>
  <c r="F49" i="9"/>
  <c r="F53" i="9"/>
  <c r="F65" i="9"/>
  <c r="F67" i="9"/>
  <c r="F70" i="9"/>
  <c r="F82" i="9"/>
  <c r="F84" i="9"/>
  <c r="F87" i="9"/>
  <c r="F100" i="9"/>
  <c r="F102" i="9"/>
  <c r="F106" i="9"/>
  <c r="F117" i="9"/>
  <c r="F119" i="9"/>
  <c r="F122" i="9"/>
  <c r="F134" i="9"/>
  <c r="F136" i="9"/>
  <c r="F140" i="9"/>
  <c r="F152" i="9"/>
  <c r="F154" i="9"/>
  <c r="F158" i="9"/>
  <c r="E16" i="9"/>
  <c r="E18" i="9"/>
  <c r="F33" i="9"/>
  <c r="E35" i="9"/>
  <c r="E52" i="9"/>
  <c r="E54" i="9"/>
  <c r="E57" i="9"/>
  <c r="E69" i="9"/>
  <c r="E71" i="9"/>
  <c r="E74" i="9"/>
  <c r="E86" i="9"/>
  <c r="E89" i="9"/>
  <c r="E92" i="9"/>
  <c r="E104" i="9"/>
  <c r="E107" i="9"/>
  <c r="E110" i="9"/>
  <c r="E121" i="9"/>
  <c r="E123" i="9"/>
  <c r="E127" i="9"/>
  <c r="E139" i="9"/>
  <c r="E141" i="9"/>
  <c r="E144" i="9"/>
  <c r="E157" i="9"/>
  <c r="E159" i="9"/>
  <c r="F43" i="9"/>
  <c r="F61" i="9"/>
  <c r="F79" i="9"/>
  <c r="F97" i="9"/>
  <c r="F114" i="9"/>
  <c r="F131" i="9"/>
  <c r="F148" i="9"/>
  <c r="E13" i="9"/>
  <c r="F22" i="9"/>
  <c r="E24" i="9"/>
  <c r="F25" i="9"/>
  <c r="E28" i="9"/>
  <c r="E30" i="9"/>
  <c r="E42" i="9"/>
  <c r="E44" i="9"/>
  <c r="E48" i="9"/>
  <c r="E60" i="9"/>
  <c r="E63" i="9"/>
  <c r="E66" i="9"/>
  <c r="E78" i="9"/>
  <c r="E80" i="9"/>
  <c r="E83" i="9"/>
  <c r="E96" i="9"/>
  <c r="E98" i="9"/>
  <c r="E101" i="9"/>
  <c r="E113" i="9"/>
  <c r="E115" i="9"/>
  <c r="E118" i="9"/>
  <c r="E130" i="9"/>
  <c r="E132" i="9"/>
  <c r="E135" i="9"/>
  <c r="E147" i="9"/>
  <c r="E149" i="9"/>
  <c r="E153" i="9"/>
  <c r="F13" i="9"/>
  <c r="F30" i="9"/>
  <c r="E32" i="9"/>
  <c r="F48" i="9"/>
  <c r="F66" i="9"/>
  <c r="F83" i="9"/>
  <c r="F101" i="9"/>
  <c r="F118" i="9"/>
  <c r="F135" i="9"/>
  <c r="F153" i="9"/>
  <c r="E12" i="9"/>
  <c r="AC163" i="2"/>
  <c r="AC162" i="2"/>
  <c r="AC161" i="2"/>
  <c r="AC160" i="2"/>
  <c r="AC159" i="2"/>
  <c r="AC158" i="2"/>
  <c r="AC157" i="2"/>
  <c r="AC155" i="2"/>
  <c r="AC154" i="2"/>
  <c r="AC153" i="2"/>
  <c r="AC152" i="2"/>
  <c r="AC150" i="2"/>
  <c r="AC149" i="2"/>
  <c r="AC148" i="2"/>
  <c r="AC147" i="2"/>
  <c r="AC146" i="2"/>
  <c r="AC145" i="2"/>
  <c r="AC144" i="2"/>
  <c r="AC143" i="2"/>
  <c r="AC142" i="2"/>
  <c r="AC141" i="2"/>
  <c r="AC140" i="2"/>
  <c r="AC139" i="2"/>
  <c r="AC138" i="2"/>
  <c r="AC136" i="2"/>
  <c r="AC135" i="2"/>
  <c r="AC134" i="2"/>
  <c r="AC133" i="2"/>
  <c r="AC132" i="2"/>
  <c r="AC131" i="2"/>
  <c r="AC130" i="2"/>
  <c r="AC129" i="2"/>
  <c r="AC128" i="2"/>
  <c r="AC127" i="2"/>
  <c r="AC126" i="2"/>
  <c r="AC125" i="2"/>
  <c r="AC123" i="2"/>
  <c r="AC122" i="2"/>
  <c r="AC121" i="2"/>
  <c r="AC120" i="2"/>
  <c r="AC119" i="2"/>
  <c r="AC118" i="2"/>
  <c r="AC117" i="2"/>
  <c r="AC116" i="2"/>
  <c r="AC115" i="2"/>
  <c r="AC114" i="2"/>
  <c r="AC113" i="2"/>
  <c r="AC112" i="2"/>
  <c r="AC111" i="2"/>
  <c r="AC110" i="2"/>
  <c r="AC109" i="2"/>
  <c r="AC108" i="2"/>
  <c r="AC107" i="2"/>
  <c r="AC106" i="2"/>
  <c r="AC104" i="2"/>
  <c r="AC103" i="2"/>
  <c r="AC102" i="2"/>
  <c r="AC101" i="2"/>
  <c r="AC100" i="2"/>
  <c r="AC99" i="2"/>
  <c r="AC98" i="2"/>
  <c r="AC97" i="2"/>
  <c r="AC96" i="2"/>
  <c r="AC95" i="2"/>
  <c r="AC93" i="2"/>
  <c r="AC92" i="2"/>
  <c r="AC91" i="2"/>
  <c r="AC90" i="2"/>
  <c r="AC89" i="2"/>
  <c r="AC87" i="2"/>
  <c r="AC86" i="2"/>
  <c r="AC85" i="2"/>
  <c r="AC84" i="2"/>
  <c r="AC83" i="2"/>
  <c r="AC82" i="2"/>
  <c r="AC81" i="2"/>
  <c r="AC80" i="2"/>
  <c r="AC79" i="2"/>
  <c r="AC78" i="2"/>
  <c r="AC76" i="2"/>
  <c r="AC75" i="2"/>
  <c r="AC74" i="2"/>
  <c r="AC73" i="2"/>
  <c r="AC72" i="2"/>
  <c r="AC71" i="2"/>
  <c r="AC70" i="2"/>
  <c r="AC69" i="2"/>
  <c r="AC68" i="2"/>
  <c r="AC67" i="2"/>
  <c r="AC66" i="2"/>
  <c r="AC65" i="2"/>
  <c r="AC64" i="2"/>
  <c r="AC63" i="2"/>
  <c r="AC61" i="2"/>
  <c r="AC60" i="2"/>
  <c r="AC59" i="2"/>
  <c r="AC58" i="2"/>
  <c r="AC57" i="2"/>
  <c r="AC56" i="2"/>
  <c r="AC55" i="2"/>
  <c r="AC54" i="2"/>
  <c r="AC53" i="2"/>
  <c r="AC52" i="2"/>
  <c r="AC51" i="2"/>
  <c r="AC49" i="2"/>
  <c r="AC48" i="2"/>
  <c r="AC47" i="2"/>
  <c r="AC46" i="2"/>
  <c r="AC44" i="2"/>
  <c r="AC43" i="2"/>
  <c r="AC42" i="2"/>
  <c r="AC41" i="2"/>
  <c r="AC39" i="2"/>
  <c r="AC38" i="2"/>
  <c r="AC37" i="2"/>
  <c r="AC36" i="2"/>
  <c r="AC35" i="2"/>
  <c r="AC34" i="2"/>
  <c r="AC33" i="2"/>
  <c r="AC32" i="2"/>
  <c r="AC31" i="2"/>
  <c r="AC30" i="2"/>
  <c r="AC29" i="2"/>
  <c r="AC28" i="2"/>
  <c r="AC27" i="2"/>
  <c r="AC25" i="2"/>
  <c r="AC24" i="2"/>
  <c r="AC23" i="2"/>
  <c r="AC22" i="2"/>
  <c r="AC21" i="2"/>
  <c r="AC20" i="2"/>
  <c r="AC19" i="2"/>
  <c r="AC18" i="2"/>
  <c r="AC17" i="2"/>
  <c r="AC16" i="2"/>
  <c r="AC15" i="2"/>
  <c r="AC14" i="2"/>
  <c r="AC13" i="2"/>
  <c r="AC12" i="2"/>
  <c r="AB163" i="2"/>
  <c r="AB162" i="2"/>
  <c r="AB161" i="2"/>
  <c r="AB160" i="2"/>
  <c r="AB159" i="2"/>
  <c r="AB158" i="2"/>
  <c r="AB157" i="2"/>
  <c r="AB155" i="2"/>
  <c r="AB154" i="2"/>
  <c r="AB153" i="2"/>
  <c r="AB152" i="2"/>
  <c r="AB150" i="2"/>
  <c r="AB149" i="2"/>
  <c r="AB148" i="2"/>
  <c r="AB147" i="2"/>
  <c r="AB146" i="2"/>
  <c r="AB145" i="2"/>
  <c r="AB144" i="2"/>
  <c r="AB143" i="2"/>
  <c r="AB142" i="2"/>
  <c r="AB141" i="2"/>
  <c r="AB140" i="2"/>
  <c r="AB139" i="2"/>
  <c r="AB138" i="2"/>
  <c r="AB136" i="2"/>
  <c r="AB135" i="2"/>
  <c r="AB134" i="2"/>
  <c r="AB133" i="2"/>
  <c r="AB132" i="2"/>
  <c r="AB131" i="2"/>
  <c r="AB130" i="2"/>
  <c r="AB129" i="2"/>
  <c r="AB128" i="2"/>
  <c r="AB127" i="2"/>
  <c r="AB126" i="2"/>
  <c r="AB125" i="2"/>
  <c r="AB123" i="2"/>
  <c r="AB122" i="2"/>
  <c r="AB121" i="2"/>
  <c r="AB120" i="2"/>
  <c r="AB119" i="2"/>
  <c r="AB118" i="2"/>
  <c r="AB117" i="2"/>
  <c r="AB116" i="2"/>
  <c r="AB115" i="2"/>
  <c r="AB114" i="2"/>
  <c r="AB113" i="2"/>
  <c r="AB112" i="2"/>
  <c r="AB111" i="2"/>
  <c r="AB110" i="2"/>
  <c r="AB109" i="2"/>
  <c r="AB108" i="2"/>
  <c r="AB107" i="2"/>
  <c r="AB106" i="2"/>
  <c r="AB104" i="2"/>
  <c r="AB103" i="2"/>
  <c r="AB102" i="2"/>
  <c r="AB101" i="2"/>
  <c r="AB100" i="2"/>
  <c r="AB99" i="2"/>
  <c r="AB98" i="2"/>
  <c r="AB97" i="2"/>
  <c r="AB96" i="2"/>
  <c r="AB95" i="2"/>
  <c r="AB93" i="2"/>
  <c r="AB92" i="2"/>
  <c r="AB91" i="2"/>
  <c r="AB90" i="2"/>
  <c r="AB89" i="2"/>
  <c r="AB87" i="2"/>
  <c r="AB86" i="2"/>
  <c r="AB85" i="2"/>
  <c r="AB84" i="2"/>
  <c r="AB83" i="2"/>
  <c r="AB82" i="2"/>
  <c r="AB81" i="2"/>
  <c r="AB80" i="2"/>
  <c r="AB79" i="2"/>
  <c r="AB78" i="2"/>
  <c r="AB76" i="2"/>
  <c r="AB75" i="2"/>
  <c r="AB74" i="2"/>
  <c r="AB73" i="2"/>
  <c r="AB72" i="2"/>
  <c r="AB71" i="2"/>
  <c r="AB70" i="2"/>
  <c r="AB69" i="2"/>
  <c r="AB68" i="2"/>
  <c r="AB67" i="2"/>
  <c r="AB66" i="2"/>
  <c r="AB65" i="2"/>
  <c r="AB64" i="2"/>
  <c r="AB63" i="2"/>
  <c r="AB61" i="2"/>
  <c r="AB60" i="2"/>
  <c r="AB59" i="2"/>
  <c r="AB58" i="2"/>
  <c r="AB57" i="2"/>
  <c r="AB56" i="2"/>
  <c r="AB55" i="2"/>
  <c r="AB54" i="2"/>
  <c r="AB53" i="2"/>
  <c r="AB52" i="2"/>
  <c r="AB51" i="2"/>
  <c r="AB49" i="2"/>
  <c r="AB48" i="2"/>
  <c r="AB47" i="2"/>
  <c r="AB46" i="2"/>
  <c r="AB44" i="2"/>
  <c r="AB43" i="2"/>
  <c r="AB42" i="2"/>
  <c r="AB41" i="2"/>
  <c r="AB39" i="2"/>
  <c r="AB38" i="2"/>
  <c r="AB37" i="2"/>
  <c r="AB36" i="2"/>
  <c r="AB35" i="2"/>
  <c r="AB34" i="2"/>
  <c r="AB33" i="2"/>
  <c r="AB32" i="2"/>
  <c r="AB31" i="2"/>
  <c r="AB30" i="2"/>
  <c r="AB29" i="2"/>
  <c r="AB28" i="2"/>
  <c r="AB27" i="2"/>
  <c r="AB25" i="2"/>
  <c r="AB24" i="2"/>
  <c r="AB23" i="2"/>
  <c r="AB22" i="2"/>
  <c r="AB21" i="2"/>
  <c r="AB20" i="2"/>
  <c r="AB19" i="2"/>
  <c r="AB18" i="2"/>
  <c r="AB17" i="2"/>
  <c r="AB16" i="2"/>
  <c r="AB15" i="2"/>
  <c r="AB14" i="2"/>
  <c r="AB13" i="2"/>
  <c r="AB12" i="2"/>
  <c r="AA163" i="2"/>
  <c r="AA162" i="2"/>
  <c r="AA161" i="2"/>
  <c r="AA160" i="2"/>
  <c r="AA159" i="2"/>
  <c r="AA158" i="2"/>
  <c r="AA157" i="2"/>
  <c r="AA155" i="2"/>
  <c r="AA154" i="2"/>
  <c r="AA153" i="2"/>
  <c r="AA152" i="2"/>
  <c r="AA150" i="2"/>
  <c r="AA149" i="2"/>
  <c r="AA148" i="2"/>
  <c r="AA147" i="2"/>
  <c r="AA146" i="2"/>
  <c r="AA145" i="2"/>
  <c r="AA144" i="2"/>
  <c r="AA143" i="2"/>
  <c r="AA142" i="2"/>
  <c r="AA141" i="2"/>
  <c r="AA140" i="2"/>
  <c r="AA139" i="2"/>
  <c r="AA138" i="2"/>
  <c r="AA136" i="2"/>
  <c r="AA135" i="2"/>
  <c r="AA134" i="2"/>
  <c r="AA133" i="2"/>
  <c r="AA132" i="2"/>
  <c r="AA131" i="2"/>
  <c r="AA130" i="2"/>
  <c r="AA129" i="2"/>
  <c r="AA128" i="2"/>
  <c r="AA127" i="2"/>
  <c r="AA126" i="2"/>
  <c r="AA125" i="2"/>
  <c r="AA123" i="2"/>
  <c r="AA122" i="2"/>
  <c r="AA121" i="2"/>
  <c r="AA120" i="2"/>
  <c r="AA119" i="2"/>
  <c r="AA118" i="2"/>
  <c r="AA117" i="2"/>
  <c r="AA116" i="2"/>
  <c r="AA115" i="2"/>
  <c r="AA114" i="2"/>
  <c r="AA113" i="2"/>
  <c r="AA112" i="2"/>
  <c r="AA111" i="2"/>
  <c r="AA110" i="2"/>
  <c r="AA109" i="2"/>
  <c r="AA108" i="2"/>
  <c r="AA107" i="2"/>
  <c r="AA106" i="2"/>
  <c r="AA104" i="2"/>
  <c r="AA103" i="2"/>
  <c r="AA102" i="2"/>
  <c r="AA101" i="2"/>
  <c r="AA100" i="2"/>
  <c r="AA99" i="2"/>
  <c r="AA98" i="2"/>
  <c r="AA97" i="2"/>
  <c r="AA96" i="2"/>
  <c r="AA95" i="2"/>
  <c r="AA93" i="2"/>
  <c r="AA92" i="2"/>
  <c r="AA91" i="2"/>
  <c r="AA90" i="2"/>
  <c r="AA89" i="2"/>
  <c r="AA87" i="2"/>
  <c r="AA86" i="2"/>
  <c r="AA85" i="2"/>
  <c r="AA84" i="2"/>
  <c r="AA83" i="2"/>
  <c r="AA82" i="2"/>
  <c r="AA81" i="2"/>
  <c r="AA80" i="2"/>
  <c r="AA79" i="2"/>
  <c r="AA78" i="2"/>
  <c r="AA76" i="2"/>
  <c r="AA75" i="2"/>
  <c r="AA74" i="2"/>
  <c r="AA73" i="2"/>
  <c r="AA72" i="2"/>
  <c r="AA71" i="2"/>
  <c r="AA70" i="2"/>
  <c r="AA69" i="2"/>
  <c r="AA68" i="2"/>
  <c r="AA67" i="2"/>
  <c r="AA66" i="2"/>
  <c r="AA65" i="2"/>
  <c r="AA64" i="2"/>
  <c r="AA63" i="2"/>
  <c r="AA61" i="2"/>
  <c r="AA60" i="2"/>
  <c r="AA59" i="2"/>
  <c r="AA58" i="2"/>
  <c r="AA57" i="2"/>
  <c r="AA56" i="2"/>
  <c r="AA55" i="2"/>
  <c r="AA54" i="2"/>
  <c r="AA53" i="2"/>
  <c r="AA52" i="2"/>
  <c r="AA51" i="2"/>
  <c r="AA49" i="2"/>
  <c r="AA48" i="2"/>
  <c r="AA47" i="2"/>
  <c r="AA46" i="2"/>
  <c r="AA44" i="2"/>
  <c r="AA43" i="2"/>
  <c r="AA42" i="2"/>
  <c r="AA41" i="2"/>
  <c r="AA39" i="2"/>
  <c r="AA38" i="2"/>
  <c r="AA37" i="2"/>
  <c r="AA36" i="2"/>
  <c r="AA35" i="2"/>
  <c r="AA34" i="2"/>
  <c r="AA33" i="2"/>
  <c r="AA32" i="2"/>
  <c r="AA31" i="2"/>
  <c r="AA30" i="2"/>
  <c r="AA29" i="2"/>
  <c r="AA28" i="2"/>
  <c r="AA27" i="2"/>
  <c r="AA25" i="2"/>
  <c r="AA24" i="2"/>
  <c r="AA23" i="2"/>
  <c r="AA22" i="2"/>
  <c r="AA21" i="2"/>
  <c r="AA20" i="2"/>
  <c r="AA19" i="2"/>
  <c r="AA18" i="2"/>
  <c r="AA17" i="2"/>
  <c r="AA16" i="2"/>
  <c r="AA15" i="2"/>
  <c r="AA14" i="2"/>
  <c r="AA13" i="2"/>
  <c r="AA12" i="2"/>
  <c r="Z163" i="2"/>
  <c r="Z162" i="2"/>
  <c r="Z161" i="2"/>
  <c r="Z160" i="2"/>
  <c r="Z159" i="2"/>
  <c r="Z158" i="2"/>
  <c r="Z157" i="2"/>
  <c r="Z155" i="2"/>
  <c r="Z154" i="2"/>
  <c r="Z153" i="2"/>
  <c r="Z152" i="2"/>
  <c r="Z150" i="2"/>
  <c r="Z149" i="2"/>
  <c r="Z148" i="2"/>
  <c r="Z147" i="2"/>
  <c r="Z146" i="2"/>
  <c r="Z145" i="2"/>
  <c r="Z144" i="2"/>
  <c r="Z143" i="2"/>
  <c r="Z142" i="2"/>
  <c r="Z141" i="2"/>
  <c r="Z140" i="2"/>
  <c r="Z139" i="2"/>
  <c r="Z138" i="2"/>
  <c r="Z136" i="2"/>
  <c r="Z135" i="2"/>
  <c r="Z134" i="2"/>
  <c r="Z133" i="2"/>
  <c r="Z132" i="2"/>
  <c r="Z131" i="2"/>
  <c r="Z130" i="2"/>
  <c r="Z129" i="2"/>
  <c r="Z128" i="2"/>
  <c r="Z127" i="2"/>
  <c r="Z126" i="2"/>
  <c r="Z125" i="2"/>
  <c r="Z123" i="2"/>
  <c r="Z122" i="2"/>
  <c r="Z121" i="2"/>
  <c r="Z120" i="2"/>
  <c r="Z119" i="2"/>
  <c r="Z118" i="2"/>
  <c r="Z117" i="2"/>
  <c r="Z116" i="2"/>
  <c r="Z115" i="2"/>
  <c r="Z114" i="2"/>
  <c r="Z113" i="2"/>
  <c r="Z112" i="2"/>
  <c r="Z111" i="2"/>
  <c r="Z110" i="2"/>
  <c r="Z109" i="2"/>
  <c r="Z108" i="2"/>
  <c r="Z107" i="2"/>
  <c r="Z106" i="2"/>
  <c r="Z104" i="2"/>
  <c r="Z103" i="2"/>
  <c r="Z102" i="2"/>
  <c r="Z101" i="2"/>
  <c r="Z100" i="2"/>
  <c r="Z99" i="2"/>
  <c r="Z98" i="2"/>
  <c r="Z97" i="2"/>
  <c r="Z96" i="2"/>
  <c r="Z95" i="2"/>
  <c r="Z93" i="2"/>
  <c r="Z92" i="2"/>
  <c r="Z91" i="2"/>
  <c r="Z90" i="2"/>
  <c r="Z89" i="2"/>
  <c r="Z87" i="2"/>
  <c r="Z86" i="2"/>
  <c r="Z85" i="2"/>
  <c r="Z84" i="2"/>
  <c r="Z83" i="2"/>
  <c r="Z82" i="2"/>
  <c r="Z81" i="2"/>
  <c r="Z80" i="2"/>
  <c r="Z79" i="2"/>
  <c r="Z78" i="2"/>
  <c r="Z76" i="2"/>
  <c r="Z75" i="2"/>
  <c r="Z74" i="2"/>
  <c r="Z73" i="2"/>
  <c r="Z72" i="2"/>
  <c r="Z71" i="2"/>
  <c r="Z70" i="2"/>
  <c r="Z69" i="2"/>
  <c r="Z68" i="2"/>
  <c r="Z67" i="2"/>
  <c r="Z66" i="2"/>
  <c r="Z65" i="2"/>
  <c r="Z64" i="2"/>
  <c r="Z63" i="2"/>
  <c r="Z61" i="2"/>
  <c r="Z60" i="2"/>
  <c r="Z59" i="2"/>
  <c r="Z58" i="2"/>
  <c r="Z57" i="2"/>
  <c r="Z56" i="2"/>
  <c r="Z55" i="2"/>
  <c r="Z54" i="2"/>
  <c r="Z53" i="2"/>
  <c r="Z52" i="2"/>
  <c r="Z51" i="2"/>
  <c r="Z49" i="2"/>
  <c r="Z48" i="2"/>
  <c r="Z47" i="2"/>
  <c r="Z46" i="2"/>
  <c r="Z44" i="2"/>
  <c r="Z43" i="2"/>
  <c r="Z42" i="2"/>
  <c r="Z41" i="2"/>
  <c r="Z39" i="2"/>
  <c r="Z38" i="2"/>
  <c r="Z37" i="2"/>
  <c r="Z36" i="2"/>
  <c r="Z35" i="2"/>
  <c r="Z34" i="2"/>
  <c r="Z33" i="2"/>
  <c r="Z32" i="2"/>
  <c r="Z31" i="2"/>
  <c r="Z30" i="2"/>
  <c r="Z29" i="2"/>
  <c r="Z28" i="2"/>
  <c r="Z27" i="2"/>
  <c r="Z25" i="2"/>
  <c r="Z24" i="2"/>
  <c r="Z23" i="2"/>
  <c r="Z22" i="2"/>
  <c r="Z21" i="2"/>
  <c r="Z20" i="2"/>
  <c r="Z19" i="2"/>
  <c r="Z18" i="2"/>
  <c r="Z17" i="2"/>
  <c r="Z16" i="2"/>
  <c r="Z15" i="2"/>
  <c r="Z14" i="2"/>
  <c r="Z13" i="2"/>
  <c r="Z12" i="2"/>
  <c r="Y163" i="2"/>
  <c r="Y162" i="2"/>
  <c r="Y161" i="2"/>
  <c r="Y160" i="2"/>
  <c r="Y159" i="2"/>
  <c r="Y158" i="2"/>
  <c r="Y157" i="2"/>
  <c r="Y155" i="2"/>
  <c r="Y154" i="2"/>
  <c r="Y153" i="2"/>
  <c r="Y152" i="2"/>
  <c r="Y150" i="2"/>
  <c r="Y149" i="2"/>
  <c r="Y148" i="2"/>
  <c r="Y147" i="2"/>
  <c r="Y146" i="2"/>
  <c r="Y145" i="2"/>
  <c r="Y144" i="2"/>
  <c r="Y143" i="2"/>
  <c r="Y142" i="2"/>
  <c r="Y141" i="2"/>
  <c r="Y140" i="2"/>
  <c r="Y139" i="2"/>
  <c r="Y138" i="2"/>
  <c r="Y136" i="2"/>
  <c r="Y135" i="2"/>
  <c r="Y134" i="2"/>
  <c r="Y133" i="2"/>
  <c r="Y132" i="2"/>
  <c r="Y131" i="2"/>
  <c r="Y130" i="2"/>
  <c r="Y129" i="2"/>
  <c r="Y128" i="2"/>
  <c r="Y127" i="2"/>
  <c r="Y126" i="2"/>
  <c r="Y125" i="2"/>
  <c r="Y123" i="2"/>
  <c r="Y122" i="2"/>
  <c r="Y121" i="2"/>
  <c r="Y120" i="2"/>
  <c r="Y119" i="2"/>
  <c r="Y118" i="2"/>
  <c r="Y117" i="2"/>
  <c r="Y116" i="2"/>
  <c r="Y115" i="2"/>
  <c r="Y114" i="2"/>
  <c r="Y113" i="2"/>
  <c r="Y112" i="2"/>
  <c r="Y111" i="2"/>
  <c r="Y110" i="2"/>
  <c r="Y109" i="2"/>
  <c r="Y108" i="2"/>
  <c r="Y107" i="2"/>
  <c r="Y106" i="2"/>
  <c r="Y104" i="2"/>
  <c r="Y103" i="2"/>
  <c r="Y102" i="2"/>
  <c r="Y101" i="2"/>
  <c r="Y100" i="2"/>
  <c r="Y99" i="2"/>
  <c r="Y98" i="2"/>
  <c r="Y97" i="2"/>
  <c r="Y96" i="2"/>
  <c r="Y95" i="2"/>
  <c r="Y93" i="2"/>
  <c r="Y92" i="2"/>
  <c r="Y91" i="2"/>
  <c r="Y90" i="2"/>
  <c r="Y89" i="2"/>
  <c r="Y87" i="2"/>
  <c r="Y86" i="2"/>
  <c r="Y85" i="2"/>
  <c r="Y84" i="2"/>
  <c r="Y83" i="2"/>
  <c r="Y82" i="2"/>
  <c r="Y81" i="2"/>
  <c r="Y80" i="2"/>
  <c r="Y79" i="2"/>
  <c r="Y78" i="2"/>
  <c r="Y76" i="2"/>
  <c r="Y75" i="2"/>
  <c r="Y74" i="2"/>
  <c r="Y73" i="2"/>
  <c r="Y72" i="2"/>
  <c r="Y71" i="2"/>
  <c r="Y70" i="2"/>
  <c r="Y69" i="2"/>
  <c r="Y68" i="2"/>
  <c r="Y67" i="2"/>
  <c r="Y66" i="2"/>
  <c r="Y65" i="2"/>
  <c r="Y64" i="2"/>
  <c r="Y63" i="2"/>
  <c r="Y61" i="2"/>
  <c r="Y60" i="2"/>
  <c r="Y59" i="2"/>
  <c r="Y58" i="2"/>
  <c r="Y57" i="2"/>
  <c r="Y56" i="2"/>
  <c r="Y55" i="2"/>
  <c r="Y54" i="2"/>
  <c r="Y53" i="2"/>
  <c r="Y52" i="2"/>
  <c r="Y51" i="2"/>
  <c r="Y49" i="2"/>
  <c r="Y48" i="2"/>
  <c r="Y47" i="2"/>
  <c r="Y46" i="2"/>
  <c r="Y44" i="2"/>
  <c r="Y43" i="2"/>
  <c r="Y42" i="2"/>
  <c r="Y41" i="2"/>
  <c r="Y39" i="2"/>
  <c r="Y38" i="2"/>
  <c r="Y37" i="2"/>
  <c r="Y36" i="2"/>
  <c r="Y35" i="2"/>
  <c r="Y34" i="2"/>
  <c r="Y33" i="2"/>
  <c r="Y32" i="2"/>
  <c r="Y31" i="2"/>
  <c r="Y30" i="2"/>
  <c r="Y29" i="2"/>
  <c r="Y28" i="2"/>
  <c r="Y27" i="2"/>
  <c r="Y25" i="2"/>
  <c r="Y24" i="2"/>
  <c r="Y23" i="2"/>
  <c r="Y22" i="2"/>
  <c r="Y21" i="2"/>
  <c r="Y20" i="2"/>
  <c r="Y19" i="2"/>
  <c r="Y18" i="2"/>
  <c r="Y17" i="2"/>
  <c r="Y16" i="2"/>
  <c r="Y15" i="2"/>
  <c r="Y14" i="2"/>
  <c r="Y13" i="2"/>
  <c r="Y12" i="2"/>
  <c r="X163" i="2"/>
  <c r="X162" i="2"/>
  <c r="X161" i="2"/>
  <c r="X160" i="2"/>
  <c r="X159" i="2"/>
  <c r="X158" i="2"/>
  <c r="X157" i="2"/>
  <c r="X155" i="2"/>
  <c r="X154" i="2"/>
  <c r="X153" i="2"/>
  <c r="X152" i="2"/>
  <c r="X150" i="2"/>
  <c r="X149" i="2"/>
  <c r="X148" i="2"/>
  <c r="X147" i="2"/>
  <c r="X146" i="2"/>
  <c r="X145" i="2"/>
  <c r="X144" i="2"/>
  <c r="X143" i="2"/>
  <c r="X142" i="2"/>
  <c r="X141" i="2"/>
  <c r="X140" i="2"/>
  <c r="X139" i="2"/>
  <c r="X138" i="2"/>
  <c r="X136" i="2"/>
  <c r="X135" i="2"/>
  <c r="X134" i="2"/>
  <c r="X133" i="2"/>
  <c r="X132" i="2"/>
  <c r="X131" i="2"/>
  <c r="X130" i="2"/>
  <c r="X129" i="2"/>
  <c r="X128" i="2"/>
  <c r="X127" i="2"/>
  <c r="X126" i="2"/>
  <c r="X125" i="2"/>
  <c r="X123" i="2"/>
  <c r="X122" i="2"/>
  <c r="X121" i="2"/>
  <c r="X120" i="2"/>
  <c r="X119" i="2"/>
  <c r="X118" i="2"/>
  <c r="X117" i="2"/>
  <c r="X116" i="2"/>
  <c r="X115" i="2"/>
  <c r="X114" i="2"/>
  <c r="X113" i="2"/>
  <c r="X112" i="2"/>
  <c r="X111" i="2"/>
  <c r="X110" i="2"/>
  <c r="X109" i="2"/>
  <c r="X108" i="2"/>
  <c r="X107" i="2"/>
  <c r="X106" i="2"/>
  <c r="X104" i="2"/>
  <c r="X103" i="2"/>
  <c r="X102" i="2"/>
  <c r="X101" i="2"/>
  <c r="X100" i="2"/>
  <c r="X99" i="2"/>
  <c r="X98" i="2"/>
  <c r="X97" i="2"/>
  <c r="X96" i="2"/>
  <c r="X95" i="2"/>
  <c r="X93" i="2"/>
  <c r="X92" i="2"/>
  <c r="X91" i="2"/>
  <c r="X90" i="2"/>
  <c r="X89" i="2"/>
  <c r="X87" i="2"/>
  <c r="X86" i="2"/>
  <c r="X85" i="2"/>
  <c r="X84" i="2"/>
  <c r="X83" i="2"/>
  <c r="X82" i="2"/>
  <c r="X81" i="2"/>
  <c r="X80" i="2"/>
  <c r="X79" i="2"/>
  <c r="X78" i="2"/>
  <c r="X76" i="2"/>
  <c r="X75" i="2"/>
  <c r="X74" i="2"/>
  <c r="X73" i="2"/>
  <c r="X72" i="2"/>
  <c r="X71" i="2"/>
  <c r="X70" i="2"/>
  <c r="X69" i="2"/>
  <c r="X68" i="2"/>
  <c r="X67" i="2"/>
  <c r="X66" i="2"/>
  <c r="X65" i="2"/>
  <c r="X64" i="2"/>
  <c r="X63" i="2"/>
  <c r="X61" i="2"/>
  <c r="X60" i="2"/>
  <c r="X59" i="2"/>
  <c r="X58" i="2"/>
  <c r="X57" i="2"/>
  <c r="X56" i="2"/>
  <c r="X55" i="2"/>
  <c r="X54" i="2"/>
  <c r="X53" i="2"/>
  <c r="X52" i="2"/>
  <c r="X51" i="2"/>
  <c r="X49" i="2"/>
  <c r="X48" i="2"/>
  <c r="X47" i="2"/>
  <c r="X46" i="2"/>
  <c r="X44" i="2"/>
  <c r="X43" i="2"/>
  <c r="X42" i="2"/>
  <c r="X41" i="2"/>
  <c r="X39" i="2"/>
  <c r="X38" i="2"/>
  <c r="X37" i="2"/>
  <c r="X36" i="2"/>
  <c r="X35" i="2"/>
  <c r="X34" i="2"/>
  <c r="X33" i="2"/>
  <c r="X32" i="2"/>
  <c r="X31" i="2"/>
  <c r="X30" i="2"/>
  <c r="X29" i="2"/>
  <c r="X28" i="2"/>
  <c r="X27" i="2"/>
  <c r="X25" i="2"/>
  <c r="X24" i="2"/>
  <c r="X23" i="2"/>
  <c r="X22" i="2"/>
  <c r="X21" i="2"/>
  <c r="X20" i="2"/>
  <c r="X19" i="2"/>
  <c r="X18" i="2"/>
  <c r="X17" i="2"/>
  <c r="X16" i="2"/>
  <c r="X15" i="2"/>
  <c r="X14" i="2"/>
  <c r="X13" i="2"/>
  <c r="X12" i="2"/>
  <c r="W163" i="2"/>
  <c r="W162" i="2"/>
  <c r="W161" i="2"/>
  <c r="W160" i="2"/>
  <c r="W159" i="2"/>
  <c r="W158" i="2"/>
  <c r="W157" i="2"/>
  <c r="W155" i="2"/>
  <c r="W154" i="2"/>
  <c r="W153" i="2"/>
  <c r="W152" i="2"/>
  <c r="W150" i="2"/>
  <c r="W149" i="2"/>
  <c r="W148" i="2"/>
  <c r="W147" i="2"/>
  <c r="W146" i="2"/>
  <c r="W145" i="2"/>
  <c r="W144" i="2"/>
  <c r="W143" i="2"/>
  <c r="W142" i="2"/>
  <c r="W141" i="2"/>
  <c r="W140" i="2"/>
  <c r="W139" i="2"/>
  <c r="W138" i="2"/>
  <c r="W136" i="2"/>
  <c r="W135" i="2"/>
  <c r="W134" i="2"/>
  <c r="W133" i="2"/>
  <c r="W132" i="2"/>
  <c r="W131" i="2"/>
  <c r="W130" i="2"/>
  <c r="W129" i="2"/>
  <c r="W128" i="2"/>
  <c r="W127" i="2"/>
  <c r="W126" i="2"/>
  <c r="W125" i="2"/>
  <c r="W123" i="2"/>
  <c r="W122" i="2"/>
  <c r="W121" i="2"/>
  <c r="W120" i="2"/>
  <c r="W119" i="2"/>
  <c r="W118" i="2"/>
  <c r="W117" i="2"/>
  <c r="W116" i="2"/>
  <c r="W115" i="2"/>
  <c r="W114" i="2"/>
  <c r="W113" i="2"/>
  <c r="W112" i="2"/>
  <c r="W111" i="2"/>
  <c r="W110" i="2"/>
  <c r="W109" i="2"/>
  <c r="W108" i="2"/>
  <c r="W107" i="2"/>
  <c r="W106" i="2"/>
  <c r="W104" i="2"/>
  <c r="W103" i="2"/>
  <c r="W102" i="2"/>
  <c r="W101" i="2"/>
  <c r="W100" i="2"/>
  <c r="W99" i="2"/>
  <c r="W98" i="2"/>
  <c r="W97" i="2"/>
  <c r="W96" i="2"/>
  <c r="W95" i="2"/>
  <c r="W93" i="2"/>
  <c r="W92" i="2"/>
  <c r="W91" i="2"/>
  <c r="W90" i="2"/>
  <c r="W89" i="2"/>
  <c r="W87" i="2"/>
  <c r="W86" i="2"/>
  <c r="W85" i="2"/>
  <c r="W84" i="2"/>
  <c r="W83" i="2"/>
  <c r="W82" i="2"/>
  <c r="W81" i="2"/>
  <c r="W80" i="2"/>
  <c r="W79" i="2"/>
  <c r="W78" i="2"/>
  <c r="W76" i="2"/>
  <c r="W75" i="2"/>
  <c r="W74" i="2"/>
  <c r="W73" i="2"/>
  <c r="W72" i="2"/>
  <c r="W71" i="2"/>
  <c r="W70" i="2"/>
  <c r="W69" i="2"/>
  <c r="W68" i="2"/>
  <c r="W67" i="2"/>
  <c r="W66" i="2"/>
  <c r="W65" i="2"/>
  <c r="W64" i="2"/>
  <c r="W63" i="2"/>
  <c r="W61" i="2"/>
  <c r="W60" i="2"/>
  <c r="W59" i="2"/>
  <c r="W58" i="2"/>
  <c r="W57" i="2"/>
  <c r="W56" i="2"/>
  <c r="W55" i="2"/>
  <c r="W54" i="2"/>
  <c r="W53" i="2"/>
  <c r="W52" i="2"/>
  <c r="W51" i="2"/>
  <c r="W49" i="2"/>
  <c r="W48" i="2"/>
  <c r="W47" i="2"/>
  <c r="W46" i="2"/>
  <c r="W44" i="2"/>
  <c r="W43" i="2"/>
  <c r="W42" i="2"/>
  <c r="W41" i="2"/>
  <c r="W39" i="2"/>
  <c r="W38" i="2"/>
  <c r="W37" i="2"/>
  <c r="W36" i="2"/>
  <c r="W35" i="2"/>
  <c r="W34" i="2"/>
  <c r="W33" i="2"/>
  <c r="W32" i="2"/>
  <c r="W31" i="2"/>
  <c r="W30" i="2"/>
  <c r="W29" i="2"/>
  <c r="W28" i="2"/>
  <c r="W27" i="2"/>
  <c r="W25" i="2"/>
  <c r="W24" i="2"/>
  <c r="W23" i="2"/>
  <c r="W22" i="2"/>
  <c r="W21" i="2"/>
  <c r="W20" i="2"/>
  <c r="W19" i="2"/>
  <c r="W18" i="2"/>
  <c r="W17" i="2"/>
  <c r="W16" i="2"/>
  <c r="W15" i="2"/>
  <c r="W14" i="2"/>
  <c r="W13" i="2"/>
  <c r="W12" i="2"/>
  <c r="V163" i="2"/>
  <c r="V162" i="2"/>
  <c r="V161" i="2"/>
  <c r="V160" i="2"/>
  <c r="V159" i="2"/>
  <c r="V158" i="2"/>
  <c r="V157" i="2"/>
  <c r="V155" i="2"/>
  <c r="V154" i="2"/>
  <c r="V153" i="2"/>
  <c r="V152" i="2"/>
  <c r="V150" i="2"/>
  <c r="V149" i="2"/>
  <c r="V148" i="2"/>
  <c r="V147" i="2"/>
  <c r="V146" i="2"/>
  <c r="V145" i="2"/>
  <c r="V144" i="2"/>
  <c r="V143" i="2"/>
  <c r="V142" i="2"/>
  <c r="V141" i="2"/>
  <c r="V140" i="2"/>
  <c r="V139" i="2"/>
  <c r="V138" i="2"/>
  <c r="V136" i="2"/>
  <c r="V135" i="2"/>
  <c r="V134" i="2"/>
  <c r="V133" i="2"/>
  <c r="V132" i="2"/>
  <c r="V131" i="2"/>
  <c r="V130" i="2"/>
  <c r="V129" i="2"/>
  <c r="V128" i="2"/>
  <c r="V127" i="2"/>
  <c r="V126" i="2"/>
  <c r="V125" i="2"/>
  <c r="V123" i="2"/>
  <c r="V122" i="2"/>
  <c r="V121" i="2"/>
  <c r="V120" i="2"/>
  <c r="V119" i="2"/>
  <c r="V118" i="2"/>
  <c r="V117" i="2"/>
  <c r="V116" i="2"/>
  <c r="V115" i="2"/>
  <c r="V114" i="2"/>
  <c r="V113" i="2"/>
  <c r="V112" i="2"/>
  <c r="V111" i="2"/>
  <c r="V110" i="2"/>
  <c r="V109" i="2"/>
  <c r="V108" i="2"/>
  <c r="V107" i="2"/>
  <c r="V106" i="2"/>
  <c r="V104" i="2"/>
  <c r="V103" i="2"/>
  <c r="V102" i="2"/>
  <c r="V101" i="2"/>
  <c r="V100" i="2"/>
  <c r="V99" i="2"/>
  <c r="V98" i="2"/>
  <c r="V97" i="2"/>
  <c r="V96" i="2"/>
  <c r="V95" i="2"/>
  <c r="V93" i="2"/>
  <c r="V92" i="2"/>
  <c r="V91" i="2"/>
  <c r="V90" i="2"/>
  <c r="V89" i="2"/>
  <c r="V87" i="2"/>
  <c r="V86" i="2"/>
  <c r="V85" i="2"/>
  <c r="V84" i="2"/>
  <c r="V83" i="2"/>
  <c r="V82" i="2"/>
  <c r="V81" i="2"/>
  <c r="V80" i="2"/>
  <c r="V79" i="2"/>
  <c r="V78" i="2"/>
  <c r="V76" i="2"/>
  <c r="V75" i="2"/>
  <c r="V74" i="2"/>
  <c r="V73" i="2"/>
  <c r="V72" i="2"/>
  <c r="V71" i="2"/>
  <c r="V70" i="2"/>
  <c r="V69" i="2"/>
  <c r="V68" i="2"/>
  <c r="V67" i="2"/>
  <c r="V66" i="2"/>
  <c r="V65" i="2"/>
  <c r="V64" i="2"/>
  <c r="V63" i="2"/>
  <c r="V61" i="2"/>
  <c r="V60" i="2"/>
  <c r="V59" i="2"/>
  <c r="V58" i="2"/>
  <c r="V57" i="2"/>
  <c r="V56" i="2"/>
  <c r="V55" i="2"/>
  <c r="V54" i="2"/>
  <c r="V53" i="2"/>
  <c r="V52" i="2"/>
  <c r="V51" i="2"/>
  <c r="V49" i="2"/>
  <c r="V48" i="2"/>
  <c r="V47" i="2"/>
  <c r="V46" i="2"/>
  <c r="V44" i="2"/>
  <c r="V43" i="2"/>
  <c r="V42" i="2"/>
  <c r="V41" i="2"/>
  <c r="V39" i="2"/>
  <c r="V38" i="2"/>
  <c r="V37" i="2"/>
  <c r="V36" i="2"/>
  <c r="V35" i="2"/>
  <c r="V34" i="2"/>
  <c r="V33" i="2"/>
  <c r="V32" i="2"/>
  <c r="V31" i="2"/>
  <c r="V30" i="2"/>
  <c r="V29" i="2"/>
  <c r="V28" i="2"/>
  <c r="V27" i="2"/>
  <c r="V25" i="2"/>
  <c r="V24" i="2"/>
  <c r="V23" i="2"/>
  <c r="V22" i="2"/>
  <c r="V21" i="2"/>
  <c r="V20" i="2"/>
  <c r="V19" i="2"/>
  <c r="V18" i="2"/>
  <c r="V17" i="2"/>
  <c r="V16" i="2"/>
  <c r="V15" i="2"/>
  <c r="V14" i="2"/>
  <c r="V13" i="2"/>
  <c r="V12" i="2"/>
  <c r="U163" i="2"/>
  <c r="U162" i="2"/>
  <c r="U161" i="2"/>
  <c r="U160" i="2"/>
  <c r="U159" i="2"/>
  <c r="U158" i="2"/>
  <c r="U157" i="2"/>
  <c r="U155" i="2"/>
  <c r="U154" i="2"/>
  <c r="U153" i="2"/>
  <c r="U152" i="2"/>
  <c r="U150" i="2"/>
  <c r="U149" i="2"/>
  <c r="U148" i="2"/>
  <c r="U147" i="2"/>
  <c r="U146" i="2"/>
  <c r="U145" i="2"/>
  <c r="U144" i="2"/>
  <c r="U143" i="2"/>
  <c r="U142" i="2"/>
  <c r="U141" i="2"/>
  <c r="U140" i="2"/>
  <c r="U139" i="2"/>
  <c r="U138" i="2"/>
  <c r="U136" i="2"/>
  <c r="U135" i="2"/>
  <c r="U134" i="2"/>
  <c r="U133" i="2"/>
  <c r="U132" i="2"/>
  <c r="U131" i="2"/>
  <c r="U130" i="2"/>
  <c r="U129" i="2"/>
  <c r="U128" i="2"/>
  <c r="U127" i="2"/>
  <c r="U126" i="2"/>
  <c r="U125" i="2"/>
  <c r="U123" i="2"/>
  <c r="U122" i="2"/>
  <c r="U121" i="2"/>
  <c r="U120" i="2"/>
  <c r="U119" i="2"/>
  <c r="U118" i="2"/>
  <c r="U117" i="2"/>
  <c r="U116" i="2"/>
  <c r="U115" i="2"/>
  <c r="U114" i="2"/>
  <c r="U113" i="2"/>
  <c r="U112" i="2"/>
  <c r="U111" i="2"/>
  <c r="U110" i="2"/>
  <c r="U109" i="2"/>
  <c r="U108" i="2"/>
  <c r="U107" i="2"/>
  <c r="U106" i="2"/>
  <c r="U104" i="2"/>
  <c r="U103" i="2"/>
  <c r="U102" i="2"/>
  <c r="U101" i="2"/>
  <c r="U100" i="2"/>
  <c r="U99" i="2"/>
  <c r="U98" i="2"/>
  <c r="U97" i="2"/>
  <c r="U96" i="2"/>
  <c r="U95" i="2"/>
  <c r="U93" i="2"/>
  <c r="U92" i="2"/>
  <c r="U91" i="2"/>
  <c r="U90" i="2"/>
  <c r="U89" i="2"/>
  <c r="U87" i="2"/>
  <c r="U86" i="2"/>
  <c r="U85" i="2"/>
  <c r="U84" i="2"/>
  <c r="U83" i="2"/>
  <c r="U82" i="2"/>
  <c r="U81" i="2"/>
  <c r="U80" i="2"/>
  <c r="U79" i="2"/>
  <c r="U78" i="2"/>
  <c r="U76" i="2"/>
  <c r="U75" i="2"/>
  <c r="U74" i="2"/>
  <c r="U73" i="2"/>
  <c r="U72" i="2"/>
  <c r="U71" i="2"/>
  <c r="U70" i="2"/>
  <c r="U69" i="2"/>
  <c r="U68" i="2"/>
  <c r="U67" i="2"/>
  <c r="U66" i="2"/>
  <c r="U65" i="2"/>
  <c r="U64" i="2"/>
  <c r="U63" i="2"/>
  <c r="U61" i="2"/>
  <c r="U60" i="2"/>
  <c r="U59" i="2"/>
  <c r="U58" i="2"/>
  <c r="U57" i="2"/>
  <c r="U56" i="2"/>
  <c r="U55" i="2"/>
  <c r="U54" i="2"/>
  <c r="U53" i="2"/>
  <c r="U52" i="2"/>
  <c r="U51" i="2"/>
  <c r="U49" i="2"/>
  <c r="U48" i="2"/>
  <c r="U47" i="2"/>
  <c r="U46" i="2"/>
  <c r="U44" i="2"/>
  <c r="U43" i="2"/>
  <c r="U42" i="2"/>
  <c r="U41" i="2"/>
  <c r="U39" i="2"/>
  <c r="U38" i="2"/>
  <c r="U37" i="2"/>
  <c r="U36" i="2"/>
  <c r="U35" i="2"/>
  <c r="U34" i="2"/>
  <c r="U33" i="2"/>
  <c r="U32" i="2"/>
  <c r="U31" i="2"/>
  <c r="U30" i="2"/>
  <c r="U29" i="2"/>
  <c r="U28" i="2"/>
  <c r="U27" i="2"/>
  <c r="U25" i="2"/>
  <c r="U24" i="2"/>
  <c r="U23" i="2"/>
  <c r="U22" i="2"/>
  <c r="U21" i="2"/>
  <c r="U20" i="2"/>
  <c r="U19" i="2"/>
  <c r="U18" i="2"/>
  <c r="U17" i="2"/>
  <c r="U16" i="2"/>
  <c r="U15" i="2"/>
  <c r="U14" i="2"/>
  <c r="U13" i="2"/>
  <c r="U12" i="2"/>
  <c r="T163" i="2"/>
  <c r="T162" i="2"/>
  <c r="T161" i="2"/>
  <c r="T160" i="2"/>
  <c r="T159" i="2"/>
  <c r="T158" i="2"/>
  <c r="T157" i="2"/>
  <c r="T155" i="2"/>
  <c r="T154" i="2"/>
  <c r="T153" i="2"/>
  <c r="T152" i="2"/>
  <c r="T150" i="2"/>
  <c r="T149" i="2"/>
  <c r="T148" i="2"/>
  <c r="T147" i="2"/>
  <c r="T146" i="2"/>
  <c r="T145" i="2"/>
  <c r="T144" i="2"/>
  <c r="T143" i="2"/>
  <c r="T142" i="2"/>
  <c r="T141" i="2"/>
  <c r="T140" i="2"/>
  <c r="T139" i="2"/>
  <c r="T138" i="2"/>
  <c r="T136" i="2"/>
  <c r="T135" i="2"/>
  <c r="T134" i="2"/>
  <c r="T133" i="2"/>
  <c r="T132" i="2"/>
  <c r="T131" i="2"/>
  <c r="T130" i="2"/>
  <c r="T129" i="2"/>
  <c r="T128" i="2"/>
  <c r="T127" i="2"/>
  <c r="T126" i="2"/>
  <c r="T125" i="2"/>
  <c r="T123" i="2"/>
  <c r="T122" i="2"/>
  <c r="T121" i="2"/>
  <c r="T120" i="2"/>
  <c r="T119" i="2"/>
  <c r="T118" i="2"/>
  <c r="T117" i="2"/>
  <c r="T116" i="2"/>
  <c r="T115" i="2"/>
  <c r="T114" i="2"/>
  <c r="T113" i="2"/>
  <c r="T112" i="2"/>
  <c r="T111" i="2"/>
  <c r="T110" i="2"/>
  <c r="T109" i="2"/>
  <c r="T108" i="2"/>
  <c r="T107" i="2"/>
  <c r="T106" i="2"/>
  <c r="T104" i="2"/>
  <c r="T103" i="2"/>
  <c r="T102" i="2"/>
  <c r="T101" i="2"/>
  <c r="T100" i="2"/>
  <c r="T99" i="2"/>
  <c r="T98" i="2"/>
  <c r="T97" i="2"/>
  <c r="T96" i="2"/>
  <c r="T95" i="2"/>
  <c r="T93" i="2"/>
  <c r="T92" i="2"/>
  <c r="T91" i="2"/>
  <c r="T90" i="2"/>
  <c r="T89" i="2"/>
  <c r="T87" i="2"/>
  <c r="T86" i="2"/>
  <c r="T85" i="2"/>
  <c r="T84" i="2"/>
  <c r="T83" i="2"/>
  <c r="T82" i="2"/>
  <c r="T81" i="2"/>
  <c r="T80" i="2"/>
  <c r="T79" i="2"/>
  <c r="T78" i="2"/>
  <c r="T76" i="2"/>
  <c r="T75" i="2"/>
  <c r="T74" i="2"/>
  <c r="T73" i="2"/>
  <c r="T72" i="2"/>
  <c r="T71" i="2"/>
  <c r="T70" i="2"/>
  <c r="T69" i="2"/>
  <c r="T68" i="2"/>
  <c r="T67" i="2"/>
  <c r="T66" i="2"/>
  <c r="T65" i="2"/>
  <c r="T64" i="2"/>
  <c r="T63" i="2"/>
  <c r="T61" i="2"/>
  <c r="T60" i="2"/>
  <c r="T59" i="2"/>
  <c r="T58" i="2"/>
  <c r="T57" i="2"/>
  <c r="T56" i="2"/>
  <c r="T55" i="2"/>
  <c r="T54" i="2"/>
  <c r="T53" i="2"/>
  <c r="T52" i="2"/>
  <c r="T51" i="2"/>
  <c r="T49" i="2"/>
  <c r="T48" i="2"/>
  <c r="T47" i="2"/>
  <c r="T46" i="2"/>
  <c r="T44" i="2"/>
  <c r="T43" i="2"/>
  <c r="T42" i="2"/>
  <c r="T41" i="2"/>
  <c r="T39" i="2"/>
  <c r="T38" i="2"/>
  <c r="T37" i="2"/>
  <c r="T36" i="2"/>
  <c r="T35" i="2"/>
  <c r="T34" i="2"/>
  <c r="T33" i="2"/>
  <c r="T32" i="2"/>
  <c r="T31" i="2"/>
  <c r="T30" i="2"/>
  <c r="T29" i="2"/>
  <c r="T28" i="2"/>
  <c r="T27" i="2"/>
  <c r="T25" i="2"/>
  <c r="T24" i="2"/>
  <c r="T23" i="2"/>
  <c r="T22" i="2"/>
  <c r="T21" i="2"/>
  <c r="T20" i="2"/>
  <c r="T19" i="2"/>
  <c r="T18" i="2"/>
  <c r="T17" i="2"/>
  <c r="T16" i="2"/>
  <c r="T15" i="2"/>
  <c r="T14" i="2"/>
  <c r="T13" i="2"/>
  <c r="T12" i="2"/>
  <c r="S163" i="2"/>
  <c r="S162" i="2"/>
  <c r="S161" i="2"/>
  <c r="S160" i="2"/>
  <c r="S159" i="2"/>
  <c r="S158" i="2"/>
  <c r="S157" i="2"/>
  <c r="S155" i="2"/>
  <c r="S154" i="2"/>
  <c r="S153" i="2"/>
  <c r="S152" i="2"/>
  <c r="S150" i="2"/>
  <c r="S149" i="2"/>
  <c r="S148" i="2"/>
  <c r="S147" i="2"/>
  <c r="S146" i="2"/>
  <c r="S145" i="2"/>
  <c r="S144" i="2"/>
  <c r="S143" i="2"/>
  <c r="S142" i="2"/>
  <c r="S141" i="2"/>
  <c r="S140" i="2"/>
  <c r="S139" i="2"/>
  <c r="S138" i="2"/>
  <c r="S136" i="2"/>
  <c r="S135" i="2"/>
  <c r="S134" i="2"/>
  <c r="S133" i="2"/>
  <c r="S132" i="2"/>
  <c r="S131" i="2"/>
  <c r="S130" i="2"/>
  <c r="S129" i="2"/>
  <c r="S128" i="2"/>
  <c r="S127" i="2"/>
  <c r="S126" i="2"/>
  <c r="S125" i="2"/>
  <c r="S123" i="2"/>
  <c r="S122" i="2"/>
  <c r="S121" i="2"/>
  <c r="S120" i="2"/>
  <c r="S119" i="2"/>
  <c r="S118" i="2"/>
  <c r="S117" i="2"/>
  <c r="S116" i="2"/>
  <c r="S115" i="2"/>
  <c r="S114" i="2"/>
  <c r="S113" i="2"/>
  <c r="S112" i="2"/>
  <c r="S111" i="2"/>
  <c r="S110" i="2"/>
  <c r="S109" i="2"/>
  <c r="S108" i="2"/>
  <c r="S107" i="2"/>
  <c r="S106" i="2"/>
  <c r="S104" i="2"/>
  <c r="S103" i="2"/>
  <c r="S102" i="2"/>
  <c r="S101" i="2"/>
  <c r="S100" i="2"/>
  <c r="S99" i="2"/>
  <c r="S98" i="2"/>
  <c r="S97" i="2"/>
  <c r="S96" i="2"/>
  <c r="S95" i="2"/>
  <c r="S93" i="2"/>
  <c r="S92" i="2"/>
  <c r="S91" i="2"/>
  <c r="S90" i="2"/>
  <c r="S89" i="2"/>
  <c r="S87" i="2"/>
  <c r="S86" i="2"/>
  <c r="S85" i="2"/>
  <c r="S84" i="2"/>
  <c r="S83" i="2"/>
  <c r="S82" i="2"/>
  <c r="S81" i="2"/>
  <c r="S80" i="2"/>
  <c r="S79" i="2"/>
  <c r="S78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1" i="2"/>
  <c r="S60" i="2"/>
  <c r="S59" i="2"/>
  <c r="S58" i="2"/>
  <c r="S57" i="2"/>
  <c r="S56" i="2"/>
  <c r="S55" i="2"/>
  <c r="S54" i="2"/>
  <c r="S53" i="2"/>
  <c r="S52" i="2"/>
  <c r="S51" i="2"/>
  <c r="S49" i="2"/>
  <c r="S48" i="2"/>
  <c r="S47" i="2"/>
  <c r="S46" i="2"/>
  <c r="S44" i="2"/>
  <c r="S43" i="2"/>
  <c r="S42" i="2"/>
  <c r="S41" i="2"/>
  <c r="S39" i="2"/>
  <c r="S38" i="2"/>
  <c r="S37" i="2"/>
  <c r="S36" i="2"/>
  <c r="S35" i="2"/>
  <c r="S34" i="2"/>
  <c r="S33" i="2"/>
  <c r="S32" i="2"/>
  <c r="S31" i="2"/>
  <c r="S30" i="2"/>
  <c r="S29" i="2"/>
  <c r="S28" i="2"/>
  <c r="S27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R163" i="2"/>
  <c r="R162" i="2"/>
  <c r="R161" i="2"/>
  <c r="R160" i="2"/>
  <c r="R159" i="2"/>
  <c r="R158" i="2"/>
  <c r="R157" i="2"/>
  <c r="R155" i="2"/>
  <c r="R154" i="2"/>
  <c r="R153" i="2"/>
  <c r="R152" i="2"/>
  <c r="R150" i="2"/>
  <c r="R149" i="2"/>
  <c r="R148" i="2"/>
  <c r="R147" i="2"/>
  <c r="R146" i="2"/>
  <c r="R145" i="2"/>
  <c r="R144" i="2"/>
  <c r="R143" i="2"/>
  <c r="R142" i="2"/>
  <c r="R141" i="2"/>
  <c r="R140" i="2"/>
  <c r="R139" i="2"/>
  <c r="R138" i="2"/>
  <c r="R136" i="2"/>
  <c r="R135" i="2"/>
  <c r="R134" i="2"/>
  <c r="R133" i="2"/>
  <c r="R132" i="2"/>
  <c r="R131" i="2"/>
  <c r="R130" i="2"/>
  <c r="R129" i="2"/>
  <c r="R128" i="2"/>
  <c r="R127" i="2"/>
  <c r="R126" i="2"/>
  <c r="R125" i="2"/>
  <c r="R123" i="2"/>
  <c r="R122" i="2"/>
  <c r="R121" i="2"/>
  <c r="R120" i="2"/>
  <c r="R119" i="2"/>
  <c r="R118" i="2"/>
  <c r="R117" i="2"/>
  <c r="R116" i="2"/>
  <c r="R115" i="2"/>
  <c r="R114" i="2"/>
  <c r="R113" i="2"/>
  <c r="R112" i="2"/>
  <c r="R111" i="2"/>
  <c r="R110" i="2"/>
  <c r="R109" i="2"/>
  <c r="R108" i="2"/>
  <c r="R107" i="2"/>
  <c r="R106" i="2"/>
  <c r="R104" i="2"/>
  <c r="R103" i="2"/>
  <c r="R102" i="2"/>
  <c r="R101" i="2"/>
  <c r="R100" i="2"/>
  <c r="R99" i="2"/>
  <c r="R98" i="2"/>
  <c r="R97" i="2"/>
  <c r="R96" i="2"/>
  <c r="R95" i="2"/>
  <c r="R93" i="2"/>
  <c r="R92" i="2"/>
  <c r="R91" i="2"/>
  <c r="R90" i="2"/>
  <c r="R89" i="2"/>
  <c r="R87" i="2"/>
  <c r="R86" i="2"/>
  <c r="R85" i="2"/>
  <c r="R84" i="2"/>
  <c r="R83" i="2"/>
  <c r="R82" i="2"/>
  <c r="R81" i="2"/>
  <c r="R80" i="2"/>
  <c r="R79" i="2"/>
  <c r="R78" i="2"/>
  <c r="R76" i="2"/>
  <c r="R75" i="2"/>
  <c r="R74" i="2"/>
  <c r="R73" i="2"/>
  <c r="R72" i="2"/>
  <c r="R71" i="2"/>
  <c r="R70" i="2"/>
  <c r="R69" i="2"/>
  <c r="R68" i="2"/>
  <c r="R67" i="2"/>
  <c r="R66" i="2"/>
  <c r="R65" i="2"/>
  <c r="R64" i="2"/>
  <c r="R63" i="2"/>
  <c r="R61" i="2"/>
  <c r="R60" i="2"/>
  <c r="R59" i="2"/>
  <c r="R58" i="2"/>
  <c r="R57" i="2"/>
  <c r="R56" i="2"/>
  <c r="R55" i="2"/>
  <c r="R54" i="2"/>
  <c r="R53" i="2"/>
  <c r="R52" i="2"/>
  <c r="R51" i="2"/>
  <c r="R49" i="2"/>
  <c r="R48" i="2"/>
  <c r="R47" i="2"/>
  <c r="R46" i="2"/>
  <c r="R44" i="2"/>
  <c r="R43" i="2"/>
  <c r="R42" i="2"/>
  <c r="R41" i="2"/>
  <c r="R39" i="2"/>
  <c r="R38" i="2"/>
  <c r="R37" i="2"/>
  <c r="R36" i="2"/>
  <c r="R35" i="2"/>
  <c r="R34" i="2"/>
  <c r="R33" i="2"/>
  <c r="R32" i="2"/>
  <c r="R31" i="2"/>
  <c r="R30" i="2"/>
  <c r="R29" i="2"/>
  <c r="R28" i="2"/>
  <c r="R27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P163" i="2"/>
  <c r="P162" i="2"/>
  <c r="P161" i="2"/>
  <c r="P160" i="2"/>
  <c r="P159" i="2"/>
  <c r="P158" i="2"/>
  <c r="P157" i="2"/>
  <c r="P155" i="2"/>
  <c r="P154" i="2"/>
  <c r="P153" i="2"/>
  <c r="P152" i="2"/>
  <c r="P150" i="2"/>
  <c r="P149" i="2"/>
  <c r="P148" i="2"/>
  <c r="P147" i="2"/>
  <c r="P146" i="2"/>
  <c r="P145" i="2"/>
  <c r="P144" i="2"/>
  <c r="P143" i="2"/>
  <c r="P142" i="2"/>
  <c r="P141" i="2"/>
  <c r="P140" i="2"/>
  <c r="P139" i="2"/>
  <c r="P138" i="2"/>
  <c r="P136" i="2"/>
  <c r="P135" i="2"/>
  <c r="P134" i="2"/>
  <c r="P133" i="2"/>
  <c r="P132" i="2"/>
  <c r="P131" i="2"/>
  <c r="P130" i="2"/>
  <c r="P129" i="2"/>
  <c r="P128" i="2"/>
  <c r="P127" i="2"/>
  <c r="P126" i="2"/>
  <c r="P125" i="2"/>
  <c r="P123" i="2"/>
  <c r="P122" i="2"/>
  <c r="P121" i="2"/>
  <c r="P120" i="2"/>
  <c r="P119" i="2"/>
  <c r="P118" i="2"/>
  <c r="P117" i="2"/>
  <c r="P116" i="2"/>
  <c r="P115" i="2"/>
  <c r="P114" i="2"/>
  <c r="P113" i="2"/>
  <c r="P112" i="2"/>
  <c r="P111" i="2"/>
  <c r="P110" i="2"/>
  <c r="P109" i="2"/>
  <c r="P108" i="2"/>
  <c r="P107" i="2"/>
  <c r="P106" i="2"/>
  <c r="P104" i="2"/>
  <c r="P103" i="2"/>
  <c r="P102" i="2"/>
  <c r="P101" i="2"/>
  <c r="P100" i="2"/>
  <c r="P99" i="2"/>
  <c r="P98" i="2"/>
  <c r="P97" i="2"/>
  <c r="P96" i="2"/>
  <c r="P95" i="2"/>
  <c r="P93" i="2"/>
  <c r="P92" i="2"/>
  <c r="P91" i="2"/>
  <c r="P90" i="2"/>
  <c r="P89" i="2"/>
  <c r="P87" i="2"/>
  <c r="P86" i="2"/>
  <c r="P85" i="2"/>
  <c r="P84" i="2"/>
  <c r="P83" i="2"/>
  <c r="P82" i="2"/>
  <c r="P81" i="2"/>
  <c r="P80" i="2"/>
  <c r="P79" i="2"/>
  <c r="P78" i="2"/>
  <c r="P76" i="2"/>
  <c r="P75" i="2"/>
  <c r="P74" i="2"/>
  <c r="P73" i="2"/>
  <c r="P72" i="2"/>
  <c r="P71" i="2"/>
  <c r="P70" i="2"/>
  <c r="P69" i="2"/>
  <c r="P68" i="2"/>
  <c r="P67" i="2"/>
  <c r="P66" i="2"/>
  <c r="P65" i="2"/>
  <c r="P64" i="2"/>
  <c r="P63" i="2"/>
  <c r="P61" i="2"/>
  <c r="P60" i="2"/>
  <c r="P59" i="2"/>
  <c r="P58" i="2"/>
  <c r="P57" i="2"/>
  <c r="P56" i="2"/>
  <c r="P55" i="2"/>
  <c r="P54" i="2"/>
  <c r="P53" i="2"/>
  <c r="P52" i="2"/>
  <c r="P51" i="2"/>
  <c r="P49" i="2"/>
  <c r="P48" i="2"/>
  <c r="P47" i="2"/>
  <c r="P46" i="2"/>
  <c r="P44" i="2"/>
  <c r="P43" i="2"/>
  <c r="P42" i="2"/>
  <c r="P41" i="2"/>
  <c r="P39" i="2"/>
  <c r="P38" i="2"/>
  <c r="P37" i="2"/>
  <c r="P36" i="2"/>
  <c r="P35" i="2"/>
  <c r="P34" i="2"/>
  <c r="P33" i="2"/>
  <c r="P32" i="2"/>
  <c r="P31" i="2"/>
  <c r="P30" i="2"/>
  <c r="P29" i="2"/>
  <c r="P28" i="2"/>
  <c r="P27" i="2"/>
  <c r="P25" i="2"/>
  <c r="P24" i="2"/>
  <c r="P23" i="2"/>
  <c r="P22" i="2"/>
  <c r="P21" i="2"/>
  <c r="P20" i="2"/>
  <c r="P19" i="2"/>
  <c r="P18" i="2"/>
  <c r="P17" i="2"/>
  <c r="P16" i="2"/>
  <c r="P15" i="2"/>
  <c r="P14" i="2"/>
  <c r="P13" i="2"/>
  <c r="P12" i="2"/>
  <c r="O163" i="2"/>
  <c r="O162" i="2"/>
  <c r="O161" i="2"/>
  <c r="O160" i="2"/>
  <c r="O159" i="2"/>
  <c r="O158" i="2"/>
  <c r="O157" i="2"/>
  <c r="O155" i="2"/>
  <c r="O154" i="2"/>
  <c r="O153" i="2"/>
  <c r="O152" i="2"/>
  <c r="O150" i="2"/>
  <c r="O149" i="2"/>
  <c r="O148" i="2"/>
  <c r="O147" i="2"/>
  <c r="O146" i="2"/>
  <c r="O145" i="2"/>
  <c r="O144" i="2"/>
  <c r="O143" i="2"/>
  <c r="O142" i="2"/>
  <c r="O141" i="2"/>
  <c r="O140" i="2"/>
  <c r="O139" i="2"/>
  <c r="O138" i="2"/>
  <c r="O136" i="2"/>
  <c r="O135" i="2"/>
  <c r="O134" i="2"/>
  <c r="O133" i="2"/>
  <c r="O132" i="2"/>
  <c r="O131" i="2"/>
  <c r="O130" i="2"/>
  <c r="O129" i="2"/>
  <c r="O128" i="2"/>
  <c r="O127" i="2"/>
  <c r="O126" i="2"/>
  <c r="O125" i="2"/>
  <c r="O123" i="2"/>
  <c r="O122" i="2"/>
  <c r="O121" i="2"/>
  <c r="O120" i="2"/>
  <c r="O119" i="2"/>
  <c r="O118" i="2"/>
  <c r="O117" i="2"/>
  <c r="O116" i="2"/>
  <c r="O115" i="2"/>
  <c r="O114" i="2"/>
  <c r="O113" i="2"/>
  <c r="O112" i="2"/>
  <c r="O111" i="2"/>
  <c r="O110" i="2"/>
  <c r="O109" i="2"/>
  <c r="O108" i="2"/>
  <c r="O107" i="2"/>
  <c r="O106" i="2"/>
  <c r="O104" i="2"/>
  <c r="O103" i="2"/>
  <c r="O102" i="2"/>
  <c r="O101" i="2"/>
  <c r="O100" i="2"/>
  <c r="O99" i="2"/>
  <c r="O98" i="2"/>
  <c r="O97" i="2"/>
  <c r="O96" i="2"/>
  <c r="O95" i="2"/>
  <c r="O93" i="2"/>
  <c r="O92" i="2"/>
  <c r="O91" i="2"/>
  <c r="O90" i="2"/>
  <c r="O89" i="2"/>
  <c r="O87" i="2"/>
  <c r="O86" i="2"/>
  <c r="O85" i="2"/>
  <c r="O84" i="2"/>
  <c r="O83" i="2"/>
  <c r="O82" i="2"/>
  <c r="O81" i="2"/>
  <c r="O80" i="2"/>
  <c r="O79" i="2"/>
  <c r="O78" i="2"/>
  <c r="O76" i="2"/>
  <c r="O75" i="2"/>
  <c r="O74" i="2"/>
  <c r="O73" i="2"/>
  <c r="O72" i="2"/>
  <c r="O71" i="2"/>
  <c r="O70" i="2"/>
  <c r="O69" i="2"/>
  <c r="O68" i="2"/>
  <c r="O67" i="2"/>
  <c r="O66" i="2"/>
  <c r="O65" i="2"/>
  <c r="O64" i="2"/>
  <c r="O63" i="2"/>
  <c r="O61" i="2"/>
  <c r="O60" i="2"/>
  <c r="O59" i="2"/>
  <c r="O58" i="2"/>
  <c r="O57" i="2"/>
  <c r="O56" i="2"/>
  <c r="O55" i="2"/>
  <c r="O54" i="2"/>
  <c r="O53" i="2"/>
  <c r="O52" i="2"/>
  <c r="O51" i="2"/>
  <c r="O49" i="2"/>
  <c r="O48" i="2"/>
  <c r="O47" i="2"/>
  <c r="O46" i="2"/>
  <c r="O44" i="2"/>
  <c r="O43" i="2"/>
  <c r="O42" i="2"/>
  <c r="O41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N163" i="2"/>
  <c r="N162" i="2"/>
  <c r="N161" i="2"/>
  <c r="N160" i="2"/>
  <c r="N159" i="2"/>
  <c r="N158" i="2"/>
  <c r="N157" i="2"/>
  <c r="N155" i="2"/>
  <c r="N154" i="2"/>
  <c r="N153" i="2"/>
  <c r="N152" i="2"/>
  <c r="N150" i="2"/>
  <c r="N149" i="2"/>
  <c r="N148" i="2"/>
  <c r="N147" i="2"/>
  <c r="N146" i="2"/>
  <c r="N145" i="2"/>
  <c r="N144" i="2"/>
  <c r="N143" i="2"/>
  <c r="N142" i="2"/>
  <c r="N141" i="2"/>
  <c r="N140" i="2"/>
  <c r="N139" i="2"/>
  <c r="N138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4" i="2"/>
  <c r="N103" i="2"/>
  <c r="N102" i="2"/>
  <c r="N101" i="2"/>
  <c r="N100" i="2"/>
  <c r="N99" i="2"/>
  <c r="N98" i="2"/>
  <c r="N97" i="2"/>
  <c r="N96" i="2"/>
  <c r="N95" i="2"/>
  <c r="N93" i="2"/>
  <c r="N92" i="2"/>
  <c r="N91" i="2"/>
  <c r="N90" i="2"/>
  <c r="N89" i="2"/>
  <c r="N87" i="2"/>
  <c r="N86" i="2"/>
  <c r="N85" i="2"/>
  <c r="N84" i="2"/>
  <c r="N83" i="2"/>
  <c r="N82" i="2"/>
  <c r="N81" i="2"/>
  <c r="N80" i="2"/>
  <c r="N79" i="2"/>
  <c r="N78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1" i="2"/>
  <c r="N60" i="2"/>
  <c r="N59" i="2"/>
  <c r="N58" i="2"/>
  <c r="N57" i="2"/>
  <c r="N56" i="2"/>
  <c r="N55" i="2"/>
  <c r="N54" i="2"/>
  <c r="N53" i="2"/>
  <c r="N52" i="2"/>
  <c r="N51" i="2"/>
  <c r="N49" i="2"/>
  <c r="N48" i="2"/>
  <c r="N47" i="2"/>
  <c r="N46" i="2"/>
  <c r="N44" i="2"/>
  <c r="N43" i="2"/>
  <c r="N42" i="2"/>
  <c r="N41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M163" i="2"/>
  <c r="M162" i="2"/>
  <c r="M161" i="2"/>
  <c r="M160" i="2"/>
  <c r="M159" i="2"/>
  <c r="M158" i="2"/>
  <c r="M157" i="2"/>
  <c r="M155" i="2"/>
  <c r="M154" i="2"/>
  <c r="M153" i="2"/>
  <c r="M152" i="2"/>
  <c r="M150" i="2"/>
  <c r="M149" i="2"/>
  <c r="M148" i="2"/>
  <c r="M147" i="2"/>
  <c r="M146" i="2"/>
  <c r="M145" i="2"/>
  <c r="M144" i="2"/>
  <c r="M143" i="2"/>
  <c r="M142" i="2"/>
  <c r="M141" i="2"/>
  <c r="M140" i="2"/>
  <c r="M139" i="2"/>
  <c r="M138" i="2"/>
  <c r="M136" i="2"/>
  <c r="M135" i="2"/>
  <c r="M134" i="2"/>
  <c r="M133" i="2"/>
  <c r="M132" i="2"/>
  <c r="M131" i="2"/>
  <c r="M130" i="2"/>
  <c r="M129" i="2"/>
  <c r="M128" i="2"/>
  <c r="M127" i="2"/>
  <c r="M126" i="2"/>
  <c r="M125" i="2"/>
  <c r="M123" i="2"/>
  <c r="M122" i="2"/>
  <c r="M121" i="2"/>
  <c r="M120" i="2"/>
  <c r="M119" i="2"/>
  <c r="M118" i="2"/>
  <c r="M117" i="2"/>
  <c r="M116" i="2"/>
  <c r="M115" i="2"/>
  <c r="M114" i="2"/>
  <c r="M113" i="2"/>
  <c r="M112" i="2"/>
  <c r="M111" i="2"/>
  <c r="M110" i="2"/>
  <c r="M109" i="2"/>
  <c r="M108" i="2"/>
  <c r="M107" i="2"/>
  <c r="M106" i="2"/>
  <c r="M104" i="2"/>
  <c r="M103" i="2"/>
  <c r="M102" i="2"/>
  <c r="M101" i="2"/>
  <c r="M100" i="2"/>
  <c r="M99" i="2"/>
  <c r="M98" i="2"/>
  <c r="M97" i="2"/>
  <c r="M96" i="2"/>
  <c r="M95" i="2"/>
  <c r="M93" i="2"/>
  <c r="M92" i="2"/>
  <c r="M91" i="2"/>
  <c r="M90" i="2"/>
  <c r="M89" i="2"/>
  <c r="M87" i="2"/>
  <c r="M86" i="2"/>
  <c r="M85" i="2"/>
  <c r="M84" i="2"/>
  <c r="M83" i="2"/>
  <c r="M82" i="2"/>
  <c r="M81" i="2"/>
  <c r="M80" i="2"/>
  <c r="M79" i="2"/>
  <c r="M78" i="2"/>
  <c r="M76" i="2"/>
  <c r="M75" i="2"/>
  <c r="M74" i="2"/>
  <c r="M73" i="2"/>
  <c r="M72" i="2"/>
  <c r="M71" i="2"/>
  <c r="M70" i="2"/>
  <c r="M69" i="2"/>
  <c r="M68" i="2"/>
  <c r="M67" i="2"/>
  <c r="M66" i="2"/>
  <c r="M65" i="2"/>
  <c r="M64" i="2"/>
  <c r="M63" i="2"/>
  <c r="M61" i="2"/>
  <c r="M60" i="2"/>
  <c r="M59" i="2"/>
  <c r="M58" i="2"/>
  <c r="M57" i="2"/>
  <c r="M56" i="2"/>
  <c r="M55" i="2"/>
  <c r="M54" i="2"/>
  <c r="M53" i="2"/>
  <c r="M52" i="2"/>
  <c r="M51" i="2"/>
  <c r="M49" i="2"/>
  <c r="M48" i="2"/>
  <c r="M47" i="2"/>
  <c r="M46" i="2"/>
  <c r="M44" i="2"/>
  <c r="M43" i="2"/>
  <c r="M42" i="2"/>
  <c r="M41" i="2"/>
  <c r="M39" i="2"/>
  <c r="M38" i="2"/>
  <c r="M37" i="2"/>
  <c r="M36" i="2"/>
  <c r="M35" i="2"/>
  <c r="M34" i="2"/>
  <c r="M33" i="2"/>
  <c r="M32" i="2"/>
  <c r="M31" i="2"/>
  <c r="M30" i="2"/>
  <c r="M29" i="2"/>
  <c r="M28" i="2"/>
  <c r="M27" i="2"/>
  <c r="M25" i="2"/>
  <c r="M24" i="2"/>
  <c r="M23" i="2"/>
  <c r="M22" i="2"/>
  <c r="M21" i="2"/>
  <c r="M20" i="2"/>
  <c r="M19" i="2"/>
  <c r="M18" i="2"/>
  <c r="M17" i="2"/>
  <c r="M16" i="2"/>
  <c r="M15" i="2"/>
  <c r="M14" i="2"/>
  <c r="M13" i="2"/>
  <c r="M12" i="2"/>
  <c r="L163" i="2"/>
  <c r="L162" i="2"/>
  <c r="L161" i="2"/>
  <c r="L160" i="2"/>
  <c r="L159" i="2"/>
  <c r="L158" i="2"/>
  <c r="L157" i="2"/>
  <c r="L155" i="2"/>
  <c r="L154" i="2"/>
  <c r="L153" i="2"/>
  <c r="L152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3" i="2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4" i="2"/>
  <c r="L103" i="2"/>
  <c r="L102" i="2"/>
  <c r="L101" i="2"/>
  <c r="L100" i="2"/>
  <c r="L99" i="2"/>
  <c r="L98" i="2"/>
  <c r="L97" i="2"/>
  <c r="L96" i="2"/>
  <c r="L95" i="2"/>
  <c r="L93" i="2"/>
  <c r="L92" i="2"/>
  <c r="L91" i="2"/>
  <c r="L90" i="2"/>
  <c r="L89" i="2"/>
  <c r="L87" i="2"/>
  <c r="L86" i="2"/>
  <c r="L85" i="2"/>
  <c r="L84" i="2"/>
  <c r="L83" i="2"/>
  <c r="L82" i="2"/>
  <c r="L81" i="2"/>
  <c r="L80" i="2"/>
  <c r="L79" i="2"/>
  <c r="L78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1" i="2"/>
  <c r="L60" i="2"/>
  <c r="L59" i="2"/>
  <c r="L58" i="2"/>
  <c r="L57" i="2"/>
  <c r="L56" i="2"/>
  <c r="L55" i="2"/>
  <c r="L54" i="2"/>
  <c r="L53" i="2"/>
  <c r="L52" i="2"/>
  <c r="L51" i="2"/>
  <c r="L49" i="2"/>
  <c r="L48" i="2"/>
  <c r="L47" i="2"/>
  <c r="L46" i="2"/>
  <c r="L44" i="2"/>
  <c r="L43" i="2"/>
  <c r="L42" i="2"/>
  <c r="L41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K163" i="2"/>
  <c r="K162" i="2"/>
  <c r="K161" i="2"/>
  <c r="K160" i="2"/>
  <c r="K159" i="2"/>
  <c r="K158" i="2"/>
  <c r="K157" i="2"/>
  <c r="K155" i="2"/>
  <c r="K154" i="2"/>
  <c r="K153" i="2"/>
  <c r="K152" i="2"/>
  <c r="K150" i="2"/>
  <c r="K149" i="2"/>
  <c r="K148" i="2"/>
  <c r="K147" i="2"/>
  <c r="K146" i="2"/>
  <c r="K145" i="2"/>
  <c r="K144" i="2"/>
  <c r="K143" i="2"/>
  <c r="K142" i="2"/>
  <c r="K141" i="2"/>
  <c r="K140" i="2"/>
  <c r="K139" i="2"/>
  <c r="K138" i="2"/>
  <c r="K136" i="2"/>
  <c r="K135" i="2"/>
  <c r="K134" i="2"/>
  <c r="K133" i="2"/>
  <c r="K132" i="2"/>
  <c r="K131" i="2"/>
  <c r="K130" i="2"/>
  <c r="K129" i="2"/>
  <c r="K128" i="2"/>
  <c r="K127" i="2"/>
  <c r="K126" i="2"/>
  <c r="K125" i="2"/>
  <c r="K123" i="2"/>
  <c r="K122" i="2"/>
  <c r="K121" i="2"/>
  <c r="K120" i="2"/>
  <c r="K119" i="2"/>
  <c r="K118" i="2"/>
  <c r="K117" i="2"/>
  <c r="K116" i="2"/>
  <c r="K115" i="2"/>
  <c r="K114" i="2"/>
  <c r="K113" i="2"/>
  <c r="K112" i="2"/>
  <c r="K111" i="2"/>
  <c r="K110" i="2"/>
  <c r="K109" i="2"/>
  <c r="K108" i="2"/>
  <c r="K107" i="2"/>
  <c r="K106" i="2"/>
  <c r="K104" i="2"/>
  <c r="K103" i="2"/>
  <c r="K102" i="2"/>
  <c r="K101" i="2"/>
  <c r="K100" i="2"/>
  <c r="K99" i="2"/>
  <c r="K98" i="2"/>
  <c r="K97" i="2"/>
  <c r="K96" i="2"/>
  <c r="K95" i="2"/>
  <c r="K93" i="2"/>
  <c r="K92" i="2"/>
  <c r="K91" i="2"/>
  <c r="K90" i="2"/>
  <c r="K89" i="2"/>
  <c r="K87" i="2"/>
  <c r="K86" i="2"/>
  <c r="K85" i="2"/>
  <c r="K84" i="2"/>
  <c r="K83" i="2"/>
  <c r="K82" i="2"/>
  <c r="K81" i="2"/>
  <c r="K80" i="2"/>
  <c r="K79" i="2"/>
  <c r="K78" i="2"/>
  <c r="K76" i="2"/>
  <c r="K75" i="2"/>
  <c r="K74" i="2"/>
  <c r="K73" i="2"/>
  <c r="K72" i="2"/>
  <c r="K71" i="2"/>
  <c r="K70" i="2"/>
  <c r="K69" i="2"/>
  <c r="K68" i="2"/>
  <c r="K67" i="2"/>
  <c r="K66" i="2"/>
  <c r="K65" i="2"/>
  <c r="K64" i="2"/>
  <c r="K63" i="2"/>
  <c r="K61" i="2"/>
  <c r="K60" i="2"/>
  <c r="K59" i="2"/>
  <c r="K58" i="2"/>
  <c r="K57" i="2"/>
  <c r="K56" i="2"/>
  <c r="K55" i="2"/>
  <c r="K54" i="2"/>
  <c r="K53" i="2"/>
  <c r="K52" i="2"/>
  <c r="K51" i="2"/>
  <c r="K49" i="2"/>
  <c r="K48" i="2"/>
  <c r="K47" i="2"/>
  <c r="K46" i="2"/>
  <c r="K44" i="2"/>
  <c r="K43" i="2"/>
  <c r="K42" i="2"/>
  <c r="K41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5" i="2"/>
  <c r="K24" i="2"/>
  <c r="K23" i="2"/>
  <c r="K22" i="2"/>
  <c r="K21" i="2"/>
  <c r="K20" i="2"/>
  <c r="K19" i="2"/>
  <c r="K18" i="2"/>
  <c r="K17" i="2"/>
  <c r="K16" i="2"/>
  <c r="K15" i="2"/>
  <c r="K14" i="2"/>
  <c r="K13" i="2"/>
  <c r="K12" i="2"/>
  <c r="J163" i="2"/>
  <c r="J162" i="2"/>
  <c r="J161" i="2"/>
  <c r="J160" i="2"/>
  <c r="J159" i="2"/>
  <c r="J158" i="2"/>
  <c r="J157" i="2"/>
  <c r="J155" i="2"/>
  <c r="J154" i="2"/>
  <c r="J153" i="2"/>
  <c r="J152" i="2"/>
  <c r="J150" i="2"/>
  <c r="J149" i="2"/>
  <c r="J148" i="2"/>
  <c r="J147" i="2"/>
  <c r="J146" i="2"/>
  <c r="J145" i="2"/>
  <c r="J144" i="2"/>
  <c r="J143" i="2"/>
  <c r="J142" i="2"/>
  <c r="J141" i="2"/>
  <c r="J140" i="2"/>
  <c r="J139" i="2"/>
  <c r="J138" i="2"/>
  <c r="J136" i="2"/>
  <c r="J135" i="2"/>
  <c r="J134" i="2"/>
  <c r="J133" i="2"/>
  <c r="J132" i="2"/>
  <c r="J131" i="2"/>
  <c r="J130" i="2"/>
  <c r="J129" i="2"/>
  <c r="J128" i="2"/>
  <c r="J127" i="2"/>
  <c r="J126" i="2"/>
  <c r="J125" i="2"/>
  <c r="J123" i="2"/>
  <c r="J122" i="2"/>
  <c r="J121" i="2"/>
  <c r="J120" i="2"/>
  <c r="J119" i="2"/>
  <c r="J118" i="2"/>
  <c r="J117" i="2"/>
  <c r="J116" i="2"/>
  <c r="J115" i="2"/>
  <c r="J114" i="2"/>
  <c r="J113" i="2"/>
  <c r="J112" i="2"/>
  <c r="J111" i="2"/>
  <c r="J110" i="2"/>
  <c r="J109" i="2"/>
  <c r="J108" i="2"/>
  <c r="J107" i="2"/>
  <c r="J106" i="2"/>
  <c r="J104" i="2"/>
  <c r="J103" i="2"/>
  <c r="J102" i="2"/>
  <c r="J101" i="2"/>
  <c r="J100" i="2"/>
  <c r="J99" i="2"/>
  <c r="J98" i="2"/>
  <c r="J97" i="2"/>
  <c r="J96" i="2"/>
  <c r="J95" i="2"/>
  <c r="J93" i="2"/>
  <c r="J92" i="2"/>
  <c r="J91" i="2"/>
  <c r="J90" i="2"/>
  <c r="J89" i="2"/>
  <c r="J87" i="2"/>
  <c r="J86" i="2"/>
  <c r="J85" i="2"/>
  <c r="J84" i="2"/>
  <c r="J83" i="2"/>
  <c r="J82" i="2"/>
  <c r="J81" i="2"/>
  <c r="J80" i="2"/>
  <c r="J79" i="2"/>
  <c r="J78" i="2"/>
  <c r="J76" i="2"/>
  <c r="J75" i="2"/>
  <c r="J74" i="2"/>
  <c r="J73" i="2"/>
  <c r="J72" i="2"/>
  <c r="J71" i="2"/>
  <c r="J70" i="2"/>
  <c r="J69" i="2"/>
  <c r="J68" i="2"/>
  <c r="J67" i="2"/>
  <c r="J66" i="2"/>
  <c r="J65" i="2"/>
  <c r="J64" i="2"/>
  <c r="J63" i="2"/>
  <c r="J61" i="2"/>
  <c r="J60" i="2"/>
  <c r="J59" i="2"/>
  <c r="J58" i="2"/>
  <c r="J57" i="2"/>
  <c r="J56" i="2"/>
  <c r="J55" i="2"/>
  <c r="J54" i="2"/>
  <c r="J53" i="2"/>
  <c r="J52" i="2"/>
  <c r="J51" i="2"/>
  <c r="J49" i="2"/>
  <c r="J48" i="2"/>
  <c r="J47" i="2"/>
  <c r="J46" i="2"/>
  <c r="J44" i="2"/>
  <c r="J43" i="2"/>
  <c r="J42" i="2"/>
  <c r="J41" i="2"/>
  <c r="J39" i="2"/>
  <c r="J38" i="2"/>
  <c r="J37" i="2"/>
  <c r="J36" i="2"/>
  <c r="J35" i="2"/>
  <c r="J34" i="2"/>
  <c r="J33" i="2"/>
  <c r="J32" i="2"/>
  <c r="J31" i="2"/>
  <c r="J30" i="2"/>
  <c r="J29" i="2"/>
  <c r="J28" i="2"/>
  <c r="J27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I163" i="2"/>
  <c r="I162" i="2"/>
  <c r="I161" i="2"/>
  <c r="I160" i="2"/>
  <c r="I159" i="2"/>
  <c r="I158" i="2"/>
  <c r="I157" i="2"/>
  <c r="I155" i="2"/>
  <c r="I154" i="2"/>
  <c r="I153" i="2"/>
  <c r="I152" i="2"/>
  <c r="I150" i="2"/>
  <c r="I149" i="2"/>
  <c r="I148" i="2"/>
  <c r="I147" i="2"/>
  <c r="I146" i="2"/>
  <c r="I145" i="2"/>
  <c r="I144" i="2"/>
  <c r="I143" i="2"/>
  <c r="I142" i="2"/>
  <c r="I141" i="2"/>
  <c r="I140" i="2"/>
  <c r="I139" i="2"/>
  <c r="I138" i="2"/>
  <c r="I136" i="2"/>
  <c r="I135" i="2"/>
  <c r="I134" i="2"/>
  <c r="I133" i="2"/>
  <c r="I132" i="2"/>
  <c r="I131" i="2"/>
  <c r="I130" i="2"/>
  <c r="I129" i="2"/>
  <c r="I128" i="2"/>
  <c r="I127" i="2"/>
  <c r="I126" i="2"/>
  <c r="I125" i="2"/>
  <c r="I123" i="2"/>
  <c r="I122" i="2"/>
  <c r="I121" i="2"/>
  <c r="I120" i="2"/>
  <c r="I119" i="2"/>
  <c r="I118" i="2"/>
  <c r="I117" i="2"/>
  <c r="I116" i="2"/>
  <c r="I115" i="2"/>
  <c r="I114" i="2"/>
  <c r="I113" i="2"/>
  <c r="I112" i="2"/>
  <c r="I111" i="2"/>
  <c r="I110" i="2"/>
  <c r="I109" i="2"/>
  <c r="I108" i="2"/>
  <c r="I107" i="2"/>
  <c r="I106" i="2"/>
  <c r="I104" i="2"/>
  <c r="I103" i="2"/>
  <c r="I102" i="2"/>
  <c r="I101" i="2"/>
  <c r="I100" i="2"/>
  <c r="I99" i="2"/>
  <c r="I98" i="2"/>
  <c r="I97" i="2"/>
  <c r="I96" i="2"/>
  <c r="I95" i="2"/>
  <c r="I93" i="2"/>
  <c r="I92" i="2"/>
  <c r="I91" i="2"/>
  <c r="I90" i="2"/>
  <c r="I89" i="2"/>
  <c r="I87" i="2"/>
  <c r="I86" i="2"/>
  <c r="I85" i="2"/>
  <c r="I84" i="2"/>
  <c r="I83" i="2"/>
  <c r="I82" i="2"/>
  <c r="I81" i="2"/>
  <c r="I80" i="2"/>
  <c r="I79" i="2"/>
  <c r="I78" i="2"/>
  <c r="I76" i="2"/>
  <c r="I75" i="2"/>
  <c r="I74" i="2"/>
  <c r="I73" i="2"/>
  <c r="I72" i="2"/>
  <c r="I71" i="2"/>
  <c r="I70" i="2"/>
  <c r="I69" i="2"/>
  <c r="I68" i="2"/>
  <c r="I67" i="2"/>
  <c r="I66" i="2"/>
  <c r="I65" i="2"/>
  <c r="I64" i="2"/>
  <c r="I63" i="2"/>
  <c r="I61" i="2"/>
  <c r="I60" i="2"/>
  <c r="I59" i="2"/>
  <c r="I58" i="2"/>
  <c r="I57" i="2"/>
  <c r="I56" i="2"/>
  <c r="I55" i="2"/>
  <c r="I54" i="2"/>
  <c r="I53" i="2"/>
  <c r="I52" i="2"/>
  <c r="I51" i="2"/>
  <c r="I49" i="2"/>
  <c r="I48" i="2"/>
  <c r="I47" i="2"/>
  <c r="I46" i="2"/>
  <c r="I44" i="2"/>
  <c r="I43" i="2"/>
  <c r="I42" i="2"/>
  <c r="I41" i="2"/>
  <c r="I39" i="2"/>
  <c r="I38" i="2"/>
  <c r="I37" i="2"/>
  <c r="I36" i="2"/>
  <c r="I35" i="2"/>
  <c r="I34" i="2"/>
  <c r="I33" i="2"/>
  <c r="I32" i="2"/>
  <c r="I31" i="2"/>
  <c r="I30" i="2"/>
  <c r="I29" i="2"/>
  <c r="I28" i="2"/>
  <c r="I27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H163" i="2"/>
  <c r="H162" i="2"/>
  <c r="H161" i="2"/>
  <c r="H160" i="2"/>
  <c r="H159" i="2"/>
  <c r="H158" i="2"/>
  <c r="H157" i="2"/>
  <c r="H155" i="2"/>
  <c r="H154" i="2"/>
  <c r="H153" i="2"/>
  <c r="H152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4" i="2"/>
  <c r="H103" i="2"/>
  <c r="H102" i="2"/>
  <c r="H101" i="2"/>
  <c r="H100" i="2"/>
  <c r="H99" i="2"/>
  <c r="H98" i="2"/>
  <c r="H97" i="2"/>
  <c r="H96" i="2"/>
  <c r="H95" i="2"/>
  <c r="H93" i="2"/>
  <c r="H92" i="2"/>
  <c r="H91" i="2"/>
  <c r="H90" i="2"/>
  <c r="H89" i="2"/>
  <c r="H87" i="2"/>
  <c r="H86" i="2"/>
  <c r="H85" i="2"/>
  <c r="H84" i="2"/>
  <c r="H83" i="2"/>
  <c r="H82" i="2"/>
  <c r="H81" i="2"/>
  <c r="H80" i="2"/>
  <c r="H79" i="2"/>
  <c r="H78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1" i="2"/>
  <c r="H60" i="2"/>
  <c r="H59" i="2"/>
  <c r="H58" i="2"/>
  <c r="H57" i="2"/>
  <c r="H56" i="2"/>
  <c r="H55" i="2"/>
  <c r="H54" i="2"/>
  <c r="H53" i="2"/>
  <c r="H52" i="2"/>
  <c r="H51" i="2"/>
  <c r="H49" i="2"/>
  <c r="H48" i="2"/>
  <c r="H47" i="2"/>
  <c r="H46" i="2"/>
  <c r="H44" i="2"/>
  <c r="H43" i="2"/>
  <c r="H42" i="2"/>
  <c r="H41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G163" i="2"/>
  <c r="G162" i="2"/>
  <c r="G161" i="2"/>
  <c r="G160" i="2"/>
  <c r="G159" i="2"/>
  <c r="G158" i="2"/>
  <c r="G157" i="2"/>
  <c r="G155" i="2"/>
  <c r="G154" i="2"/>
  <c r="G153" i="2"/>
  <c r="G152" i="2"/>
  <c r="G150" i="2"/>
  <c r="G149" i="2"/>
  <c r="G148" i="2"/>
  <c r="G147" i="2"/>
  <c r="G146" i="2"/>
  <c r="G145" i="2"/>
  <c r="G144" i="2"/>
  <c r="G143" i="2"/>
  <c r="G142" i="2"/>
  <c r="G141" i="2"/>
  <c r="G140" i="2"/>
  <c r="G139" i="2"/>
  <c r="G138" i="2"/>
  <c r="G136" i="2"/>
  <c r="G135" i="2"/>
  <c r="G134" i="2"/>
  <c r="G133" i="2"/>
  <c r="G132" i="2"/>
  <c r="G131" i="2"/>
  <c r="G130" i="2"/>
  <c r="G129" i="2"/>
  <c r="G128" i="2"/>
  <c r="G127" i="2"/>
  <c r="G126" i="2"/>
  <c r="G125" i="2"/>
  <c r="G123" i="2"/>
  <c r="G122" i="2"/>
  <c r="G121" i="2"/>
  <c r="G120" i="2"/>
  <c r="G119" i="2"/>
  <c r="G118" i="2"/>
  <c r="G117" i="2"/>
  <c r="G116" i="2"/>
  <c r="G115" i="2"/>
  <c r="G114" i="2"/>
  <c r="G113" i="2"/>
  <c r="G112" i="2"/>
  <c r="G111" i="2"/>
  <c r="G110" i="2"/>
  <c r="G109" i="2"/>
  <c r="G108" i="2"/>
  <c r="G107" i="2"/>
  <c r="G106" i="2"/>
  <c r="G104" i="2"/>
  <c r="G103" i="2"/>
  <c r="G102" i="2"/>
  <c r="G101" i="2"/>
  <c r="G100" i="2"/>
  <c r="G99" i="2"/>
  <c r="G98" i="2"/>
  <c r="G97" i="2"/>
  <c r="G96" i="2"/>
  <c r="G95" i="2"/>
  <c r="G93" i="2"/>
  <c r="G92" i="2"/>
  <c r="G91" i="2"/>
  <c r="G90" i="2"/>
  <c r="G89" i="2"/>
  <c r="G87" i="2"/>
  <c r="G86" i="2"/>
  <c r="G85" i="2"/>
  <c r="G84" i="2"/>
  <c r="G83" i="2"/>
  <c r="G82" i="2"/>
  <c r="G81" i="2"/>
  <c r="G80" i="2"/>
  <c r="G79" i="2"/>
  <c r="G78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1" i="2"/>
  <c r="G60" i="2"/>
  <c r="G59" i="2"/>
  <c r="G58" i="2"/>
  <c r="G57" i="2"/>
  <c r="G56" i="2"/>
  <c r="G55" i="2"/>
  <c r="G54" i="2"/>
  <c r="G53" i="2"/>
  <c r="G52" i="2"/>
  <c r="G51" i="2"/>
  <c r="G49" i="2"/>
  <c r="G48" i="2"/>
  <c r="G47" i="2"/>
  <c r="G46" i="2"/>
  <c r="G44" i="2"/>
  <c r="G43" i="2"/>
  <c r="G42" i="2"/>
  <c r="G41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F163" i="2"/>
  <c r="F162" i="2"/>
  <c r="F161" i="2"/>
  <c r="F160" i="2"/>
  <c r="F159" i="2"/>
  <c r="F158" i="2"/>
  <c r="F157" i="2"/>
  <c r="F155" i="2"/>
  <c r="F154" i="2"/>
  <c r="F153" i="2"/>
  <c r="F152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4" i="2"/>
  <c r="F103" i="2"/>
  <c r="F102" i="2"/>
  <c r="F101" i="2"/>
  <c r="F100" i="2"/>
  <c r="F99" i="2"/>
  <c r="F98" i="2"/>
  <c r="F97" i="2"/>
  <c r="F96" i="2"/>
  <c r="F95" i="2"/>
  <c r="F93" i="2"/>
  <c r="F92" i="2"/>
  <c r="F91" i="2"/>
  <c r="F90" i="2"/>
  <c r="F89" i="2"/>
  <c r="F87" i="2"/>
  <c r="F86" i="2"/>
  <c r="F85" i="2"/>
  <c r="F84" i="2"/>
  <c r="F83" i="2"/>
  <c r="F82" i="2"/>
  <c r="F81" i="2"/>
  <c r="F80" i="2"/>
  <c r="F79" i="2"/>
  <c r="F78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1" i="2"/>
  <c r="F60" i="2"/>
  <c r="F59" i="2"/>
  <c r="F58" i="2"/>
  <c r="F57" i="2"/>
  <c r="F56" i="2"/>
  <c r="F55" i="2"/>
  <c r="F54" i="2"/>
  <c r="F53" i="2"/>
  <c r="F52" i="2"/>
  <c r="F51" i="2"/>
  <c r="F49" i="2"/>
  <c r="F48" i="2"/>
  <c r="F47" i="2"/>
  <c r="F46" i="2"/>
  <c r="F44" i="2"/>
  <c r="F43" i="2"/>
  <c r="F42" i="2"/>
  <c r="F41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E163" i="2"/>
  <c r="E162" i="2"/>
  <c r="E161" i="2"/>
  <c r="E160" i="2"/>
  <c r="E159" i="2"/>
  <c r="E158" i="2"/>
  <c r="E157" i="2"/>
  <c r="E155" i="2"/>
  <c r="E154" i="2"/>
  <c r="E153" i="2"/>
  <c r="E152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4" i="2"/>
  <c r="E103" i="2"/>
  <c r="E102" i="2"/>
  <c r="E101" i="2"/>
  <c r="E100" i="2"/>
  <c r="E99" i="2"/>
  <c r="E98" i="2"/>
  <c r="E97" i="2"/>
  <c r="E96" i="2"/>
  <c r="E95" i="2"/>
  <c r="E93" i="2"/>
  <c r="E92" i="2"/>
  <c r="E91" i="2"/>
  <c r="E90" i="2"/>
  <c r="E89" i="2"/>
  <c r="E87" i="2"/>
  <c r="E86" i="2"/>
  <c r="E85" i="2"/>
  <c r="E84" i="2"/>
  <c r="E83" i="2"/>
  <c r="E82" i="2"/>
  <c r="E81" i="2"/>
  <c r="E80" i="2"/>
  <c r="E79" i="2"/>
  <c r="E78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1" i="2"/>
  <c r="E60" i="2"/>
  <c r="E59" i="2"/>
  <c r="E58" i="2"/>
  <c r="E57" i="2"/>
  <c r="E56" i="2"/>
  <c r="E55" i="2"/>
  <c r="E54" i="2"/>
  <c r="E53" i="2"/>
  <c r="E52" i="2"/>
  <c r="E51" i="2"/>
  <c r="E49" i="2"/>
  <c r="E48" i="2"/>
  <c r="E47" i="2"/>
  <c r="E46" i="2"/>
  <c r="E44" i="2"/>
  <c r="E43" i="2"/>
  <c r="E42" i="2"/>
  <c r="E41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F40" i="9" l="1"/>
  <c r="F163" i="7"/>
  <c r="E163" i="7"/>
  <c r="F162" i="7"/>
  <c r="E162" i="7"/>
  <c r="F161" i="7"/>
  <c r="E161" i="7"/>
  <c r="F160" i="7"/>
  <c r="E160" i="7"/>
  <c r="F159" i="7"/>
  <c r="E159" i="7"/>
  <c r="F158" i="7"/>
  <c r="E158" i="7"/>
  <c r="F157" i="7"/>
  <c r="E157" i="7"/>
  <c r="F155" i="7"/>
  <c r="E155" i="7"/>
  <c r="F154" i="7"/>
  <c r="E154" i="7"/>
  <c r="F153" i="7"/>
  <c r="E153" i="7"/>
  <c r="F152" i="7"/>
  <c r="E152" i="7"/>
  <c r="F150" i="7"/>
  <c r="E150" i="7"/>
  <c r="F149" i="7"/>
  <c r="E149" i="7"/>
  <c r="F148" i="7"/>
  <c r="E148" i="7"/>
  <c r="F147" i="7"/>
  <c r="E147" i="7"/>
  <c r="F146" i="7"/>
  <c r="E146" i="7"/>
  <c r="F145" i="7"/>
  <c r="E145" i="7"/>
  <c r="F144" i="7"/>
  <c r="E144" i="7"/>
  <c r="F143" i="7"/>
  <c r="E143" i="7"/>
  <c r="F142" i="7"/>
  <c r="E142" i="7"/>
  <c r="F141" i="7"/>
  <c r="E141" i="7"/>
  <c r="F140" i="7"/>
  <c r="E140" i="7"/>
  <c r="F139" i="7"/>
  <c r="E139" i="7"/>
  <c r="F138" i="7"/>
  <c r="E138" i="7"/>
  <c r="F136" i="7"/>
  <c r="E136" i="7"/>
  <c r="F135" i="7"/>
  <c r="E135" i="7"/>
  <c r="F134" i="7"/>
  <c r="E134" i="7"/>
  <c r="F133" i="7"/>
  <c r="E133" i="7"/>
  <c r="F132" i="7"/>
  <c r="E132" i="7"/>
  <c r="F131" i="7"/>
  <c r="E131" i="7"/>
  <c r="F130" i="7"/>
  <c r="E130" i="7"/>
  <c r="F129" i="7"/>
  <c r="E129" i="7"/>
  <c r="F128" i="7"/>
  <c r="E128" i="7"/>
  <c r="F127" i="7"/>
  <c r="E127" i="7"/>
  <c r="F126" i="7"/>
  <c r="E126" i="7"/>
  <c r="F125" i="7"/>
  <c r="E125" i="7"/>
  <c r="F123" i="7"/>
  <c r="E123" i="7"/>
  <c r="F122" i="7"/>
  <c r="E122" i="7"/>
  <c r="F121" i="7"/>
  <c r="E121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3" i="7"/>
  <c r="E113" i="7"/>
  <c r="F112" i="7"/>
  <c r="E112" i="7"/>
  <c r="F111" i="7"/>
  <c r="E111" i="7"/>
  <c r="F110" i="7"/>
  <c r="E110" i="7"/>
  <c r="F109" i="7"/>
  <c r="E109" i="7"/>
  <c r="F108" i="7"/>
  <c r="E108" i="7"/>
  <c r="F107" i="7"/>
  <c r="E107" i="7"/>
  <c r="F106" i="7"/>
  <c r="E106" i="7"/>
  <c r="F104" i="7"/>
  <c r="E104" i="7"/>
  <c r="F103" i="7"/>
  <c r="E103" i="7"/>
  <c r="F102" i="7"/>
  <c r="E102" i="7"/>
  <c r="F101" i="7"/>
  <c r="E101" i="7"/>
  <c r="F100" i="7"/>
  <c r="E100" i="7"/>
  <c r="F99" i="7"/>
  <c r="E99" i="7"/>
  <c r="F98" i="7"/>
  <c r="E98" i="7"/>
  <c r="F97" i="7"/>
  <c r="E97" i="7"/>
  <c r="F96" i="7"/>
  <c r="E96" i="7"/>
  <c r="F95" i="7"/>
  <c r="E95" i="7"/>
  <c r="F93" i="7"/>
  <c r="E93" i="7"/>
  <c r="F92" i="7"/>
  <c r="E92" i="7"/>
  <c r="F91" i="7"/>
  <c r="E91" i="7"/>
  <c r="F90" i="7"/>
  <c r="E90" i="7"/>
  <c r="F89" i="7"/>
  <c r="E89" i="7"/>
  <c r="F87" i="7"/>
  <c r="E87" i="7"/>
  <c r="F86" i="7"/>
  <c r="E86" i="7"/>
  <c r="F85" i="7"/>
  <c r="E85" i="7"/>
  <c r="F84" i="7"/>
  <c r="E84" i="7"/>
  <c r="F83" i="7"/>
  <c r="E83" i="7"/>
  <c r="F82" i="7"/>
  <c r="E82" i="7"/>
  <c r="F81" i="7"/>
  <c r="E81" i="7"/>
  <c r="F80" i="7"/>
  <c r="E80" i="7"/>
  <c r="F79" i="7"/>
  <c r="E79" i="7"/>
  <c r="F78" i="7"/>
  <c r="E78" i="7"/>
  <c r="F76" i="7"/>
  <c r="E76" i="7"/>
  <c r="F75" i="7"/>
  <c r="E75" i="7"/>
  <c r="F74" i="7"/>
  <c r="E74" i="7"/>
  <c r="F73" i="7"/>
  <c r="E73" i="7"/>
  <c r="F72" i="7"/>
  <c r="E72" i="7"/>
  <c r="F71" i="7"/>
  <c r="E71" i="7"/>
  <c r="F70" i="7"/>
  <c r="E70" i="7"/>
  <c r="F69" i="7"/>
  <c r="E69" i="7"/>
  <c r="F68" i="7"/>
  <c r="E68" i="7"/>
  <c r="F67" i="7"/>
  <c r="E67" i="7"/>
  <c r="F66" i="7"/>
  <c r="E66" i="7"/>
  <c r="F65" i="7"/>
  <c r="E65" i="7"/>
  <c r="F64" i="7"/>
  <c r="E64" i="7"/>
  <c r="F63" i="7"/>
  <c r="E63" i="7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E53" i="7"/>
  <c r="F52" i="7"/>
  <c r="E52" i="7"/>
  <c r="F51" i="7"/>
  <c r="E51" i="7"/>
  <c r="F49" i="7"/>
  <c r="E49" i="7"/>
  <c r="F48" i="7"/>
  <c r="E48" i="7"/>
  <c r="F47" i="7"/>
  <c r="E47" i="7"/>
  <c r="F46" i="7"/>
  <c r="E46" i="7"/>
  <c r="F44" i="7"/>
  <c r="E44" i="7"/>
  <c r="F43" i="7"/>
  <c r="E43" i="7"/>
  <c r="F42" i="7"/>
  <c r="E42" i="7"/>
  <c r="F41" i="7"/>
  <c r="E41" i="7"/>
  <c r="F39" i="7"/>
  <c r="E39" i="7"/>
  <c r="F38" i="7"/>
  <c r="E38" i="7"/>
  <c r="F37" i="7"/>
  <c r="E37" i="7"/>
  <c r="F36" i="7"/>
  <c r="E36" i="7"/>
  <c r="F35" i="7"/>
  <c r="E35" i="7"/>
  <c r="F34" i="7"/>
  <c r="E34" i="7"/>
  <c r="F33" i="7"/>
  <c r="E33" i="7"/>
  <c r="F32" i="7"/>
  <c r="E32" i="7"/>
  <c r="F31" i="7"/>
  <c r="E31" i="7"/>
  <c r="F30" i="7"/>
  <c r="E30" i="7"/>
  <c r="F29" i="7"/>
  <c r="E29" i="7"/>
  <c r="F28" i="7"/>
  <c r="E28" i="7"/>
  <c r="F27" i="7"/>
  <c r="E27" i="7"/>
  <c r="F25" i="7"/>
  <c r="E25" i="7"/>
  <c r="F24" i="7"/>
  <c r="E24" i="7"/>
  <c r="F23" i="7"/>
  <c r="E23" i="7"/>
  <c r="F22" i="7"/>
  <c r="E22" i="7"/>
  <c r="F21" i="7"/>
  <c r="E21" i="7"/>
  <c r="F20" i="7"/>
  <c r="E20" i="7"/>
  <c r="F19" i="7"/>
  <c r="E19" i="7"/>
  <c r="F18" i="7"/>
  <c r="E18" i="7"/>
  <c r="F17" i="7"/>
  <c r="E17" i="7"/>
  <c r="F16" i="7"/>
  <c r="E16" i="7"/>
  <c r="F15" i="7"/>
  <c r="E15" i="7"/>
  <c r="F14" i="7"/>
  <c r="E14" i="7"/>
  <c r="F13" i="7"/>
  <c r="E13" i="7"/>
  <c r="F12" i="7"/>
  <c r="E12" i="7"/>
  <c r="F40" i="7" l="1"/>
  <c r="D40" i="7" s="1"/>
  <c r="F62" i="7"/>
  <c r="D62" i="7" s="1"/>
  <c r="Q61" i="10"/>
  <c r="AD61" i="10"/>
  <c r="AC62" i="10"/>
  <c r="AB62" i="10"/>
  <c r="AA62" i="10"/>
  <c r="P62" i="10"/>
  <c r="O62" i="10"/>
  <c r="N62" i="10"/>
  <c r="J62" i="9"/>
  <c r="H62" i="9"/>
  <c r="F62" i="9"/>
  <c r="D62" i="9" s="1"/>
  <c r="H62" i="8"/>
  <c r="F62" i="8"/>
  <c r="J62" i="7"/>
  <c r="H62" i="7"/>
  <c r="Q61" i="6"/>
  <c r="P62" i="6"/>
  <c r="O62" i="6"/>
  <c r="N62" i="6"/>
  <c r="AD61" i="5"/>
  <c r="Q61" i="5"/>
  <c r="AC62" i="5"/>
  <c r="AB62" i="5"/>
  <c r="AA62" i="5"/>
  <c r="P62" i="5"/>
  <c r="O62" i="5"/>
  <c r="N62" i="5"/>
  <c r="Q61" i="4"/>
  <c r="P62" i="4"/>
  <c r="O62" i="4"/>
  <c r="N62" i="4"/>
  <c r="AD61" i="2"/>
  <c r="AC62" i="2"/>
  <c r="AB62" i="2"/>
  <c r="AA62" i="2"/>
  <c r="Q61" i="2"/>
  <c r="P62" i="2"/>
  <c r="O62" i="2"/>
  <c r="N62" i="2"/>
  <c r="D62" i="8" l="1"/>
  <c r="G62" i="7"/>
  <c r="E62" i="8"/>
  <c r="G62" i="9"/>
  <c r="I62" i="7"/>
  <c r="G62" i="8"/>
  <c r="I62" i="9"/>
  <c r="C62" i="8" l="1"/>
  <c r="J62" i="6"/>
  <c r="E62" i="6"/>
  <c r="M62" i="6"/>
  <c r="L62" i="6"/>
  <c r="F62" i="6"/>
  <c r="K62" i="6"/>
  <c r="G62" i="6"/>
  <c r="H62" i="6"/>
  <c r="I62" i="6"/>
  <c r="E62" i="4" l="1"/>
  <c r="F62" i="4"/>
  <c r="J62" i="5"/>
  <c r="S62" i="5"/>
  <c r="L62" i="4"/>
  <c r="H62" i="5"/>
  <c r="Y62" i="5"/>
  <c r="M62" i="4"/>
  <c r="I62" i="5"/>
  <c r="R62" i="5"/>
  <c r="Z62" i="5"/>
  <c r="T62" i="5"/>
  <c r="H62" i="4"/>
  <c r="L62" i="5"/>
  <c r="U62" i="5"/>
  <c r="I62" i="4"/>
  <c r="E62" i="5"/>
  <c r="M62" i="5"/>
  <c r="F62" i="5"/>
  <c r="W62" i="5"/>
  <c r="G62" i="4"/>
  <c r="K62" i="5"/>
  <c r="V62" i="5"/>
  <c r="J62" i="4"/>
  <c r="K62" i="4"/>
  <c r="G62" i="5"/>
  <c r="X62" i="5"/>
  <c r="H62" i="3" l="1"/>
  <c r="E62" i="3"/>
  <c r="G62" i="2" l="1"/>
  <c r="U62" i="2"/>
  <c r="E62" i="2"/>
  <c r="M62" i="2"/>
  <c r="S62" i="2"/>
  <c r="F62" i="2"/>
  <c r="T62" i="2"/>
  <c r="H62" i="2"/>
  <c r="V62" i="2"/>
  <c r="J62" i="2"/>
  <c r="X62" i="2"/>
  <c r="K62" i="2"/>
  <c r="Y62" i="2"/>
  <c r="I62" i="2"/>
  <c r="W62" i="2"/>
  <c r="L62" i="2"/>
  <c r="R62" i="2"/>
  <c r="Z62" i="2"/>
  <c r="K62" i="10" l="1"/>
  <c r="T62" i="10"/>
  <c r="L62" i="10"/>
  <c r="E62" i="10"/>
  <c r="F62" i="10"/>
  <c r="V62" i="10"/>
  <c r="W62" i="10"/>
  <c r="G62" i="10"/>
  <c r="Y62" i="10"/>
  <c r="H62" i="10"/>
  <c r="U62" i="10"/>
  <c r="M62" i="10"/>
  <c r="X62" i="10"/>
  <c r="R62" i="10"/>
  <c r="Z62" i="10"/>
  <c r="I62" i="10"/>
  <c r="S62" i="10"/>
  <c r="J62" i="10"/>
  <c r="AD39" i="10"/>
  <c r="AC40" i="10"/>
  <c r="AB40" i="10"/>
  <c r="AA40" i="10"/>
  <c r="Z40" i="10"/>
  <c r="Q39" i="10"/>
  <c r="P40" i="10"/>
  <c r="O40" i="10"/>
  <c r="N40" i="10"/>
  <c r="M40" i="10"/>
  <c r="Q39" i="6"/>
  <c r="P40" i="6"/>
  <c r="O40" i="6"/>
  <c r="N40" i="6"/>
  <c r="M40" i="6"/>
  <c r="AD39" i="5"/>
  <c r="AC40" i="5"/>
  <c r="AB40" i="5"/>
  <c r="AA40" i="5"/>
  <c r="Z40" i="5"/>
  <c r="Q39" i="5"/>
  <c r="P40" i="5"/>
  <c r="O40" i="5"/>
  <c r="N40" i="5"/>
  <c r="M40" i="5"/>
  <c r="Q39" i="4"/>
  <c r="P40" i="4"/>
  <c r="O40" i="4"/>
  <c r="N40" i="4"/>
  <c r="M40" i="4"/>
  <c r="AD39" i="2"/>
  <c r="AC40" i="2"/>
  <c r="AB40" i="2"/>
  <c r="AA40" i="2"/>
  <c r="Z40" i="2"/>
  <c r="Q39" i="2"/>
  <c r="P40" i="2"/>
  <c r="O40" i="2"/>
  <c r="N40" i="2"/>
  <c r="M40" i="2"/>
  <c r="Q38" i="10" l="1"/>
  <c r="AD38" i="10"/>
  <c r="Q38" i="2"/>
  <c r="AD38" i="2"/>
  <c r="Q38" i="5"/>
  <c r="AD38" i="5"/>
  <c r="Q38" i="6"/>
  <c r="Q38" i="4"/>
  <c r="Y40" i="10"/>
  <c r="X40" i="10"/>
  <c r="W40" i="10"/>
  <c r="V40" i="10"/>
  <c r="U40" i="10"/>
  <c r="T40" i="10"/>
  <c r="S40" i="10"/>
  <c r="R40" i="10"/>
  <c r="L40" i="10"/>
  <c r="K40" i="10"/>
  <c r="J40" i="10"/>
  <c r="I40" i="10"/>
  <c r="H40" i="10"/>
  <c r="G40" i="10"/>
  <c r="F40" i="10"/>
  <c r="E40" i="10"/>
  <c r="L40" i="6"/>
  <c r="J40" i="6"/>
  <c r="I40" i="6"/>
  <c r="H40" i="6"/>
  <c r="G40" i="6"/>
  <c r="F40" i="6"/>
  <c r="E40" i="6"/>
  <c r="V40" i="5"/>
  <c r="U40" i="5"/>
  <c r="T40" i="5"/>
  <c r="S40" i="5"/>
  <c r="R40" i="5"/>
  <c r="L40" i="5"/>
  <c r="K40" i="5"/>
  <c r="J40" i="5"/>
  <c r="H40" i="5"/>
  <c r="G40" i="5"/>
  <c r="F40" i="5"/>
  <c r="E40" i="5"/>
  <c r="L40" i="4"/>
  <c r="K40" i="4"/>
  <c r="J40" i="4"/>
  <c r="I40" i="4"/>
  <c r="H40" i="4"/>
  <c r="G40" i="4"/>
  <c r="F40" i="4"/>
  <c r="E40" i="4"/>
  <c r="K40" i="6" l="1"/>
  <c r="E40" i="8"/>
  <c r="G40" i="8"/>
  <c r="I40" i="5"/>
  <c r="X40" i="5"/>
  <c r="G40" i="7"/>
  <c r="G40" i="9"/>
  <c r="I40" i="9"/>
  <c r="W40" i="5"/>
  <c r="Y40" i="5"/>
  <c r="V40" i="2"/>
  <c r="U40" i="2"/>
  <c r="T40" i="2"/>
  <c r="S40" i="2"/>
  <c r="R40" i="2"/>
  <c r="J40" i="2"/>
  <c r="I40" i="2"/>
  <c r="H40" i="2"/>
  <c r="G40" i="2"/>
  <c r="F40" i="2"/>
  <c r="E40" i="2"/>
  <c r="L40" i="2" l="1"/>
  <c r="Y40" i="2"/>
  <c r="K40" i="2"/>
  <c r="X40" i="2"/>
  <c r="W40" i="2"/>
  <c r="AC164" i="10"/>
  <c r="AB164" i="10"/>
  <c r="AA164" i="10"/>
  <c r="Z164" i="10"/>
  <c r="Y164" i="10"/>
  <c r="P164" i="10"/>
  <c r="O164" i="10"/>
  <c r="N164" i="10"/>
  <c r="M164" i="10"/>
  <c r="L164" i="10"/>
  <c r="AC156" i="10"/>
  <c r="AB156" i="10"/>
  <c r="AA156" i="10"/>
  <c r="Z156" i="10"/>
  <c r="Y156" i="10"/>
  <c r="P156" i="10"/>
  <c r="O156" i="10"/>
  <c r="N156" i="10"/>
  <c r="M156" i="10"/>
  <c r="L156" i="10"/>
  <c r="AC151" i="10"/>
  <c r="AB151" i="10"/>
  <c r="AA151" i="10"/>
  <c r="Z151" i="10"/>
  <c r="Y151" i="10"/>
  <c r="P151" i="10"/>
  <c r="O151" i="10"/>
  <c r="N151" i="10"/>
  <c r="M151" i="10"/>
  <c r="L151" i="10"/>
  <c r="AC137" i="10"/>
  <c r="AB137" i="10"/>
  <c r="AA137" i="10"/>
  <c r="Z137" i="10"/>
  <c r="Y137" i="10"/>
  <c r="P137" i="10"/>
  <c r="O137" i="10"/>
  <c r="N137" i="10"/>
  <c r="M137" i="10"/>
  <c r="L137" i="10"/>
  <c r="AC124" i="10"/>
  <c r="AB124" i="10"/>
  <c r="AA124" i="10"/>
  <c r="Z124" i="10"/>
  <c r="Y124" i="10"/>
  <c r="P124" i="10"/>
  <c r="O124" i="10"/>
  <c r="N124" i="10"/>
  <c r="M124" i="10"/>
  <c r="L124" i="10"/>
  <c r="AC105" i="10"/>
  <c r="AB105" i="10"/>
  <c r="AA105" i="10"/>
  <c r="Z105" i="10"/>
  <c r="Y105" i="10"/>
  <c r="P105" i="10"/>
  <c r="O105" i="10"/>
  <c r="N105" i="10"/>
  <c r="M105" i="10"/>
  <c r="L105" i="10"/>
  <c r="AC94" i="10"/>
  <c r="AB94" i="10"/>
  <c r="AA94" i="10"/>
  <c r="Z94" i="10"/>
  <c r="Y94" i="10"/>
  <c r="P94" i="10"/>
  <c r="O94" i="10"/>
  <c r="N94" i="10"/>
  <c r="M94" i="10"/>
  <c r="L94" i="10"/>
  <c r="AC88" i="10"/>
  <c r="AB88" i="10"/>
  <c r="AA88" i="10"/>
  <c r="Z88" i="10"/>
  <c r="Y88" i="10"/>
  <c r="P88" i="10"/>
  <c r="O88" i="10"/>
  <c r="N88" i="10"/>
  <c r="M88" i="10"/>
  <c r="L88" i="10"/>
  <c r="AC77" i="10"/>
  <c r="AB77" i="10"/>
  <c r="AA77" i="10"/>
  <c r="Z77" i="10"/>
  <c r="Y77" i="10"/>
  <c r="P77" i="10"/>
  <c r="O77" i="10"/>
  <c r="N77" i="10"/>
  <c r="M77" i="10"/>
  <c r="L77" i="10"/>
  <c r="AC50" i="10"/>
  <c r="AB50" i="10"/>
  <c r="AA50" i="10"/>
  <c r="Z50" i="10"/>
  <c r="Y50" i="10"/>
  <c r="P50" i="10"/>
  <c r="O50" i="10"/>
  <c r="N50" i="10"/>
  <c r="M50" i="10"/>
  <c r="L50" i="10"/>
  <c r="AC45" i="10"/>
  <c r="AB45" i="10"/>
  <c r="AA45" i="10"/>
  <c r="Z45" i="10"/>
  <c r="Y45" i="10"/>
  <c r="P45" i="10"/>
  <c r="O45" i="10"/>
  <c r="N45" i="10"/>
  <c r="M45" i="10"/>
  <c r="L45" i="10"/>
  <c r="AC26" i="10"/>
  <c r="AB26" i="10"/>
  <c r="AA26" i="10"/>
  <c r="Z26" i="10"/>
  <c r="Y26" i="10"/>
  <c r="P26" i="10"/>
  <c r="O26" i="10"/>
  <c r="N26" i="10"/>
  <c r="M26" i="10"/>
  <c r="L26" i="10"/>
  <c r="K165" i="9"/>
  <c r="J156" i="9"/>
  <c r="H156" i="9"/>
  <c r="J151" i="9"/>
  <c r="H151" i="9"/>
  <c r="F151" i="9"/>
  <c r="D151" i="9" s="1"/>
  <c r="J137" i="9"/>
  <c r="H137" i="9"/>
  <c r="J124" i="9"/>
  <c r="H124" i="9"/>
  <c r="J105" i="9"/>
  <c r="H105" i="9"/>
  <c r="J94" i="9"/>
  <c r="H94" i="9"/>
  <c r="J88" i="9"/>
  <c r="H88" i="9"/>
  <c r="J77" i="9"/>
  <c r="H77" i="9"/>
  <c r="J50" i="9"/>
  <c r="H50" i="9"/>
  <c r="F50" i="9"/>
  <c r="D50" i="9" s="1"/>
  <c r="J45" i="9"/>
  <c r="H45" i="9"/>
  <c r="F45" i="9"/>
  <c r="D45" i="9" s="1"/>
  <c r="J26" i="9"/>
  <c r="H26" i="9"/>
  <c r="H164" i="8"/>
  <c r="F164" i="8"/>
  <c r="H156" i="8"/>
  <c r="F156" i="8"/>
  <c r="H151" i="8"/>
  <c r="F151" i="8"/>
  <c r="H137" i="8"/>
  <c r="F137" i="8"/>
  <c r="H124" i="8"/>
  <c r="F124" i="8"/>
  <c r="H105" i="8"/>
  <c r="F105" i="8"/>
  <c r="H94" i="8"/>
  <c r="F94" i="8"/>
  <c r="H88" i="8"/>
  <c r="F88" i="8"/>
  <c r="H77" i="8"/>
  <c r="F77" i="8"/>
  <c r="H50" i="8"/>
  <c r="F50" i="8"/>
  <c r="H45" i="8"/>
  <c r="F45" i="8"/>
  <c r="D40" i="8"/>
  <c r="C40" i="8" s="1"/>
  <c r="H26" i="8"/>
  <c r="F26" i="8"/>
  <c r="K165" i="7"/>
  <c r="J164" i="7"/>
  <c r="H164" i="7"/>
  <c r="J156" i="7"/>
  <c r="H156" i="7"/>
  <c r="J151" i="7"/>
  <c r="H151" i="7"/>
  <c r="J137" i="7"/>
  <c r="H137" i="7"/>
  <c r="J124" i="7"/>
  <c r="H124" i="7"/>
  <c r="J105" i="7"/>
  <c r="H105" i="7"/>
  <c r="J94" i="7"/>
  <c r="H94" i="7"/>
  <c r="J88" i="7"/>
  <c r="H88" i="7"/>
  <c r="J77" i="7"/>
  <c r="H77" i="7"/>
  <c r="J50" i="7"/>
  <c r="H50" i="7"/>
  <c r="J45" i="7"/>
  <c r="H45" i="7"/>
  <c r="F45" i="7"/>
  <c r="D45" i="7" s="1"/>
  <c r="J26" i="7"/>
  <c r="H26" i="7"/>
  <c r="S165" i="6"/>
  <c r="R165" i="6"/>
  <c r="P164" i="6"/>
  <c r="O164" i="6"/>
  <c r="N164" i="6"/>
  <c r="M164" i="6"/>
  <c r="L164" i="6"/>
  <c r="P156" i="6"/>
  <c r="O156" i="6"/>
  <c r="N156" i="6"/>
  <c r="M156" i="6"/>
  <c r="L156" i="6"/>
  <c r="P151" i="6"/>
  <c r="O151" i="6"/>
  <c r="N151" i="6"/>
  <c r="M151" i="6"/>
  <c r="L151" i="6"/>
  <c r="P137" i="6"/>
  <c r="O137" i="6"/>
  <c r="N137" i="6"/>
  <c r="M137" i="6"/>
  <c r="L137" i="6"/>
  <c r="P124" i="6"/>
  <c r="O124" i="6"/>
  <c r="N124" i="6"/>
  <c r="M124" i="6"/>
  <c r="L124" i="6"/>
  <c r="P105" i="6"/>
  <c r="O105" i="6"/>
  <c r="N105" i="6"/>
  <c r="M105" i="6"/>
  <c r="L105" i="6"/>
  <c r="P94" i="6"/>
  <c r="O94" i="6"/>
  <c r="N94" i="6"/>
  <c r="M94" i="6"/>
  <c r="L94" i="6"/>
  <c r="P88" i="6"/>
  <c r="O88" i="6"/>
  <c r="N88" i="6"/>
  <c r="M88" i="6"/>
  <c r="L88" i="6"/>
  <c r="P77" i="6"/>
  <c r="O77" i="6"/>
  <c r="N77" i="6"/>
  <c r="M77" i="6"/>
  <c r="L77" i="6"/>
  <c r="P50" i="6"/>
  <c r="O50" i="6"/>
  <c r="N50" i="6"/>
  <c r="M50" i="6"/>
  <c r="L50" i="6"/>
  <c r="P45" i="6"/>
  <c r="O45" i="6"/>
  <c r="N45" i="6"/>
  <c r="M45" i="6"/>
  <c r="L45" i="6"/>
  <c r="P26" i="6"/>
  <c r="O26" i="6"/>
  <c r="N26" i="6"/>
  <c r="M26" i="6"/>
  <c r="L26" i="6"/>
  <c r="AC164" i="5"/>
  <c r="AB164" i="5"/>
  <c r="AA164" i="5"/>
  <c r="Z164" i="5"/>
  <c r="Y164" i="5"/>
  <c r="P164" i="5"/>
  <c r="O164" i="5"/>
  <c r="N164" i="5"/>
  <c r="M164" i="5"/>
  <c r="L164" i="5"/>
  <c r="AC156" i="5"/>
  <c r="AB156" i="5"/>
  <c r="AA156" i="5"/>
  <c r="Z156" i="5"/>
  <c r="Y156" i="5"/>
  <c r="P156" i="5"/>
  <c r="O156" i="5"/>
  <c r="N156" i="5"/>
  <c r="M156" i="5"/>
  <c r="L156" i="5"/>
  <c r="AC151" i="5"/>
  <c r="AB151" i="5"/>
  <c r="AA151" i="5"/>
  <c r="Z151" i="5"/>
  <c r="Y151" i="5"/>
  <c r="P151" i="5"/>
  <c r="O151" i="5"/>
  <c r="N151" i="5"/>
  <c r="M151" i="5"/>
  <c r="L151" i="5"/>
  <c r="AC137" i="5"/>
  <c r="AB137" i="5"/>
  <c r="AA137" i="5"/>
  <c r="Z137" i="5"/>
  <c r="Y137" i="5"/>
  <c r="P137" i="5"/>
  <c r="O137" i="5"/>
  <c r="N137" i="5"/>
  <c r="M137" i="5"/>
  <c r="L137" i="5"/>
  <c r="AC124" i="5"/>
  <c r="AB124" i="5"/>
  <c r="AA124" i="5"/>
  <c r="Z124" i="5"/>
  <c r="Y124" i="5"/>
  <c r="P124" i="5"/>
  <c r="O124" i="5"/>
  <c r="N124" i="5"/>
  <c r="M124" i="5"/>
  <c r="L124" i="5"/>
  <c r="AC105" i="5"/>
  <c r="AB105" i="5"/>
  <c r="AA105" i="5"/>
  <c r="Z105" i="5"/>
  <c r="Y105" i="5"/>
  <c r="P105" i="5"/>
  <c r="O105" i="5"/>
  <c r="N105" i="5"/>
  <c r="M105" i="5"/>
  <c r="L105" i="5"/>
  <c r="AC94" i="5"/>
  <c r="AB94" i="5"/>
  <c r="AA94" i="5"/>
  <c r="Z94" i="5"/>
  <c r="Y94" i="5"/>
  <c r="P94" i="5"/>
  <c r="O94" i="5"/>
  <c r="N94" i="5"/>
  <c r="M94" i="5"/>
  <c r="L94" i="5"/>
  <c r="AC88" i="5"/>
  <c r="AB88" i="5"/>
  <c r="AA88" i="5"/>
  <c r="Z88" i="5"/>
  <c r="Y88" i="5"/>
  <c r="P88" i="5"/>
  <c r="O88" i="5"/>
  <c r="N88" i="5"/>
  <c r="M88" i="5"/>
  <c r="L88" i="5"/>
  <c r="AC77" i="5"/>
  <c r="AB77" i="5"/>
  <c r="AA77" i="5"/>
  <c r="Z77" i="5"/>
  <c r="Y77" i="5"/>
  <c r="P77" i="5"/>
  <c r="O77" i="5"/>
  <c r="N77" i="5"/>
  <c r="M77" i="5"/>
  <c r="L77" i="5"/>
  <c r="AC50" i="5"/>
  <c r="AB50" i="5"/>
  <c r="AA50" i="5"/>
  <c r="Z50" i="5"/>
  <c r="Y50" i="5"/>
  <c r="P50" i="5"/>
  <c r="O50" i="5"/>
  <c r="N50" i="5"/>
  <c r="M50" i="5"/>
  <c r="L50" i="5"/>
  <c r="AC45" i="5"/>
  <c r="AB45" i="5"/>
  <c r="AA45" i="5"/>
  <c r="Z45" i="5"/>
  <c r="Y45" i="5"/>
  <c r="P45" i="5"/>
  <c r="O45" i="5"/>
  <c r="N45" i="5"/>
  <c r="M45" i="5"/>
  <c r="L45" i="5"/>
  <c r="AC26" i="5"/>
  <c r="AB26" i="5"/>
  <c r="AA26" i="5"/>
  <c r="Z26" i="5"/>
  <c r="Y26" i="5"/>
  <c r="P26" i="5"/>
  <c r="O26" i="5"/>
  <c r="N26" i="5"/>
  <c r="M26" i="5"/>
  <c r="L26" i="5"/>
  <c r="R165" i="4"/>
  <c r="P164" i="4"/>
  <c r="O164" i="4"/>
  <c r="N164" i="4"/>
  <c r="M164" i="4"/>
  <c r="L164" i="4"/>
  <c r="P156" i="4"/>
  <c r="O156" i="4"/>
  <c r="N156" i="4"/>
  <c r="M156" i="4"/>
  <c r="L156" i="4"/>
  <c r="P151" i="4"/>
  <c r="O151" i="4"/>
  <c r="N151" i="4"/>
  <c r="M151" i="4"/>
  <c r="L151" i="4"/>
  <c r="P137" i="4"/>
  <c r="O137" i="4"/>
  <c r="N137" i="4"/>
  <c r="M137" i="4"/>
  <c r="L137" i="4"/>
  <c r="P124" i="4"/>
  <c r="O124" i="4"/>
  <c r="N124" i="4"/>
  <c r="M124" i="4"/>
  <c r="L124" i="4"/>
  <c r="P105" i="4"/>
  <c r="O105" i="4"/>
  <c r="N105" i="4"/>
  <c r="M105" i="4"/>
  <c r="L105" i="4"/>
  <c r="P94" i="4"/>
  <c r="O94" i="4"/>
  <c r="N94" i="4"/>
  <c r="M94" i="4"/>
  <c r="L94" i="4"/>
  <c r="P88" i="4"/>
  <c r="O88" i="4"/>
  <c r="N88" i="4"/>
  <c r="M88" i="4"/>
  <c r="L88" i="4"/>
  <c r="P77" i="4"/>
  <c r="O77" i="4"/>
  <c r="N77" i="4"/>
  <c r="M77" i="4"/>
  <c r="L77" i="4"/>
  <c r="P50" i="4"/>
  <c r="O50" i="4"/>
  <c r="N50" i="4"/>
  <c r="M50" i="4"/>
  <c r="L50" i="4"/>
  <c r="P45" i="4"/>
  <c r="O45" i="4"/>
  <c r="N45" i="4"/>
  <c r="M45" i="4"/>
  <c r="L45" i="4"/>
  <c r="P26" i="4"/>
  <c r="O26" i="4"/>
  <c r="N26" i="4"/>
  <c r="M26" i="4"/>
  <c r="L26" i="4"/>
  <c r="I165" i="3"/>
  <c r="F164" i="3"/>
  <c r="F156" i="3"/>
  <c r="F151" i="3"/>
  <c r="F137" i="3"/>
  <c r="F124" i="3"/>
  <c r="F105" i="3"/>
  <c r="F94" i="3"/>
  <c r="F88" i="3"/>
  <c r="F77" i="3"/>
  <c r="F50" i="3"/>
  <c r="F45" i="3"/>
  <c r="F26" i="3"/>
  <c r="H3" i="12"/>
  <c r="G3" i="12"/>
  <c r="AC164" i="2"/>
  <c r="AB164" i="2"/>
  <c r="AA164" i="2"/>
  <c r="Z164" i="2"/>
  <c r="Y164" i="2"/>
  <c r="P164" i="2"/>
  <c r="O164" i="2"/>
  <c r="N164" i="2"/>
  <c r="M164" i="2"/>
  <c r="L164" i="2"/>
  <c r="AC156" i="2"/>
  <c r="AB156" i="2"/>
  <c r="AA156" i="2"/>
  <c r="Z156" i="2"/>
  <c r="Y156" i="2"/>
  <c r="P156" i="2"/>
  <c r="O156" i="2"/>
  <c r="N156" i="2"/>
  <c r="M156" i="2"/>
  <c r="L156" i="2"/>
  <c r="AC151" i="2"/>
  <c r="AB151" i="2"/>
  <c r="AA151" i="2"/>
  <c r="Z151" i="2"/>
  <c r="Y151" i="2"/>
  <c r="P151" i="2"/>
  <c r="O151" i="2"/>
  <c r="N151" i="2"/>
  <c r="M151" i="2"/>
  <c r="L151" i="2"/>
  <c r="AC137" i="2"/>
  <c r="AB137" i="2"/>
  <c r="AA137" i="2"/>
  <c r="Z137" i="2"/>
  <c r="Y137" i="2"/>
  <c r="P137" i="2"/>
  <c r="O137" i="2"/>
  <c r="N137" i="2"/>
  <c r="M137" i="2"/>
  <c r="L137" i="2"/>
  <c r="AC124" i="2"/>
  <c r="AB124" i="2"/>
  <c r="AA124" i="2"/>
  <c r="Z124" i="2"/>
  <c r="Y124" i="2"/>
  <c r="P124" i="2"/>
  <c r="O124" i="2"/>
  <c r="N124" i="2"/>
  <c r="M124" i="2"/>
  <c r="L124" i="2"/>
  <c r="AC105" i="2"/>
  <c r="AB105" i="2"/>
  <c r="AA105" i="2"/>
  <c r="Z105" i="2"/>
  <c r="Y105" i="2"/>
  <c r="P105" i="2"/>
  <c r="O105" i="2"/>
  <c r="N105" i="2"/>
  <c r="M105" i="2"/>
  <c r="L105" i="2"/>
  <c r="AC94" i="2"/>
  <c r="AB94" i="2"/>
  <c r="AA94" i="2"/>
  <c r="Z94" i="2"/>
  <c r="Y94" i="2"/>
  <c r="P94" i="2"/>
  <c r="O94" i="2"/>
  <c r="N94" i="2"/>
  <c r="M94" i="2"/>
  <c r="L94" i="2"/>
  <c r="AC88" i="2"/>
  <c r="AB88" i="2"/>
  <c r="AA88" i="2"/>
  <c r="Z88" i="2"/>
  <c r="Y88" i="2"/>
  <c r="P88" i="2"/>
  <c r="O88" i="2"/>
  <c r="N88" i="2"/>
  <c r="M88" i="2"/>
  <c r="L88" i="2"/>
  <c r="AC77" i="2"/>
  <c r="AB77" i="2"/>
  <c r="AA77" i="2"/>
  <c r="Z77" i="2"/>
  <c r="Y77" i="2"/>
  <c r="P77" i="2"/>
  <c r="O77" i="2"/>
  <c r="N77" i="2"/>
  <c r="M77" i="2"/>
  <c r="L77" i="2"/>
  <c r="AC50" i="2"/>
  <c r="AB50" i="2"/>
  <c r="AA50" i="2"/>
  <c r="Z50" i="2"/>
  <c r="Y50" i="2"/>
  <c r="P50" i="2"/>
  <c r="O50" i="2"/>
  <c r="N50" i="2"/>
  <c r="M50" i="2"/>
  <c r="L50" i="2"/>
  <c r="AC45" i="2"/>
  <c r="AB45" i="2"/>
  <c r="AA45" i="2"/>
  <c r="Z45" i="2"/>
  <c r="Y45" i="2"/>
  <c r="P45" i="2"/>
  <c r="O45" i="2"/>
  <c r="N45" i="2"/>
  <c r="M45" i="2"/>
  <c r="L45" i="2"/>
  <c r="AC26" i="2"/>
  <c r="AB26" i="2"/>
  <c r="AA26" i="2"/>
  <c r="Z26" i="2"/>
  <c r="Y26" i="2"/>
  <c r="P26" i="2"/>
  <c r="O26" i="2"/>
  <c r="N26" i="2"/>
  <c r="M26" i="2"/>
  <c r="L26" i="2"/>
  <c r="H7" i="1"/>
  <c r="H5" i="1"/>
  <c r="H12" i="1"/>
  <c r="H6" i="1"/>
  <c r="H10" i="1"/>
  <c r="H8" i="1"/>
  <c r="H9" i="1"/>
  <c r="H11" i="1"/>
  <c r="H4" i="1"/>
  <c r="D45" i="8" l="1"/>
  <c r="D94" i="8"/>
  <c r="D151" i="8"/>
  <c r="D50" i="8"/>
  <c r="D105" i="8"/>
  <c r="D156" i="8"/>
  <c r="D88" i="8"/>
  <c r="D137" i="8"/>
  <c r="AB165" i="10"/>
  <c r="P165" i="6"/>
  <c r="AC165" i="10"/>
  <c r="D26" i="8"/>
  <c r="D77" i="8"/>
  <c r="D124" i="8"/>
  <c r="D164" i="8"/>
  <c r="AA165" i="5"/>
  <c r="AB165" i="5"/>
  <c r="O165" i="5"/>
  <c r="F165" i="3"/>
  <c r="F88" i="9"/>
  <c r="D88" i="9" s="1"/>
  <c r="F124" i="9"/>
  <c r="D124" i="9" s="1"/>
  <c r="F137" i="9"/>
  <c r="D137" i="9" s="1"/>
  <c r="D164" i="9"/>
  <c r="F77" i="9"/>
  <c r="D77" i="9" s="1"/>
  <c r="F156" i="9"/>
  <c r="D156" i="9" s="1"/>
  <c r="F105" i="9"/>
  <c r="D105" i="9" s="1"/>
  <c r="F94" i="9"/>
  <c r="D94" i="9" s="1"/>
  <c r="F77" i="7"/>
  <c r="D77" i="7" s="1"/>
  <c r="F88" i="7"/>
  <c r="D88" i="7" s="1"/>
  <c r="F124" i="7"/>
  <c r="D124" i="7" s="1"/>
  <c r="F50" i="7"/>
  <c r="D50" i="7" s="1"/>
  <c r="P165" i="4"/>
  <c r="O165" i="10"/>
  <c r="N165" i="4"/>
  <c r="O165" i="6"/>
  <c r="N165" i="6"/>
  <c r="O165" i="4"/>
  <c r="N165" i="10"/>
  <c r="M165" i="6"/>
  <c r="M165" i="10"/>
  <c r="Z165" i="10"/>
  <c r="H40" i="3"/>
  <c r="G40" i="3" s="1"/>
  <c r="D40" i="3" s="1"/>
  <c r="D40" i="9"/>
  <c r="AA165" i="2"/>
  <c r="AB165" i="2"/>
  <c r="AC165" i="2"/>
  <c r="L165" i="4"/>
  <c r="L165" i="5"/>
  <c r="Y165" i="10"/>
  <c r="L165" i="10"/>
  <c r="F26" i="9"/>
  <c r="D26" i="9" s="1"/>
  <c r="C26" i="9" s="1"/>
  <c r="H165" i="9"/>
  <c r="F94" i="7"/>
  <c r="D94" i="7" s="1"/>
  <c r="F105" i="7"/>
  <c r="D105" i="7" s="1"/>
  <c r="F151" i="7"/>
  <c r="D151" i="7" s="1"/>
  <c r="F164" i="7"/>
  <c r="D164" i="7" s="1"/>
  <c r="F137" i="7"/>
  <c r="D137" i="7" s="1"/>
  <c r="F156" i="7"/>
  <c r="D156" i="7" s="1"/>
  <c r="L165" i="6"/>
  <c r="F26" i="7"/>
  <c r="D26" i="7" s="1"/>
  <c r="H165" i="7"/>
  <c r="U164" i="2"/>
  <c r="K164" i="10"/>
  <c r="AD158" i="10"/>
  <c r="AD162" i="10"/>
  <c r="K124" i="6"/>
  <c r="S137" i="10"/>
  <c r="K45" i="2"/>
  <c r="U45" i="2"/>
  <c r="Q46" i="2"/>
  <c r="W50" i="2"/>
  <c r="U151" i="2"/>
  <c r="T26" i="2"/>
  <c r="J50" i="2"/>
  <c r="X50" i="2"/>
  <c r="J77" i="2"/>
  <c r="X77" i="2"/>
  <c r="AD64" i="2"/>
  <c r="H77" i="2"/>
  <c r="AD68" i="2"/>
  <c r="AD72" i="2"/>
  <c r="AD76" i="2"/>
  <c r="F105" i="2"/>
  <c r="T105" i="2"/>
  <c r="X105" i="2"/>
  <c r="AD98" i="2"/>
  <c r="AD102" i="2"/>
  <c r="H124" i="2"/>
  <c r="V124" i="2"/>
  <c r="AD108" i="2"/>
  <c r="AD112" i="2"/>
  <c r="AD116" i="2"/>
  <c r="AD120" i="2"/>
  <c r="AD14" i="2"/>
  <c r="I26" i="5"/>
  <c r="W94" i="5"/>
  <c r="T26" i="10"/>
  <c r="Q109" i="10"/>
  <c r="Q113" i="10"/>
  <c r="Q117" i="10"/>
  <c r="Q121" i="10"/>
  <c r="H156" i="5"/>
  <c r="Q159" i="6"/>
  <c r="G26" i="10"/>
  <c r="U26" i="10"/>
  <c r="I26" i="10"/>
  <c r="F164" i="10"/>
  <c r="T164" i="10"/>
  <c r="E137" i="5"/>
  <c r="AD146" i="5"/>
  <c r="AD14" i="10"/>
  <c r="AD18" i="10"/>
  <c r="AD22" i="10"/>
  <c r="J26" i="2"/>
  <c r="K94" i="4"/>
  <c r="J45" i="5"/>
  <c r="X88" i="5"/>
  <c r="T151" i="5"/>
  <c r="V151" i="5"/>
  <c r="J151" i="5"/>
  <c r="I77" i="6"/>
  <c r="Q68" i="6"/>
  <c r="Q76" i="6"/>
  <c r="K88" i="6"/>
  <c r="Q109" i="6"/>
  <c r="Q117" i="6"/>
  <c r="K105" i="10"/>
  <c r="X156" i="10"/>
  <c r="AD131" i="5"/>
  <c r="AD135" i="5"/>
  <c r="J45" i="4"/>
  <c r="I88" i="5"/>
  <c r="G137" i="6"/>
  <c r="V26" i="10"/>
  <c r="F26" i="10"/>
  <c r="K50" i="4"/>
  <c r="J50" i="4"/>
  <c r="F77" i="4"/>
  <c r="Q67" i="4"/>
  <c r="Q76" i="4"/>
  <c r="Q90" i="4"/>
  <c r="E94" i="5"/>
  <c r="S94" i="5"/>
  <c r="I94" i="5"/>
  <c r="X50" i="10"/>
  <c r="J77" i="10"/>
  <c r="J94" i="10"/>
  <c r="X94" i="10"/>
  <c r="R94" i="10"/>
  <c r="K50" i="6"/>
  <c r="U88" i="5"/>
  <c r="S137" i="5"/>
  <c r="AD127" i="5"/>
  <c r="AD142" i="5"/>
  <c r="AD150" i="5"/>
  <c r="S156" i="5"/>
  <c r="Q131" i="6"/>
  <c r="H26" i="10"/>
  <c r="X26" i="10"/>
  <c r="R50" i="10"/>
  <c r="F156" i="2"/>
  <c r="E156" i="3"/>
  <c r="H164" i="3"/>
  <c r="G164" i="3" s="1"/>
  <c r="D164" i="3" s="1"/>
  <c r="J124" i="4"/>
  <c r="Q117" i="4"/>
  <c r="E164" i="4"/>
  <c r="Q161" i="5"/>
  <c r="I156" i="6"/>
  <c r="AD13" i="2"/>
  <c r="Q64" i="2"/>
  <c r="I77" i="2"/>
  <c r="Q13" i="10"/>
  <c r="H124" i="10"/>
  <c r="V124" i="10"/>
  <c r="G151" i="10"/>
  <c r="G156" i="10"/>
  <c r="U156" i="10"/>
  <c r="K156" i="10"/>
  <c r="S156" i="10"/>
  <c r="Q13" i="2"/>
  <c r="Q18" i="2"/>
  <c r="U26" i="2"/>
  <c r="Q22" i="2"/>
  <c r="R50" i="2"/>
  <c r="AD52" i="2"/>
  <c r="AD56" i="2"/>
  <c r="AD60" i="2"/>
  <c r="J151" i="2"/>
  <c r="X151" i="2"/>
  <c r="AD139" i="2"/>
  <c r="H151" i="2"/>
  <c r="AD143" i="2"/>
  <c r="AD147" i="2"/>
  <c r="W156" i="2"/>
  <c r="I164" i="2"/>
  <c r="V164" i="5"/>
  <c r="G164" i="6"/>
  <c r="G137" i="8"/>
  <c r="V105" i="10"/>
  <c r="Q14" i="2"/>
  <c r="K77" i="2"/>
  <c r="AD12" i="2"/>
  <c r="V26" i="2"/>
  <c r="G50" i="2"/>
  <c r="Q52" i="2"/>
  <c r="Q56" i="2"/>
  <c r="Q81" i="2"/>
  <c r="K94" i="2"/>
  <c r="Q29" i="5"/>
  <c r="Q37" i="5"/>
  <c r="Q79" i="5"/>
  <c r="U151" i="5"/>
  <c r="Q16" i="2"/>
  <c r="AD29" i="2"/>
  <c r="T50" i="2"/>
  <c r="Q35" i="6"/>
  <c r="H124" i="6"/>
  <c r="Q55" i="10"/>
  <c r="Q59" i="10"/>
  <c r="H156" i="10"/>
  <c r="V156" i="10"/>
  <c r="Q48" i="4"/>
  <c r="E124" i="6"/>
  <c r="AD17" i="2"/>
  <c r="AD21" i="2"/>
  <c r="U88" i="2"/>
  <c r="I94" i="2"/>
  <c r="W94" i="2"/>
  <c r="Q33" i="5"/>
  <c r="E124" i="5"/>
  <c r="E151" i="5"/>
  <c r="Q114" i="6"/>
  <c r="Q12" i="2"/>
  <c r="AD33" i="2"/>
  <c r="T77" i="2"/>
  <c r="G77" i="2"/>
  <c r="E124" i="2"/>
  <c r="S151" i="2"/>
  <c r="R156" i="2"/>
  <c r="T156" i="2"/>
  <c r="J105" i="4"/>
  <c r="G45" i="5"/>
  <c r="U45" i="5"/>
  <c r="I45" i="5"/>
  <c r="R50" i="5"/>
  <c r="Q78" i="5"/>
  <c r="Q153" i="6"/>
  <c r="F156" i="6"/>
  <c r="S105" i="10"/>
  <c r="Q68" i="2"/>
  <c r="J26" i="6"/>
  <c r="AD16" i="2"/>
  <c r="AD25" i="2"/>
  <c r="S50" i="2"/>
  <c r="Q60" i="2"/>
  <c r="G88" i="2"/>
  <c r="Q85" i="2"/>
  <c r="Q91" i="2"/>
  <c r="Q122" i="6"/>
  <c r="AD37" i="2"/>
  <c r="H50" i="2"/>
  <c r="AD15" i="2"/>
  <c r="Q15" i="2"/>
  <c r="W26" i="2"/>
  <c r="F88" i="4"/>
  <c r="Q85" i="4"/>
  <c r="E105" i="4"/>
  <c r="G137" i="4"/>
  <c r="Q136" i="4"/>
  <c r="R26" i="5"/>
  <c r="AD13" i="5"/>
  <c r="AD17" i="5"/>
  <c r="AD21" i="5"/>
  <c r="AD25" i="5"/>
  <c r="H45" i="5"/>
  <c r="V45" i="5"/>
  <c r="R45" i="5"/>
  <c r="F45" i="5"/>
  <c r="F105" i="5"/>
  <c r="T105" i="5"/>
  <c r="V105" i="5"/>
  <c r="H124" i="5"/>
  <c r="V124" i="5"/>
  <c r="R124" i="5"/>
  <c r="Q110" i="5"/>
  <c r="Q114" i="5"/>
  <c r="Q118" i="5"/>
  <c r="Q122" i="5"/>
  <c r="I156" i="5"/>
  <c r="T94" i="10"/>
  <c r="F88" i="2"/>
  <c r="H94" i="2"/>
  <c r="X94" i="2"/>
  <c r="E156" i="2"/>
  <c r="K164" i="2"/>
  <c r="G62" i="3"/>
  <c r="D62" i="3" s="1"/>
  <c r="E124" i="3"/>
  <c r="E164" i="3"/>
  <c r="E26" i="4"/>
  <c r="Q16" i="4"/>
  <c r="Q24" i="4"/>
  <c r="K45" i="4"/>
  <c r="F124" i="4"/>
  <c r="K50" i="5"/>
  <c r="AD48" i="5"/>
  <c r="E88" i="5"/>
  <c r="R94" i="5"/>
  <c r="Q90" i="5"/>
  <c r="V94" i="5"/>
  <c r="J94" i="5"/>
  <c r="F137" i="5"/>
  <c r="T137" i="5"/>
  <c r="H137" i="5"/>
  <c r="V137" i="5"/>
  <c r="R137" i="5"/>
  <c r="Q31" i="6"/>
  <c r="E50" i="6"/>
  <c r="Q47" i="6"/>
  <c r="G50" i="6"/>
  <c r="I88" i="6"/>
  <c r="J88" i="6"/>
  <c r="G88" i="6"/>
  <c r="Q86" i="6"/>
  <c r="F94" i="6"/>
  <c r="H94" i="6"/>
  <c r="Q110" i="6"/>
  <c r="Q118" i="6"/>
  <c r="E151" i="6"/>
  <c r="Q139" i="6"/>
  <c r="J151" i="6"/>
  <c r="Q147" i="6"/>
  <c r="I94" i="7"/>
  <c r="E77" i="10"/>
  <c r="S77" i="10"/>
  <c r="W77" i="10"/>
  <c r="AD68" i="10"/>
  <c r="AD72" i="10"/>
  <c r="AD76" i="10"/>
  <c r="G124" i="10"/>
  <c r="I137" i="10"/>
  <c r="W137" i="10"/>
  <c r="Q127" i="10"/>
  <c r="Q131" i="10"/>
  <c r="Q135" i="10"/>
  <c r="Q72" i="2"/>
  <c r="Q76" i="2"/>
  <c r="G105" i="2"/>
  <c r="U105" i="2"/>
  <c r="I105" i="2"/>
  <c r="K105" i="2"/>
  <c r="S105" i="2"/>
  <c r="I124" i="2"/>
  <c r="U124" i="2"/>
  <c r="F164" i="2"/>
  <c r="T164" i="2"/>
  <c r="Q159" i="2"/>
  <c r="X164" i="2"/>
  <c r="Q163" i="2"/>
  <c r="F45" i="4"/>
  <c r="E26" i="5"/>
  <c r="S26" i="5"/>
  <c r="H88" i="5"/>
  <c r="V88" i="5"/>
  <c r="F156" i="5"/>
  <c r="T156" i="5"/>
  <c r="Q154" i="5"/>
  <c r="R156" i="5"/>
  <c r="I45" i="6"/>
  <c r="J45" i="6"/>
  <c r="Q66" i="6"/>
  <c r="Q74" i="6"/>
  <c r="F124" i="6"/>
  <c r="Q107" i="6"/>
  <c r="Q115" i="6"/>
  <c r="Q123" i="6"/>
  <c r="I50" i="9"/>
  <c r="Q29" i="10"/>
  <c r="Q33" i="10"/>
  <c r="Q37" i="10"/>
  <c r="AD41" i="10"/>
  <c r="V45" i="10"/>
  <c r="V77" i="10"/>
  <c r="I88" i="10"/>
  <c r="W88" i="10"/>
  <c r="K88" i="10"/>
  <c r="K94" i="10"/>
  <c r="E94" i="10"/>
  <c r="AD90" i="10"/>
  <c r="W94" i="10"/>
  <c r="J105" i="10"/>
  <c r="X105" i="10"/>
  <c r="AD96" i="10"/>
  <c r="AD100" i="10"/>
  <c r="AD104" i="10"/>
  <c r="Q108" i="10"/>
  <c r="Q112" i="10"/>
  <c r="Q116" i="10"/>
  <c r="Q120" i="10"/>
  <c r="F137" i="10"/>
  <c r="X137" i="10"/>
  <c r="W151" i="10"/>
  <c r="K124" i="2"/>
  <c r="E137" i="2"/>
  <c r="U137" i="2"/>
  <c r="K151" i="2"/>
  <c r="Q139" i="2"/>
  <c r="Q143" i="2"/>
  <c r="Q147" i="2"/>
  <c r="F50" i="4"/>
  <c r="Q133" i="4"/>
  <c r="G151" i="4"/>
  <c r="H151" i="4"/>
  <c r="Q140" i="4"/>
  <c r="Q148" i="4"/>
  <c r="H50" i="5"/>
  <c r="V50" i="5"/>
  <c r="J50" i="5"/>
  <c r="H77" i="5"/>
  <c r="V77" i="5"/>
  <c r="R77" i="5"/>
  <c r="Q66" i="5"/>
  <c r="T77" i="5"/>
  <c r="Q70" i="5"/>
  <c r="Q74" i="5"/>
  <c r="AD83" i="5"/>
  <c r="AD87" i="5"/>
  <c r="G105" i="5"/>
  <c r="U105" i="5"/>
  <c r="S105" i="5"/>
  <c r="I124" i="5"/>
  <c r="W124" i="5"/>
  <c r="V156" i="5"/>
  <c r="Q12" i="6"/>
  <c r="Q20" i="6"/>
  <c r="Q56" i="6"/>
  <c r="K105" i="6"/>
  <c r="E105" i="6"/>
  <c r="Q98" i="6"/>
  <c r="J105" i="6"/>
  <c r="K156" i="6"/>
  <c r="T50" i="10"/>
  <c r="AD139" i="10"/>
  <c r="AD143" i="10"/>
  <c r="AD147" i="10"/>
  <c r="G50" i="4"/>
  <c r="H156" i="4"/>
  <c r="I156" i="4"/>
  <c r="Q154" i="4"/>
  <c r="I164" i="4"/>
  <c r="J164" i="4"/>
  <c r="H26" i="5"/>
  <c r="V26" i="5"/>
  <c r="I77" i="5"/>
  <c r="W77" i="5"/>
  <c r="E77" i="5"/>
  <c r="K88" i="5"/>
  <c r="AD79" i="5"/>
  <c r="E164" i="5"/>
  <c r="Q42" i="6"/>
  <c r="F45" i="6"/>
  <c r="I124" i="6"/>
  <c r="G45" i="10"/>
  <c r="U45" i="10"/>
  <c r="I45" i="10"/>
  <c r="K45" i="10"/>
  <c r="S45" i="10"/>
  <c r="E50" i="10"/>
  <c r="S50" i="10"/>
  <c r="G50" i="10"/>
  <c r="T88" i="10"/>
  <c r="H88" i="10"/>
  <c r="AD82" i="10"/>
  <c r="AD86" i="10"/>
  <c r="E124" i="10"/>
  <c r="AD106" i="10"/>
  <c r="AD110" i="10"/>
  <c r="AD114" i="10"/>
  <c r="AD118" i="10"/>
  <c r="R151" i="10"/>
  <c r="T151" i="10"/>
  <c r="J151" i="10"/>
  <c r="AD49" i="2"/>
  <c r="K105" i="4"/>
  <c r="AD65" i="5"/>
  <c r="AD69" i="5"/>
  <c r="AD73" i="5"/>
  <c r="E26" i="2"/>
  <c r="R26" i="2"/>
  <c r="Q17" i="2"/>
  <c r="Q21" i="2"/>
  <c r="Q25" i="2"/>
  <c r="AD28" i="2"/>
  <c r="AD32" i="2"/>
  <c r="AD36" i="2"/>
  <c r="K50" i="2"/>
  <c r="Q49" i="2"/>
  <c r="AD63" i="2"/>
  <c r="AD67" i="2"/>
  <c r="I88" i="2"/>
  <c r="Q80" i="2"/>
  <c r="Q90" i="2"/>
  <c r="G94" i="2"/>
  <c r="Q98" i="2"/>
  <c r="Q102" i="2"/>
  <c r="Q108" i="2"/>
  <c r="Q112" i="2"/>
  <c r="Q116" i="2"/>
  <c r="Q120" i="2"/>
  <c r="AD160" i="2"/>
  <c r="E26" i="3"/>
  <c r="E45" i="3"/>
  <c r="H77" i="3"/>
  <c r="G77" i="3" s="1"/>
  <c r="D77" i="3" s="1"/>
  <c r="E105" i="3"/>
  <c r="H151" i="3"/>
  <c r="G151" i="3" s="1"/>
  <c r="D151" i="3" s="1"/>
  <c r="Q19" i="4"/>
  <c r="G45" i="4"/>
  <c r="E137" i="4"/>
  <c r="Q128" i="4"/>
  <c r="K151" i="4"/>
  <c r="Q144" i="4"/>
  <c r="F88" i="5"/>
  <c r="I137" i="5"/>
  <c r="K88" i="2"/>
  <c r="S26" i="2"/>
  <c r="Q32" i="2"/>
  <c r="Q36" i="2"/>
  <c r="Q20" i="2"/>
  <c r="Q48" i="2"/>
  <c r="AD70" i="2"/>
  <c r="I137" i="2"/>
  <c r="W137" i="2"/>
  <c r="Q127" i="2"/>
  <c r="Q131" i="2"/>
  <c r="Q135" i="2"/>
  <c r="F151" i="2"/>
  <c r="T151" i="2"/>
  <c r="AD141" i="2"/>
  <c r="AD145" i="2"/>
  <c r="AD149" i="2"/>
  <c r="I77" i="4"/>
  <c r="Q64" i="4"/>
  <c r="Q73" i="4"/>
  <c r="J88" i="4"/>
  <c r="Q81" i="4"/>
  <c r="Q109" i="4"/>
  <c r="Q27" i="6"/>
  <c r="K26" i="2"/>
  <c r="Q29" i="2"/>
  <c r="Q33" i="2"/>
  <c r="AD20" i="2"/>
  <c r="X26" i="2"/>
  <c r="Q71" i="2"/>
  <c r="Q75" i="2"/>
  <c r="AD79" i="2"/>
  <c r="H105" i="2"/>
  <c r="X124" i="2"/>
  <c r="Q82" i="4"/>
  <c r="AD35" i="2"/>
  <c r="AD74" i="2"/>
  <c r="AD19" i="2"/>
  <c r="AD43" i="2"/>
  <c r="Q63" i="4"/>
  <c r="Q72" i="4"/>
  <c r="AD67" i="5"/>
  <c r="AD71" i="5"/>
  <c r="AD75" i="5"/>
  <c r="R88" i="5"/>
  <c r="I151" i="5"/>
  <c r="W88" i="2"/>
  <c r="Q37" i="2"/>
  <c r="F26" i="2"/>
  <c r="Q28" i="2"/>
  <c r="AD48" i="2"/>
  <c r="E77" i="2"/>
  <c r="J124" i="2"/>
  <c r="I45" i="4"/>
  <c r="I88" i="4"/>
  <c r="AD31" i="2"/>
  <c r="E50" i="2"/>
  <c r="F77" i="2"/>
  <c r="Q31" i="2"/>
  <c r="Q35" i="2"/>
  <c r="H45" i="2"/>
  <c r="F50" i="2"/>
  <c r="U77" i="2"/>
  <c r="Q66" i="2"/>
  <c r="Q74" i="2"/>
  <c r="X137" i="2"/>
  <c r="AD130" i="2"/>
  <c r="I26" i="2"/>
  <c r="Q19" i="2"/>
  <c r="Q23" i="2"/>
  <c r="S88" i="2"/>
  <c r="U94" i="2"/>
  <c r="S124" i="2"/>
  <c r="G164" i="2"/>
  <c r="F26" i="4"/>
  <c r="Q15" i="4"/>
  <c r="Q23" i="4"/>
  <c r="Q53" i="4"/>
  <c r="I94" i="4"/>
  <c r="Q93" i="4"/>
  <c r="S88" i="5"/>
  <c r="AD78" i="5"/>
  <c r="R124" i="2"/>
  <c r="AD24" i="2"/>
  <c r="S77" i="2"/>
  <c r="Q67" i="2"/>
  <c r="E151" i="2"/>
  <c r="H45" i="4"/>
  <c r="I94" i="6"/>
  <c r="Q93" i="6"/>
  <c r="G26" i="2"/>
  <c r="Q24" i="2"/>
  <c r="AD66" i="2"/>
  <c r="H26" i="2"/>
  <c r="AD23" i="2"/>
  <c r="V45" i="2"/>
  <c r="F45" i="2"/>
  <c r="AD47" i="2"/>
  <c r="Q70" i="2"/>
  <c r="J137" i="2"/>
  <c r="AD126" i="2"/>
  <c r="AD134" i="2"/>
  <c r="AD18" i="2"/>
  <c r="AD22" i="2"/>
  <c r="Q30" i="2"/>
  <c r="Q34" i="2"/>
  <c r="X45" i="2"/>
  <c r="T45" i="2"/>
  <c r="Q53" i="2"/>
  <c r="Q57" i="2"/>
  <c r="W77" i="2"/>
  <c r="Q65" i="2"/>
  <c r="Q69" i="2"/>
  <c r="Q73" i="2"/>
  <c r="X88" i="2"/>
  <c r="V94" i="2"/>
  <c r="AD91" i="2"/>
  <c r="I151" i="2"/>
  <c r="W151" i="2"/>
  <c r="Q140" i="2"/>
  <c r="Q144" i="2"/>
  <c r="Q148" i="2"/>
  <c r="H164" i="2"/>
  <c r="V164" i="2"/>
  <c r="Q158" i="2"/>
  <c r="Q162" i="2"/>
  <c r="H26" i="3"/>
  <c r="G26" i="3" s="1"/>
  <c r="D26" i="3" s="1"/>
  <c r="H88" i="3"/>
  <c r="G88" i="3" s="1"/>
  <c r="D88" i="3" s="1"/>
  <c r="E94" i="3"/>
  <c r="H105" i="3"/>
  <c r="G105" i="3" s="1"/>
  <c r="D105" i="3" s="1"/>
  <c r="G26" i="4"/>
  <c r="H26" i="4"/>
  <c r="Q29" i="4"/>
  <c r="I50" i="4"/>
  <c r="J94" i="4"/>
  <c r="E124" i="4"/>
  <c r="K45" i="5"/>
  <c r="Q43" i="5"/>
  <c r="G151" i="2"/>
  <c r="Q141" i="2"/>
  <c r="Q145" i="2"/>
  <c r="Q149" i="2"/>
  <c r="J156" i="2"/>
  <c r="R164" i="2"/>
  <c r="Q160" i="2"/>
  <c r="Q56" i="4"/>
  <c r="G77" i="4"/>
  <c r="Q66" i="4"/>
  <c r="Q75" i="4"/>
  <c r="G88" i="4"/>
  <c r="Q84" i="4"/>
  <c r="Q92" i="4"/>
  <c r="H105" i="4"/>
  <c r="Q100" i="4"/>
  <c r="K124" i="4"/>
  <c r="Q116" i="4"/>
  <c r="F137" i="4"/>
  <c r="Q127" i="4"/>
  <c r="Q135" i="4"/>
  <c r="Q143" i="4"/>
  <c r="Q30" i="5"/>
  <c r="Q34" i="5"/>
  <c r="AD44" i="5"/>
  <c r="AD80" i="5"/>
  <c r="AD84" i="5"/>
  <c r="Q142" i="5"/>
  <c r="Q146" i="5"/>
  <c r="Q150" i="5"/>
  <c r="AD71" i="2"/>
  <c r="AD75" i="2"/>
  <c r="H88" i="2"/>
  <c r="V88" i="2"/>
  <c r="AD80" i="2"/>
  <c r="J94" i="2"/>
  <c r="AD90" i="2"/>
  <c r="G124" i="2"/>
  <c r="Q109" i="2"/>
  <c r="Q113" i="2"/>
  <c r="Q117" i="2"/>
  <c r="Q121" i="2"/>
  <c r="R137" i="2"/>
  <c r="V137" i="2"/>
  <c r="V151" i="2"/>
  <c r="AD140" i="2"/>
  <c r="AD144" i="2"/>
  <c r="AD148" i="2"/>
  <c r="E164" i="2"/>
  <c r="S164" i="2"/>
  <c r="AD159" i="2"/>
  <c r="AD163" i="2"/>
  <c r="H50" i="3"/>
  <c r="G50" i="3" s="1"/>
  <c r="D50" i="3" s="1"/>
  <c r="E88" i="3"/>
  <c r="H124" i="3"/>
  <c r="G124" i="3" s="1"/>
  <c r="D124" i="3" s="1"/>
  <c r="Q35" i="4"/>
  <c r="E45" i="4"/>
  <c r="Q55" i="4"/>
  <c r="H77" i="4"/>
  <c r="Q74" i="4"/>
  <c r="H88" i="4"/>
  <c r="Q83" i="4"/>
  <c r="I105" i="4"/>
  <c r="Q99" i="4"/>
  <c r="Q126" i="4"/>
  <c r="Q134" i="4"/>
  <c r="E156" i="4"/>
  <c r="Q160" i="4"/>
  <c r="W26" i="5"/>
  <c r="Q15" i="5"/>
  <c r="Q19" i="5"/>
  <c r="Q23" i="5"/>
  <c r="AD29" i="5"/>
  <c r="AD33" i="5"/>
  <c r="AD37" i="5"/>
  <c r="Q80" i="5"/>
  <c r="Q84" i="5"/>
  <c r="AD93" i="5"/>
  <c r="J164" i="5"/>
  <c r="X164" i="5"/>
  <c r="R164" i="5"/>
  <c r="H156" i="3"/>
  <c r="G156" i="3" s="1"/>
  <c r="D156" i="3" s="1"/>
  <c r="Q14" i="4"/>
  <c r="Q22" i="4"/>
  <c r="Q32" i="4"/>
  <c r="Q44" i="4"/>
  <c r="Q47" i="4"/>
  <c r="Q52" i="4"/>
  <c r="Q60" i="4"/>
  <c r="Q71" i="4"/>
  <c r="K88" i="4"/>
  <c r="Q80" i="4"/>
  <c r="Q96" i="4"/>
  <c r="Q104" i="4"/>
  <c r="Q112" i="4"/>
  <c r="Q120" i="4"/>
  <c r="J137" i="4"/>
  <c r="Q131" i="4"/>
  <c r="E50" i="5"/>
  <c r="J77" i="5"/>
  <c r="Q65" i="5"/>
  <c r="Q69" i="5"/>
  <c r="Q73" i="5"/>
  <c r="Q127" i="5"/>
  <c r="G77" i="6"/>
  <c r="Q113" i="6"/>
  <c r="Q121" i="6"/>
  <c r="K137" i="6"/>
  <c r="Q127" i="6"/>
  <c r="F137" i="6"/>
  <c r="Q135" i="6"/>
  <c r="AD30" i="2"/>
  <c r="AD34" i="2"/>
  <c r="I45" i="2"/>
  <c r="W45" i="2"/>
  <c r="Q43" i="2"/>
  <c r="S45" i="2"/>
  <c r="G45" i="2"/>
  <c r="U50" i="2"/>
  <c r="Q47" i="2"/>
  <c r="V77" i="2"/>
  <c r="AD65" i="2"/>
  <c r="AD69" i="2"/>
  <c r="AD73" i="2"/>
  <c r="T94" i="2"/>
  <c r="R151" i="2"/>
  <c r="AD142" i="2"/>
  <c r="AD146" i="2"/>
  <c r="AD150" i="2"/>
  <c r="G156" i="2"/>
  <c r="U156" i="2"/>
  <c r="I156" i="2"/>
  <c r="AD155" i="2"/>
  <c r="W164" i="2"/>
  <c r="AD161" i="2"/>
  <c r="H94" i="3"/>
  <c r="G94" i="3" s="1"/>
  <c r="D94" i="3" s="1"/>
  <c r="E137" i="3"/>
  <c r="Q31" i="4"/>
  <c r="Q43" i="4"/>
  <c r="E50" i="4"/>
  <c r="Q59" i="4"/>
  <c r="Q79" i="4"/>
  <c r="Q87" i="4"/>
  <c r="Q153" i="4"/>
  <c r="F164" i="4"/>
  <c r="Q13" i="5"/>
  <c r="Q17" i="5"/>
  <c r="Q21" i="5"/>
  <c r="Q25" i="5"/>
  <c r="AD31" i="5"/>
  <c r="AD35" i="5"/>
  <c r="E45" i="5"/>
  <c r="F50" i="5"/>
  <c r="T50" i="5"/>
  <c r="Q47" i="5"/>
  <c r="Q53" i="5"/>
  <c r="Q57" i="5"/>
  <c r="Q82" i="5"/>
  <c r="Q86" i="5"/>
  <c r="Q32" i="6"/>
  <c r="AD78" i="10"/>
  <c r="R88" i="10"/>
  <c r="Q142" i="2"/>
  <c r="Q146" i="2"/>
  <c r="Q150" i="2"/>
  <c r="H156" i="2"/>
  <c r="V156" i="2"/>
  <c r="AD154" i="2"/>
  <c r="Q155" i="2"/>
  <c r="J164" i="2"/>
  <c r="Q161" i="2"/>
  <c r="E77" i="3"/>
  <c r="H137" i="3"/>
  <c r="G137" i="3" s="1"/>
  <c r="D137" i="3" s="1"/>
  <c r="Q12" i="4"/>
  <c r="Q20" i="4"/>
  <c r="Q30" i="4"/>
  <c r="Q42" i="4"/>
  <c r="H94" i="4"/>
  <c r="Q102" i="4"/>
  <c r="I124" i="4"/>
  <c r="J151" i="4"/>
  <c r="Q145" i="4"/>
  <c r="G164" i="4"/>
  <c r="F26" i="5"/>
  <c r="T26" i="5"/>
  <c r="AD16" i="5"/>
  <c r="AD20" i="5"/>
  <c r="AD24" i="5"/>
  <c r="T45" i="5"/>
  <c r="G50" i="5"/>
  <c r="U50" i="5"/>
  <c r="I50" i="5"/>
  <c r="Q96" i="5"/>
  <c r="Q100" i="5"/>
  <c r="Q104" i="5"/>
  <c r="I26" i="6"/>
  <c r="AD158" i="2"/>
  <c r="AD162" i="2"/>
  <c r="H45" i="3"/>
  <c r="G45" i="3" s="1"/>
  <c r="D45" i="3" s="1"/>
  <c r="E50" i="3"/>
  <c r="E151" i="3"/>
  <c r="Q28" i="4"/>
  <c r="Q36" i="4"/>
  <c r="Q57" i="4"/>
  <c r="E77" i="4"/>
  <c r="Q68" i="4"/>
  <c r="E88" i="4"/>
  <c r="Q86" i="4"/>
  <c r="G94" i="4"/>
  <c r="Q95" i="4"/>
  <c r="Q103" i="4"/>
  <c r="Q111" i="4"/>
  <c r="Q119" i="4"/>
  <c r="K137" i="4"/>
  <c r="Q130" i="4"/>
  <c r="Q139" i="4"/>
  <c r="Q147" i="4"/>
  <c r="F156" i="4"/>
  <c r="J26" i="5"/>
  <c r="X26" i="5"/>
  <c r="AD14" i="5"/>
  <c r="AD18" i="5"/>
  <c r="AD22" i="5"/>
  <c r="Q27" i="5"/>
  <c r="Q31" i="5"/>
  <c r="Q35" i="5"/>
  <c r="AD42" i="5"/>
  <c r="Q48" i="5"/>
  <c r="J88" i="5"/>
  <c r="W88" i="5"/>
  <c r="AD81" i="5"/>
  <c r="AD85" i="5"/>
  <c r="R105" i="5"/>
  <c r="Q125" i="5"/>
  <c r="X137" i="5"/>
  <c r="Q129" i="5"/>
  <c r="Q133" i="5"/>
  <c r="G156" i="5"/>
  <c r="U156" i="5"/>
  <c r="AD153" i="5"/>
  <c r="U164" i="5"/>
  <c r="G26" i="6"/>
  <c r="Q34" i="6"/>
  <c r="H50" i="6"/>
  <c r="J77" i="6"/>
  <c r="Q112" i="6"/>
  <c r="Q120" i="6"/>
  <c r="K151" i="6"/>
  <c r="Q141" i="6"/>
  <c r="Q149" i="6"/>
  <c r="J156" i="6"/>
  <c r="Q155" i="6"/>
  <c r="W124" i="10"/>
  <c r="AD108" i="10"/>
  <c r="AD112" i="10"/>
  <c r="AD116" i="10"/>
  <c r="AD120" i="10"/>
  <c r="K137" i="10"/>
  <c r="AD153" i="10"/>
  <c r="Q129" i="4"/>
  <c r="Q146" i="4"/>
  <c r="G156" i="4"/>
  <c r="Q155" i="4"/>
  <c r="K26" i="5"/>
  <c r="Q14" i="5"/>
  <c r="Q18" i="5"/>
  <c r="Q22" i="5"/>
  <c r="AD30" i="5"/>
  <c r="AD34" i="5"/>
  <c r="S45" i="5"/>
  <c r="Q42" i="5"/>
  <c r="S50" i="5"/>
  <c r="AD47" i="5"/>
  <c r="AD54" i="5"/>
  <c r="AD58" i="5"/>
  <c r="Q81" i="5"/>
  <c r="Q85" i="5"/>
  <c r="K94" i="5"/>
  <c r="AD90" i="5"/>
  <c r="E105" i="5"/>
  <c r="AD96" i="5"/>
  <c r="AD100" i="5"/>
  <c r="AD104" i="5"/>
  <c r="S124" i="5"/>
  <c r="AD107" i="5"/>
  <c r="AD111" i="5"/>
  <c r="AD115" i="5"/>
  <c r="AD119" i="5"/>
  <c r="R151" i="5"/>
  <c r="Q153" i="5"/>
  <c r="Q33" i="6"/>
  <c r="K45" i="6"/>
  <c r="Q57" i="6"/>
  <c r="K77" i="6"/>
  <c r="J124" i="6"/>
  <c r="Q111" i="6"/>
  <c r="Q119" i="6"/>
  <c r="I164" i="6"/>
  <c r="Q162" i="6"/>
  <c r="J124" i="10"/>
  <c r="Q131" i="5"/>
  <c r="Q135" i="5"/>
  <c r="AD155" i="5"/>
  <c r="Q30" i="6"/>
  <c r="Q108" i="6"/>
  <c r="Q116" i="6"/>
  <c r="V164" i="10"/>
  <c r="E151" i="4"/>
  <c r="Q142" i="4"/>
  <c r="Q150" i="4"/>
  <c r="K156" i="4"/>
  <c r="H164" i="4"/>
  <c r="G88" i="5"/>
  <c r="T88" i="5"/>
  <c r="Q83" i="5"/>
  <c r="Q87" i="5"/>
  <c r="I105" i="5"/>
  <c r="AD109" i="5"/>
  <c r="AD113" i="5"/>
  <c r="AD117" i="5"/>
  <c r="AD121" i="5"/>
  <c r="G137" i="5"/>
  <c r="U137" i="5"/>
  <c r="AD126" i="5"/>
  <c r="AD130" i="5"/>
  <c r="AD134" i="5"/>
  <c r="E26" i="6"/>
  <c r="Q14" i="6"/>
  <c r="Q22" i="6"/>
  <c r="Q29" i="6"/>
  <c r="Q37" i="6"/>
  <c r="G45" i="6"/>
  <c r="Q90" i="6"/>
  <c r="G156" i="6"/>
  <c r="Q15" i="10"/>
  <c r="Q19" i="10"/>
  <c r="Q23" i="10"/>
  <c r="F88" i="10"/>
  <c r="Q113" i="4"/>
  <c r="Q121" i="4"/>
  <c r="I137" i="4"/>
  <c r="Q132" i="4"/>
  <c r="F151" i="4"/>
  <c r="Q141" i="4"/>
  <c r="Q149" i="4"/>
  <c r="Q161" i="4"/>
  <c r="AD15" i="5"/>
  <c r="AD19" i="5"/>
  <c r="AD23" i="5"/>
  <c r="Q28" i="5"/>
  <c r="Q32" i="5"/>
  <c r="Q36" i="5"/>
  <c r="X45" i="5"/>
  <c r="AD43" i="5"/>
  <c r="X50" i="5"/>
  <c r="Q49" i="5"/>
  <c r="AD82" i="5"/>
  <c r="AD86" i="5"/>
  <c r="H94" i="5"/>
  <c r="Q92" i="5"/>
  <c r="X105" i="5"/>
  <c r="J124" i="5"/>
  <c r="X124" i="5"/>
  <c r="Q109" i="5"/>
  <c r="Q113" i="5"/>
  <c r="Q117" i="5"/>
  <c r="Q121" i="5"/>
  <c r="W151" i="5"/>
  <c r="E156" i="5"/>
  <c r="AD161" i="5"/>
  <c r="Q28" i="6"/>
  <c r="Q36" i="6"/>
  <c r="Q52" i="6"/>
  <c r="Q60" i="6"/>
  <c r="G124" i="6"/>
  <c r="Q106" i="6"/>
  <c r="G26" i="5"/>
  <c r="U26" i="5"/>
  <c r="Q16" i="5"/>
  <c r="Q20" i="5"/>
  <c r="Q24" i="5"/>
  <c r="AD28" i="5"/>
  <c r="AD32" i="5"/>
  <c r="AD36" i="5"/>
  <c r="W45" i="5"/>
  <c r="Q44" i="5"/>
  <c r="W50" i="5"/>
  <c r="AD49" i="5"/>
  <c r="G77" i="5"/>
  <c r="U77" i="5"/>
  <c r="AD91" i="5"/>
  <c r="K105" i="5"/>
  <c r="F124" i="5"/>
  <c r="T124" i="5"/>
  <c r="Q107" i="5"/>
  <c r="Q111" i="5"/>
  <c r="Q115" i="5"/>
  <c r="Q119" i="5"/>
  <c r="K137" i="5"/>
  <c r="AD128" i="5"/>
  <c r="AD132" i="5"/>
  <c r="AD136" i="5"/>
  <c r="X151" i="5"/>
  <c r="K164" i="5"/>
  <c r="AD158" i="5"/>
  <c r="AD162" i="5"/>
  <c r="Q16" i="6"/>
  <c r="Q24" i="6"/>
  <c r="E45" i="6"/>
  <c r="I50" i="6"/>
  <c r="Q51" i="6"/>
  <c r="Q59" i="6"/>
  <c r="J94" i="6"/>
  <c r="Q92" i="6"/>
  <c r="H156" i="6"/>
  <c r="I45" i="9"/>
  <c r="W50" i="10"/>
  <c r="R77" i="10"/>
  <c r="J88" i="10"/>
  <c r="X88" i="10"/>
  <c r="AD79" i="10"/>
  <c r="AD83" i="10"/>
  <c r="AD87" i="10"/>
  <c r="Q106" i="10"/>
  <c r="Q110" i="10"/>
  <c r="Q114" i="10"/>
  <c r="Q118" i="10"/>
  <c r="G137" i="10"/>
  <c r="U137" i="10"/>
  <c r="Q128" i="10"/>
  <c r="Q132" i="10"/>
  <c r="Q136" i="10"/>
  <c r="R164" i="10"/>
  <c r="X94" i="5"/>
  <c r="Q91" i="5"/>
  <c r="Q97" i="5"/>
  <c r="J105" i="5"/>
  <c r="Q101" i="5"/>
  <c r="G124" i="5"/>
  <c r="U124" i="5"/>
  <c r="AD110" i="5"/>
  <c r="AD114" i="5"/>
  <c r="AD118" i="5"/>
  <c r="AD122" i="5"/>
  <c r="Q128" i="5"/>
  <c r="Q132" i="5"/>
  <c r="Q136" i="5"/>
  <c r="K151" i="5"/>
  <c r="AD154" i="5"/>
  <c r="Q158" i="5"/>
  <c r="Q162" i="5"/>
  <c r="K26" i="6"/>
  <c r="Q15" i="6"/>
  <c r="Q23" i="6"/>
  <c r="J50" i="6"/>
  <c r="H77" i="6"/>
  <c r="Q69" i="6"/>
  <c r="H88" i="6"/>
  <c r="Q79" i="6"/>
  <c r="Q87" i="6"/>
  <c r="I105" i="6"/>
  <c r="Q100" i="6"/>
  <c r="Q157" i="6"/>
  <c r="F164" i="6"/>
  <c r="T45" i="10"/>
  <c r="H105" i="10"/>
  <c r="AD109" i="10"/>
  <c r="AD113" i="10"/>
  <c r="AD117" i="10"/>
  <c r="AD121" i="10"/>
  <c r="K151" i="10"/>
  <c r="Q89" i="5"/>
  <c r="T94" i="5"/>
  <c r="Q93" i="5"/>
  <c r="K124" i="5"/>
  <c r="AD108" i="5"/>
  <c r="AD112" i="5"/>
  <c r="AD116" i="5"/>
  <c r="AD120" i="5"/>
  <c r="AD123" i="5"/>
  <c r="Q126" i="5"/>
  <c r="Q130" i="5"/>
  <c r="Q134" i="5"/>
  <c r="AD141" i="5"/>
  <c r="AD145" i="5"/>
  <c r="Q19" i="6"/>
  <c r="Q54" i="6"/>
  <c r="Q65" i="6"/>
  <c r="Q73" i="6"/>
  <c r="I137" i="6"/>
  <c r="Q129" i="6"/>
  <c r="E156" i="6"/>
  <c r="J164" i="6"/>
  <c r="Q161" i="6"/>
  <c r="I156" i="7"/>
  <c r="G94" i="8"/>
  <c r="G105" i="8"/>
  <c r="G151" i="8"/>
  <c r="Q47" i="10"/>
  <c r="AD99" i="10"/>
  <c r="AD103" i="10"/>
  <c r="AD107" i="10"/>
  <c r="AD111" i="10"/>
  <c r="AD115" i="10"/>
  <c r="AD119" i="10"/>
  <c r="AD129" i="10"/>
  <c r="AD133" i="10"/>
  <c r="AD149" i="10"/>
  <c r="G94" i="5"/>
  <c r="U94" i="5"/>
  <c r="AD92" i="5"/>
  <c r="W105" i="5"/>
  <c r="AD98" i="5"/>
  <c r="AD102" i="5"/>
  <c r="Q108" i="5"/>
  <c r="Q112" i="5"/>
  <c r="Q116" i="5"/>
  <c r="Q120" i="5"/>
  <c r="AD129" i="5"/>
  <c r="AD133" i="5"/>
  <c r="Q141" i="5"/>
  <c r="Q145" i="5"/>
  <c r="Q149" i="5"/>
  <c r="X156" i="5"/>
  <c r="I164" i="5"/>
  <c r="W164" i="5"/>
  <c r="H26" i="6"/>
  <c r="Q18" i="6"/>
  <c r="Q43" i="6"/>
  <c r="Q53" i="6"/>
  <c r="E77" i="6"/>
  <c r="Q64" i="6"/>
  <c r="F77" i="6"/>
  <c r="Q72" i="6"/>
  <c r="E88" i="6"/>
  <c r="Q82" i="6"/>
  <c r="Q95" i="6"/>
  <c r="G105" i="6"/>
  <c r="Q103" i="6"/>
  <c r="G151" i="6"/>
  <c r="Q145" i="6"/>
  <c r="Q66" i="10"/>
  <c r="Q67" i="10"/>
  <c r="Q71" i="10"/>
  <c r="Q75" i="10"/>
  <c r="V88" i="10"/>
  <c r="AD80" i="10"/>
  <c r="AD84" i="10"/>
  <c r="Q107" i="10"/>
  <c r="Q111" i="10"/>
  <c r="Q115" i="10"/>
  <c r="Q119" i="10"/>
  <c r="R124" i="10"/>
  <c r="Q129" i="10"/>
  <c r="Q133" i="10"/>
  <c r="Q85" i="6"/>
  <c r="K94" i="6"/>
  <c r="H105" i="6"/>
  <c r="Q101" i="6"/>
  <c r="H137" i="6"/>
  <c r="Q130" i="6"/>
  <c r="Q140" i="6"/>
  <c r="Q148" i="6"/>
  <c r="K164" i="6"/>
  <c r="Q160" i="6"/>
  <c r="I26" i="7"/>
  <c r="I77" i="7"/>
  <c r="I94" i="9"/>
  <c r="I105" i="9"/>
  <c r="I156" i="9"/>
  <c r="W26" i="10"/>
  <c r="Q14" i="10"/>
  <c r="Q18" i="10"/>
  <c r="Q22" i="10"/>
  <c r="AD30" i="10"/>
  <c r="AD34" i="10"/>
  <c r="F45" i="10"/>
  <c r="F50" i="10"/>
  <c r="Q54" i="10"/>
  <c r="Q58" i="10"/>
  <c r="X77" i="10"/>
  <c r="Q80" i="10"/>
  <c r="Q84" i="10"/>
  <c r="AD93" i="10"/>
  <c r="T124" i="10"/>
  <c r="H137" i="10"/>
  <c r="V137" i="10"/>
  <c r="R156" i="10"/>
  <c r="Q155" i="10"/>
  <c r="E164" i="10"/>
  <c r="S164" i="10"/>
  <c r="AD149" i="5"/>
  <c r="H164" i="5"/>
  <c r="Q160" i="5"/>
  <c r="Q13" i="6"/>
  <c r="Q21" i="6"/>
  <c r="H45" i="6"/>
  <c r="Q49" i="6"/>
  <c r="Q70" i="6"/>
  <c r="Q83" i="6"/>
  <c r="Q89" i="6"/>
  <c r="Q99" i="6"/>
  <c r="J137" i="6"/>
  <c r="Q128" i="6"/>
  <c r="Q136" i="6"/>
  <c r="F151" i="6"/>
  <c r="Q146" i="6"/>
  <c r="Q154" i="6"/>
  <c r="E164" i="6"/>
  <c r="Q158" i="6"/>
  <c r="I124" i="7"/>
  <c r="I77" i="9"/>
  <c r="K26" i="10"/>
  <c r="Q21" i="10"/>
  <c r="Q25" i="10"/>
  <c r="AD29" i="10"/>
  <c r="AD33" i="10"/>
  <c r="AD37" i="10"/>
  <c r="H45" i="10"/>
  <c r="H50" i="10"/>
  <c r="V50" i="10"/>
  <c r="Q49" i="10"/>
  <c r="Q53" i="10"/>
  <c r="Q57" i="10"/>
  <c r="Q64" i="10"/>
  <c r="Q69" i="10"/>
  <c r="Q73" i="10"/>
  <c r="S88" i="10"/>
  <c r="G94" i="10"/>
  <c r="Q96" i="10"/>
  <c r="Q100" i="10"/>
  <c r="Q104" i="10"/>
  <c r="F156" i="10"/>
  <c r="T156" i="10"/>
  <c r="Q154" i="10"/>
  <c r="G164" i="10"/>
  <c r="AD160" i="10"/>
  <c r="F88" i="6"/>
  <c r="Q81" i="6"/>
  <c r="G94" i="6"/>
  <c r="Q97" i="6"/>
  <c r="Q126" i="6"/>
  <c r="Q134" i="6"/>
  <c r="H151" i="6"/>
  <c r="Q144" i="6"/>
  <c r="Q152" i="6"/>
  <c r="I137" i="9"/>
  <c r="S26" i="10"/>
  <c r="Q24" i="10"/>
  <c r="AD28" i="10"/>
  <c r="AD32" i="10"/>
  <c r="AD36" i="10"/>
  <c r="J45" i="10"/>
  <c r="X45" i="10"/>
  <c r="J50" i="10"/>
  <c r="Q48" i="10"/>
  <c r="Q52" i="10"/>
  <c r="Q56" i="10"/>
  <c r="Q60" i="10"/>
  <c r="Q63" i="10"/>
  <c r="T77" i="10"/>
  <c r="Q68" i="10"/>
  <c r="Q72" i="10"/>
  <c r="Q76" i="10"/>
  <c r="I94" i="10"/>
  <c r="Q153" i="10"/>
  <c r="I164" i="10"/>
  <c r="W164" i="10"/>
  <c r="F50" i="6"/>
  <c r="Q55" i="6"/>
  <c r="Q67" i="6"/>
  <c r="Q75" i="6"/>
  <c r="Q80" i="6"/>
  <c r="Q96" i="6"/>
  <c r="Q104" i="6"/>
  <c r="E137" i="6"/>
  <c r="Q133" i="6"/>
  <c r="I151" i="6"/>
  <c r="Q143" i="6"/>
  <c r="I45" i="7"/>
  <c r="G94" i="7"/>
  <c r="I137" i="7"/>
  <c r="G77" i="8"/>
  <c r="G88" i="8"/>
  <c r="G26" i="9"/>
  <c r="AD55" i="10"/>
  <c r="AD59" i="10"/>
  <c r="G77" i="10"/>
  <c r="AD81" i="10"/>
  <c r="AD85" i="10"/>
  <c r="Q91" i="10"/>
  <c r="F105" i="10"/>
  <c r="T105" i="10"/>
  <c r="Q123" i="10"/>
  <c r="Q126" i="10"/>
  <c r="Q130" i="10"/>
  <c r="Q134" i="10"/>
  <c r="E151" i="10"/>
  <c r="J164" i="10"/>
  <c r="Q17" i="6"/>
  <c r="Q25" i="6"/>
  <c r="Q44" i="6"/>
  <c r="Q48" i="6"/>
  <c r="Q58" i="6"/>
  <c r="Q63" i="6"/>
  <c r="Q71" i="6"/>
  <c r="Q84" i="6"/>
  <c r="Q91" i="6"/>
  <c r="Q102" i="6"/>
  <c r="Q132" i="6"/>
  <c r="Q142" i="6"/>
  <c r="Q150" i="6"/>
  <c r="H164" i="6"/>
  <c r="Q163" i="6"/>
  <c r="I88" i="7"/>
  <c r="I151" i="7"/>
  <c r="I124" i="9"/>
  <c r="I151" i="9"/>
  <c r="AD24" i="10"/>
  <c r="Q42" i="10"/>
  <c r="I50" i="10"/>
  <c r="AD48" i="10"/>
  <c r="AD53" i="10"/>
  <c r="AD57" i="10"/>
  <c r="AD66" i="10"/>
  <c r="AD70" i="10"/>
  <c r="AD74" i="10"/>
  <c r="E88" i="10"/>
  <c r="Q82" i="10"/>
  <c r="Q86" i="10"/>
  <c r="Q89" i="10"/>
  <c r="Q93" i="10"/>
  <c r="G105" i="10"/>
  <c r="U105" i="10"/>
  <c r="K124" i="10"/>
  <c r="X124" i="10"/>
  <c r="AD127" i="10"/>
  <c r="AD131" i="10"/>
  <c r="AD135" i="10"/>
  <c r="AD155" i="10"/>
  <c r="X164" i="10"/>
  <c r="G50" i="7"/>
  <c r="E105" i="8"/>
  <c r="I26" i="9"/>
  <c r="I88" i="9"/>
  <c r="AD23" i="10"/>
  <c r="Q30" i="10"/>
  <c r="Q34" i="10"/>
  <c r="K50" i="10"/>
  <c r="AD47" i="10"/>
  <c r="AD52" i="10"/>
  <c r="AD56" i="10"/>
  <c r="AD60" i="10"/>
  <c r="K77" i="10"/>
  <c r="G88" i="10"/>
  <c r="U88" i="10"/>
  <c r="Q81" i="10"/>
  <c r="Q85" i="10"/>
  <c r="V94" i="10"/>
  <c r="I105" i="10"/>
  <c r="AD122" i="10"/>
  <c r="J137" i="10"/>
  <c r="AD126" i="10"/>
  <c r="AD130" i="10"/>
  <c r="AD134" i="10"/>
  <c r="X151" i="10"/>
  <c r="Q140" i="10"/>
  <c r="Q144" i="10"/>
  <c r="Q148" i="10"/>
  <c r="E156" i="10"/>
  <c r="AD154" i="10"/>
  <c r="Q158" i="10"/>
  <c r="Q162" i="10"/>
  <c r="I105" i="7"/>
  <c r="J26" i="10"/>
  <c r="AD21" i="10"/>
  <c r="AD25" i="10"/>
  <c r="U50" i="10"/>
  <c r="AD49" i="10"/>
  <c r="AD54" i="10"/>
  <c r="AD58" i="10"/>
  <c r="Q79" i="10"/>
  <c r="Q83" i="10"/>
  <c r="Q87" i="10"/>
  <c r="Q90" i="10"/>
  <c r="I124" i="10"/>
  <c r="T137" i="10"/>
  <c r="AD128" i="10"/>
  <c r="AD132" i="10"/>
  <c r="AD136" i="10"/>
  <c r="V151" i="10"/>
  <c r="Q142" i="10"/>
  <c r="Q146" i="10"/>
  <c r="Q150" i="10"/>
  <c r="I156" i="10"/>
  <c r="Q160" i="10"/>
  <c r="E151" i="8"/>
  <c r="G164" i="8"/>
  <c r="E77" i="8"/>
  <c r="F165" i="8"/>
  <c r="E124" i="8"/>
  <c r="E164" i="8"/>
  <c r="G50" i="8"/>
  <c r="H165" i="8"/>
  <c r="E94" i="8"/>
  <c r="C94" i="8" s="1"/>
  <c r="G124" i="8"/>
  <c r="E26" i="8"/>
  <c r="E45" i="8"/>
  <c r="E88" i="8"/>
  <c r="E137" i="8"/>
  <c r="E156" i="8"/>
  <c r="E50" i="8"/>
  <c r="G26" i="8"/>
  <c r="G45" i="8"/>
  <c r="G156" i="8"/>
  <c r="U164" i="10"/>
  <c r="AD12" i="10"/>
  <c r="R105" i="10"/>
  <c r="AD95" i="10"/>
  <c r="R26" i="10"/>
  <c r="R137" i="10"/>
  <c r="AD125" i="10"/>
  <c r="AD16" i="10"/>
  <c r="AD20" i="10"/>
  <c r="Q28" i="10"/>
  <c r="Q32" i="10"/>
  <c r="Q36" i="10"/>
  <c r="AD43" i="10"/>
  <c r="R45" i="10"/>
  <c r="I77" i="10"/>
  <c r="AD65" i="10"/>
  <c r="U94" i="10"/>
  <c r="AD92" i="10"/>
  <c r="Q98" i="10"/>
  <c r="Q102" i="10"/>
  <c r="E137" i="10"/>
  <c r="Q125" i="10"/>
  <c r="W156" i="10"/>
  <c r="AD152" i="10"/>
  <c r="Q12" i="10"/>
  <c r="F94" i="10"/>
  <c r="Q17" i="10"/>
  <c r="AD98" i="10"/>
  <c r="AD102" i="10"/>
  <c r="U124" i="10"/>
  <c r="Q16" i="10"/>
  <c r="Q20" i="10"/>
  <c r="AD27" i="10"/>
  <c r="AD31" i="10"/>
  <c r="AD35" i="10"/>
  <c r="W45" i="10"/>
  <c r="Q43" i="10"/>
  <c r="Q65" i="10"/>
  <c r="Q70" i="10"/>
  <c r="Q74" i="10"/>
  <c r="Q78" i="10"/>
  <c r="H94" i="10"/>
  <c r="Q92" i="10"/>
  <c r="AD97" i="10"/>
  <c r="AD101" i="10"/>
  <c r="AD51" i="10"/>
  <c r="Q44" i="10"/>
  <c r="H77" i="10"/>
  <c r="AD15" i="10"/>
  <c r="AD19" i="10"/>
  <c r="Q27" i="10"/>
  <c r="Q31" i="10"/>
  <c r="Q35" i="10"/>
  <c r="AD42" i="10"/>
  <c r="Q46" i="10"/>
  <c r="AD46" i="10"/>
  <c r="AD64" i="10"/>
  <c r="AD69" i="10"/>
  <c r="AD73" i="10"/>
  <c r="AD91" i="10"/>
  <c r="W105" i="10"/>
  <c r="Q97" i="10"/>
  <c r="Q101" i="10"/>
  <c r="Q138" i="10"/>
  <c r="F151" i="10"/>
  <c r="Q51" i="10"/>
  <c r="H164" i="10"/>
  <c r="E45" i="10"/>
  <c r="Q41" i="10"/>
  <c r="F124" i="10"/>
  <c r="S124" i="10"/>
  <c r="J156" i="10"/>
  <c r="Q152" i="10"/>
  <c r="E26" i="10"/>
  <c r="AD13" i="10"/>
  <c r="AD17" i="10"/>
  <c r="AD44" i="10"/>
  <c r="U77" i="10"/>
  <c r="AD67" i="10"/>
  <c r="AD71" i="10"/>
  <c r="AD75" i="10"/>
  <c r="S94" i="10"/>
  <c r="AD89" i="10"/>
  <c r="E105" i="10"/>
  <c r="Q95" i="10"/>
  <c r="Q99" i="10"/>
  <c r="Q103" i="10"/>
  <c r="F77" i="10"/>
  <c r="AD123" i="10"/>
  <c r="I151" i="10"/>
  <c r="AD140" i="10"/>
  <c r="AD144" i="10"/>
  <c r="AD148" i="10"/>
  <c r="Q157" i="10"/>
  <c r="Q161" i="10"/>
  <c r="Q122" i="10"/>
  <c r="Q139" i="10"/>
  <c r="Q143" i="10"/>
  <c r="Q147" i="10"/>
  <c r="AD159" i="10"/>
  <c r="AD163" i="10"/>
  <c r="P165" i="10"/>
  <c r="AA165" i="10"/>
  <c r="S151" i="10"/>
  <c r="AD138" i="10"/>
  <c r="AD142" i="10"/>
  <c r="AD146" i="10"/>
  <c r="AD150" i="10"/>
  <c r="Q159" i="10"/>
  <c r="Q163" i="10"/>
  <c r="U151" i="10"/>
  <c r="AD141" i="10"/>
  <c r="AD145" i="10"/>
  <c r="AD63" i="10"/>
  <c r="H151" i="10"/>
  <c r="Q141" i="10"/>
  <c r="Q145" i="10"/>
  <c r="Q149" i="10"/>
  <c r="AD161" i="10"/>
  <c r="AD157" i="10"/>
  <c r="J165" i="9"/>
  <c r="G105" i="9"/>
  <c r="G124" i="9"/>
  <c r="G156" i="9"/>
  <c r="G151" i="9"/>
  <c r="G88" i="9"/>
  <c r="G77" i="9"/>
  <c r="G50" i="9"/>
  <c r="G94" i="9"/>
  <c r="G45" i="9"/>
  <c r="G137" i="9"/>
  <c r="I50" i="7"/>
  <c r="G151" i="7"/>
  <c r="G45" i="7"/>
  <c r="G88" i="7"/>
  <c r="G156" i="7"/>
  <c r="J165" i="7"/>
  <c r="G105" i="7"/>
  <c r="G26" i="7"/>
  <c r="G137" i="7"/>
  <c r="G164" i="7"/>
  <c r="I164" i="7"/>
  <c r="G77" i="7"/>
  <c r="G124" i="7"/>
  <c r="F26" i="6"/>
  <c r="E94" i="6"/>
  <c r="F105" i="6"/>
  <c r="Q78" i="6"/>
  <c r="Q46" i="6"/>
  <c r="Q138" i="6"/>
  <c r="Q41" i="6"/>
  <c r="Q125" i="6"/>
  <c r="Q46" i="5"/>
  <c r="AD46" i="5"/>
  <c r="Q54" i="5"/>
  <c r="Q58" i="5"/>
  <c r="F151" i="5"/>
  <c r="Q138" i="5"/>
  <c r="Q12" i="5"/>
  <c r="AD12" i="5"/>
  <c r="N165" i="5"/>
  <c r="Y165" i="5"/>
  <c r="AD53" i="5"/>
  <c r="AD57" i="5"/>
  <c r="X77" i="5"/>
  <c r="W137" i="5"/>
  <c r="AD125" i="5"/>
  <c r="J137" i="5"/>
  <c r="G151" i="5"/>
  <c r="F94" i="5"/>
  <c r="S151" i="5"/>
  <c r="AD138" i="5"/>
  <c r="M165" i="5"/>
  <c r="Z165" i="5"/>
  <c r="K77" i="5"/>
  <c r="AD64" i="5"/>
  <c r="AD68" i="5"/>
  <c r="AD72" i="5"/>
  <c r="AD76" i="5"/>
  <c r="AD95" i="5"/>
  <c r="AD99" i="5"/>
  <c r="AD103" i="5"/>
  <c r="T164" i="5"/>
  <c r="P165" i="5"/>
  <c r="Q41" i="5"/>
  <c r="AD41" i="5"/>
  <c r="AD52" i="5"/>
  <c r="AD56" i="5"/>
  <c r="AD60" i="5"/>
  <c r="Q64" i="5"/>
  <c r="Q68" i="5"/>
  <c r="Q72" i="5"/>
  <c r="Q76" i="5"/>
  <c r="Q95" i="5"/>
  <c r="H105" i="5"/>
  <c r="Q99" i="5"/>
  <c r="Q103" i="5"/>
  <c r="Q52" i="5"/>
  <c r="Q56" i="5"/>
  <c r="Q60" i="5"/>
  <c r="S77" i="5"/>
  <c r="AD63" i="5"/>
  <c r="AC165" i="5"/>
  <c r="AD51" i="5"/>
  <c r="AD55" i="5"/>
  <c r="AD59" i="5"/>
  <c r="Q63" i="5"/>
  <c r="F77" i="5"/>
  <c r="Q67" i="5"/>
  <c r="Q71" i="5"/>
  <c r="Q75" i="5"/>
  <c r="AD89" i="5"/>
  <c r="Q98" i="5"/>
  <c r="Q102" i="5"/>
  <c r="AD139" i="5"/>
  <c r="AD143" i="5"/>
  <c r="AD147" i="5"/>
  <c r="K156" i="5"/>
  <c r="AD27" i="5"/>
  <c r="Q51" i="5"/>
  <c r="Q55" i="5"/>
  <c r="Q59" i="5"/>
  <c r="AD66" i="5"/>
  <c r="AD70" i="5"/>
  <c r="AD74" i="5"/>
  <c r="AD97" i="5"/>
  <c r="AD101" i="5"/>
  <c r="Q106" i="5"/>
  <c r="AD106" i="5"/>
  <c r="Q159" i="5"/>
  <c r="Q163" i="5"/>
  <c r="Q140" i="5"/>
  <c r="Q144" i="5"/>
  <c r="Q148" i="5"/>
  <c r="J156" i="5"/>
  <c r="Q152" i="5"/>
  <c r="G164" i="5"/>
  <c r="AD160" i="5"/>
  <c r="Q139" i="5"/>
  <c r="Q143" i="5"/>
  <c r="Q147" i="5"/>
  <c r="Q155" i="5"/>
  <c r="AD159" i="5"/>
  <c r="AD163" i="5"/>
  <c r="H151" i="5"/>
  <c r="S164" i="5"/>
  <c r="AD157" i="5"/>
  <c r="Q123" i="5"/>
  <c r="AD140" i="5"/>
  <c r="AD144" i="5"/>
  <c r="AD148" i="5"/>
  <c r="AD152" i="5"/>
  <c r="W156" i="5"/>
  <c r="F164" i="5"/>
  <c r="Q157" i="5"/>
  <c r="Q17" i="4"/>
  <c r="Q25" i="4"/>
  <c r="Q33" i="4"/>
  <c r="Q54" i="4"/>
  <c r="Q65" i="4"/>
  <c r="Q97" i="4"/>
  <c r="Q106" i="4"/>
  <c r="Q114" i="4"/>
  <c r="Q122" i="4"/>
  <c r="H137" i="4"/>
  <c r="Q125" i="4"/>
  <c r="Q162" i="4"/>
  <c r="M165" i="4"/>
  <c r="F105" i="4"/>
  <c r="H124" i="4"/>
  <c r="K164" i="4"/>
  <c r="Q159" i="4"/>
  <c r="Q13" i="4"/>
  <c r="Q21" i="4"/>
  <c r="Q27" i="4"/>
  <c r="Q37" i="4"/>
  <c r="Q58" i="4"/>
  <c r="Q69" i="4"/>
  <c r="Q78" i="4"/>
  <c r="Q91" i="4"/>
  <c r="G105" i="4"/>
  <c r="Q101" i="4"/>
  <c r="Q110" i="4"/>
  <c r="Q118" i="4"/>
  <c r="Q138" i="4"/>
  <c r="I151" i="4"/>
  <c r="Q158" i="4"/>
  <c r="K77" i="4"/>
  <c r="J26" i="4"/>
  <c r="I26" i="4"/>
  <c r="Q41" i="4"/>
  <c r="H50" i="4"/>
  <c r="Q49" i="4"/>
  <c r="J77" i="4"/>
  <c r="E94" i="4"/>
  <c r="Q89" i="4"/>
  <c r="Q108" i="4"/>
  <c r="G124" i="4"/>
  <c r="Q51" i="4"/>
  <c r="K26" i="4"/>
  <c r="Q18" i="4"/>
  <c r="Q34" i="4"/>
  <c r="Q46" i="4"/>
  <c r="F94" i="4"/>
  <c r="Q98" i="4"/>
  <c r="Q107" i="4"/>
  <c r="Q115" i="4"/>
  <c r="Q123" i="4"/>
  <c r="J156" i="4"/>
  <c r="Q152" i="4"/>
  <c r="Q163" i="4"/>
  <c r="Q157" i="4"/>
  <c r="V50" i="2"/>
  <c r="I50" i="2"/>
  <c r="AD42" i="2"/>
  <c r="E88" i="2"/>
  <c r="AD97" i="2"/>
  <c r="Q27" i="2"/>
  <c r="AD55" i="2"/>
  <c r="AD107" i="2"/>
  <c r="AD111" i="2"/>
  <c r="AD119" i="2"/>
  <c r="AD123" i="2"/>
  <c r="Q126" i="2"/>
  <c r="N165" i="2"/>
  <c r="R45" i="2"/>
  <c r="AD41" i="2"/>
  <c r="AD46" i="2"/>
  <c r="R77" i="2"/>
  <c r="Q87" i="2"/>
  <c r="AD93" i="2"/>
  <c r="Q107" i="2"/>
  <c r="AD133" i="2"/>
  <c r="Q41" i="2"/>
  <c r="AD54" i="2"/>
  <c r="AD58" i="2"/>
  <c r="R88" i="2"/>
  <c r="AD78" i="2"/>
  <c r="AD82" i="2"/>
  <c r="AD86" i="2"/>
  <c r="Q89" i="2"/>
  <c r="S94" i="2"/>
  <c r="Q93" i="2"/>
  <c r="E94" i="2"/>
  <c r="AD106" i="2"/>
  <c r="AD110" i="2"/>
  <c r="AD114" i="2"/>
  <c r="AD118" i="2"/>
  <c r="AD122" i="2"/>
  <c r="Q125" i="2"/>
  <c r="S137" i="2"/>
  <c r="Q129" i="2"/>
  <c r="Q133" i="2"/>
  <c r="Q138" i="2"/>
  <c r="AD138" i="2"/>
  <c r="X156" i="2"/>
  <c r="AD153" i="2"/>
  <c r="L165" i="2"/>
  <c r="J45" i="2"/>
  <c r="V105" i="2"/>
  <c r="Q42" i="2"/>
  <c r="AD51" i="2"/>
  <c r="AD59" i="2"/>
  <c r="AD115" i="2"/>
  <c r="Q130" i="2"/>
  <c r="Q134" i="2"/>
  <c r="AD157" i="2"/>
  <c r="Q51" i="2"/>
  <c r="Q59" i="2"/>
  <c r="Q79" i="2"/>
  <c r="Q111" i="2"/>
  <c r="Q115" i="2"/>
  <c r="Q123" i="2"/>
  <c r="AD129" i="2"/>
  <c r="O165" i="2"/>
  <c r="Y165" i="2"/>
  <c r="Q54" i="2"/>
  <c r="Q78" i="2"/>
  <c r="Q82" i="2"/>
  <c r="Q86" i="2"/>
  <c r="F94" i="2"/>
  <c r="AD92" i="2"/>
  <c r="R105" i="2"/>
  <c r="AD95" i="2"/>
  <c r="AD99" i="2"/>
  <c r="AD103" i="2"/>
  <c r="Q106" i="2"/>
  <c r="Q110" i="2"/>
  <c r="Q114" i="2"/>
  <c r="Q118" i="2"/>
  <c r="Q122" i="2"/>
  <c r="F137" i="2"/>
  <c r="T137" i="2"/>
  <c r="K156" i="2"/>
  <c r="Q153" i="2"/>
  <c r="AD101" i="2"/>
  <c r="W124" i="2"/>
  <c r="M165" i="2"/>
  <c r="AD27" i="2"/>
  <c r="W105" i="2"/>
  <c r="K137" i="2"/>
  <c r="Q157" i="2"/>
  <c r="Q55" i="2"/>
  <c r="Q83" i="2"/>
  <c r="AD89" i="2"/>
  <c r="R94" i="2"/>
  <c r="Q119" i="2"/>
  <c r="Q154" i="2"/>
  <c r="P165" i="2"/>
  <c r="AD44" i="2"/>
  <c r="Q58" i="2"/>
  <c r="Q44" i="2"/>
  <c r="E45" i="2"/>
  <c r="AD53" i="2"/>
  <c r="AD57" i="2"/>
  <c r="Q63" i="2"/>
  <c r="T88" i="2"/>
  <c r="AD81" i="2"/>
  <c r="AD85" i="2"/>
  <c r="Q92" i="2"/>
  <c r="Q95" i="2"/>
  <c r="E105" i="2"/>
  <c r="Q99" i="2"/>
  <c r="Q103" i="2"/>
  <c r="F124" i="2"/>
  <c r="T124" i="2"/>
  <c r="AD109" i="2"/>
  <c r="AD113" i="2"/>
  <c r="AD117" i="2"/>
  <c r="AD121" i="2"/>
  <c r="G137" i="2"/>
  <c r="J88" i="2"/>
  <c r="AD84" i="2"/>
  <c r="Q97" i="2"/>
  <c r="Q101" i="2"/>
  <c r="AD128" i="2"/>
  <c r="AD132" i="2"/>
  <c r="AD136" i="2"/>
  <c r="Q84" i="2"/>
  <c r="J105" i="2"/>
  <c r="AD96" i="2"/>
  <c r="AD100" i="2"/>
  <c r="AD104" i="2"/>
  <c r="Q128" i="2"/>
  <c r="Q132" i="2"/>
  <c r="Q136" i="2"/>
  <c r="Q152" i="2"/>
  <c r="S156" i="2"/>
  <c r="Z165" i="2"/>
  <c r="AD83" i="2"/>
  <c r="AD87" i="2"/>
  <c r="Q96" i="2"/>
  <c r="Q100" i="2"/>
  <c r="Q104" i="2"/>
  <c r="H137" i="2"/>
  <c r="AD127" i="2"/>
  <c r="AD131" i="2"/>
  <c r="AD135" i="2"/>
  <c r="AD125" i="2"/>
  <c r="AD152" i="2"/>
  <c r="R165" i="2" l="1"/>
  <c r="S165" i="2"/>
  <c r="T165" i="2"/>
  <c r="C151" i="8"/>
  <c r="C77" i="8"/>
  <c r="Q40" i="2"/>
  <c r="Q40" i="6"/>
  <c r="D40" i="6" s="1"/>
  <c r="C40" i="6" s="1"/>
  <c r="Q40" i="4"/>
  <c r="D40" i="4" s="1"/>
  <c r="C40" i="4" s="1"/>
  <c r="Q40" i="5"/>
  <c r="C26" i="3"/>
  <c r="C26" i="8"/>
  <c r="C88" i="8"/>
  <c r="C105" i="8"/>
  <c r="Q62" i="6"/>
  <c r="D62" i="6" s="1"/>
  <c r="C62" i="6" s="1"/>
  <c r="AD62" i="2"/>
  <c r="C50" i="8"/>
  <c r="AD62" i="10"/>
  <c r="C156" i="8"/>
  <c r="E62" i="7"/>
  <c r="C62" i="7" s="1"/>
  <c r="Q62" i="2"/>
  <c r="C137" i="8"/>
  <c r="C164" i="8"/>
  <c r="AD62" i="5"/>
  <c r="Q62" i="4"/>
  <c r="D62" i="4" s="1"/>
  <c r="C62" i="4" s="1"/>
  <c r="Q62" i="10"/>
  <c r="C124" i="8"/>
  <c r="Q62" i="5"/>
  <c r="C45" i="8"/>
  <c r="E62" i="9"/>
  <c r="C62" i="9" s="1"/>
  <c r="F165" i="9"/>
  <c r="Q40" i="10"/>
  <c r="E40" i="9"/>
  <c r="C40" i="9" s="1"/>
  <c r="AD40" i="2"/>
  <c r="E40" i="7"/>
  <c r="C40" i="7" s="1"/>
  <c r="AD40" i="10"/>
  <c r="AD40" i="5"/>
  <c r="AD26" i="2"/>
  <c r="F165" i="7"/>
  <c r="Q26" i="4"/>
  <c r="C151" i="3"/>
  <c r="C156" i="3"/>
  <c r="C62" i="3"/>
  <c r="C137" i="3"/>
  <c r="E50" i="9"/>
  <c r="C50" i="9" s="1"/>
  <c r="E77" i="7"/>
  <c r="C77" i="7" s="1"/>
  <c r="E137" i="7"/>
  <c r="C137" i="7" s="1"/>
  <c r="K165" i="10"/>
  <c r="C77" i="3"/>
  <c r="E50" i="7"/>
  <c r="C50" i="7" s="1"/>
  <c r="Q77" i="6"/>
  <c r="D77" i="6" s="1"/>
  <c r="C77" i="6" s="1"/>
  <c r="Q94" i="5"/>
  <c r="AD124" i="5"/>
  <c r="AD50" i="5"/>
  <c r="V165" i="10"/>
  <c r="Q164" i="6"/>
  <c r="D164" i="6" s="1"/>
  <c r="C164" i="6" s="1"/>
  <c r="E165" i="5"/>
  <c r="V165" i="5"/>
  <c r="C40" i="3"/>
  <c r="F165" i="4"/>
  <c r="Q164" i="2"/>
  <c r="Q156" i="5"/>
  <c r="J165" i="10"/>
  <c r="E45" i="9"/>
  <c r="C45" i="9" s="1"/>
  <c r="C124" i="3"/>
  <c r="AD124" i="10"/>
  <c r="U165" i="5"/>
  <c r="AD156" i="5"/>
  <c r="Q45" i="5"/>
  <c r="W165" i="2"/>
  <c r="Q26" i="2"/>
  <c r="Q26" i="6"/>
  <c r="D26" i="6" s="1"/>
  <c r="C26" i="6" s="1"/>
  <c r="J165" i="6"/>
  <c r="AD88" i="10"/>
  <c r="U165" i="2"/>
  <c r="W165" i="5"/>
  <c r="AD164" i="2"/>
  <c r="G165" i="4"/>
  <c r="S165" i="10"/>
  <c r="Q94" i="6"/>
  <c r="D94" i="6" s="1"/>
  <c r="C94" i="6" s="1"/>
  <c r="Q105" i="6"/>
  <c r="D105" i="6" s="1"/>
  <c r="C105" i="6" s="1"/>
  <c r="I165" i="6"/>
  <c r="K165" i="6"/>
  <c r="X165" i="10"/>
  <c r="G165" i="2"/>
  <c r="AD88" i="2"/>
  <c r="AD77" i="2"/>
  <c r="Q156" i="4"/>
  <c r="D156" i="4" s="1"/>
  <c r="C156" i="4" s="1"/>
  <c r="I165" i="10"/>
  <c r="AD137" i="10"/>
  <c r="W165" i="10"/>
  <c r="E26" i="7"/>
  <c r="C26" i="7" s="1"/>
  <c r="R165" i="5"/>
  <c r="Q88" i="5"/>
  <c r="X165" i="2"/>
  <c r="I165" i="2"/>
  <c r="I165" i="5"/>
  <c r="Q137" i="5"/>
  <c r="G165" i="6"/>
  <c r="H165" i="6"/>
  <c r="AD105" i="2"/>
  <c r="V165" i="2"/>
  <c r="AD50" i="2"/>
  <c r="Q124" i="10"/>
  <c r="Q156" i="10"/>
  <c r="C94" i="3"/>
  <c r="AD151" i="2"/>
  <c r="Q50" i="2"/>
  <c r="C105" i="3"/>
  <c r="G165" i="10"/>
  <c r="X165" i="5"/>
  <c r="E165" i="6"/>
  <c r="Q156" i="6"/>
  <c r="D156" i="6" s="1"/>
  <c r="C156" i="6" s="1"/>
  <c r="AD137" i="2"/>
  <c r="E94" i="9"/>
  <c r="C94" i="9" s="1"/>
  <c r="Q124" i="5"/>
  <c r="F165" i="2"/>
  <c r="E165" i="4"/>
  <c r="G165" i="5"/>
  <c r="J165" i="2"/>
  <c r="K165" i="2"/>
  <c r="G165" i="3"/>
  <c r="H165" i="2"/>
  <c r="E165" i="2"/>
  <c r="J165" i="5"/>
  <c r="Q50" i="6"/>
  <c r="D50" i="6" s="1"/>
  <c r="C50" i="6" s="1"/>
  <c r="E165" i="3"/>
  <c r="Q45" i="4"/>
  <c r="D45" i="4" s="1"/>
  <c r="C45" i="4" s="1"/>
  <c r="Q105" i="4"/>
  <c r="D105" i="4" s="1"/>
  <c r="C105" i="4" s="1"/>
  <c r="AD45" i="5"/>
  <c r="AD137" i="5"/>
  <c r="AD26" i="5"/>
  <c r="Q50" i="5"/>
  <c r="Q88" i="6"/>
  <c r="D88" i="6" s="1"/>
  <c r="C88" i="6" s="1"/>
  <c r="AD156" i="10"/>
  <c r="AD26" i="10"/>
  <c r="AD88" i="5"/>
  <c r="Q137" i="4"/>
  <c r="D137" i="4" s="1"/>
  <c r="C137" i="4" s="1"/>
  <c r="Q151" i="4"/>
  <c r="D151" i="4" s="1"/>
  <c r="C151" i="4" s="1"/>
  <c r="H165" i="5"/>
  <c r="Q151" i="2"/>
  <c r="C164" i="3"/>
  <c r="Q77" i="4"/>
  <c r="D77" i="4" s="1"/>
  <c r="C77" i="4" s="1"/>
  <c r="Q77" i="5"/>
  <c r="S165" i="5"/>
  <c r="Q26" i="5"/>
  <c r="U165" i="10"/>
  <c r="Q77" i="10"/>
  <c r="C50" i="3"/>
  <c r="AD94" i="5"/>
  <c r="Q137" i="6"/>
  <c r="D137" i="6" s="1"/>
  <c r="C137" i="6" s="1"/>
  <c r="T165" i="10"/>
  <c r="H165" i="3"/>
  <c r="T165" i="5"/>
  <c r="F165" i="5"/>
  <c r="Q45" i="6"/>
  <c r="D45" i="6" s="1"/>
  <c r="C45" i="6" s="1"/>
  <c r="I165" i="7"/>
  <c r="E26" i="9"/>
  <c r="F165" i="10"/>
  <c r="Q151" i="10"/>
  <c r="AD50" i="10"/>
  <c r="H165" i="10"/>
  <c r="E105" i="7"/>
  <c r="C105" i="7" s="1"/>
  <c r="H165" i="4"/>
  <c r="E94" i="7"/>
  <c r="C94" i="7" s="1"/>
  <c r="G165" i="8"/>
  <c r="Q88" i="4"/>
  <c r="D88" i="4" s="1"/>
  <c r="C88" i="4" s="1"/>
  <c r="Q77" i="2"/>
  <c r="K165" i="4"/>
  <c r="K165" i="5"/>
  <c r="Q151" i="6"/>
  <c r="D151" i="6" s="1"/>
  <c r="C151" i="6" s="1"/>
  <c r="E156" i="9"/>
  <c r="C156" i="9" s="1"/>
  <c r="Q105" i="10"/>
  <c r="AD45" i="10"/>
  <c r="Q45" i="10"/>
  <c r="Q50" i="10"/>
  <c r="Q88" i="10"/>
  <c r="Q124" i="6"/>
  <c r="D124" i="6" s="1"/>
  <c r="C124" i="6" s="1"/>
  <c r="C88" i="3"/>
  <c r="C45" i="3"/>
  <c r="Q94" i="4"/>
  <c r="D94" i="4" s="1"/>
  <c r="C94" i="4" s="1"/>
  <c r="Q137" i="10"/>
  <c r="Q94" i="10"/>
  <c r="Q45" i="2"/>
  <c r="AD164" i="10"/>
  <c r="I165" i="9"/>
  <c r="E88" i="9"/>
  <c r="C88" i="9" s="1"/>
  <c r="C164" i="9"/>
  <c r="E151" i="9"/>
  <c r="C151" i="9" s="1"/>
  <c r="E165" i="8"/>
  <c r="E124" i="7"/>
  <c r="C124" i="7" s="1"/>
  <c r="E151" i="7"/>
  <c r="C151" i="7" s="1"/>
  <c r="E88" i="7"/>
  <c r="C88" i="7" s="1"/>
  <c r="Q26" i="10"/>
  <c r="R165" i="10"/>
  <c r="Q164" i="10"/>
  <c r="AD105" i="10"/>
  <c r="AD77" i="10"/>
  <c r="AD151" i="10"/>
  <c r="AD94" i="10"/>
  <c r="E165" i="10"/>
  <c r="E124" i="9"/>
  <c r="C124" i="9" s="1"/>
  <c r="E105" i="9"/>
  <c r="C105" i="9" s="1"/>
  <c r="E137" i="9"/>
  <c r="C137" i="9" s="1"/>
  <c r="E77" i="9"/>
  <c r="C77" i="9" s="1"/>
  <c r="G165" i="9"/>
  <c r="E164" i="7"/>
  <c r="C164" i="7" s="1"/>
  <c r="E45" i="7"/>
  <c r="C45" i="7" s="1"/>
  <c r="G165" i="7"/>
  <c r="E156" i="7"/>
  <c r="C156" i="7" s="1"/>
  <c r="F165" i="6"/>
  <c r="AD151" i="5"/>
  <c r="Q151" i="5"/>
  <c r="Q105" i="5"/>
  <c r="AD105" i="5"/>
  <c r="Q164" i="5"/>
  <c r="AD164" i="5"/>
  <c r="AD77" i="5"/>
  <c r="Q124" i="4"/>
  <c r="D124" i="4" s="1"/>
  <c r="C124" i="4" s="1"/>
  <c r="Q164" i="4"/>
  <c r="D164" i="4" s="1"/>
  <c r="C164" i="4" s="1"/>
  <c r="I165" i="4"/>
  <c r="Q50" i="4"/>
  <c r="D50" i="4" s="1"/>
  <c r="C50" i="4" s="1"/>
  <c r="J165" i="4"/>
  <c r="AD124" i="2"/>
  <c r="AD45" i="2"/>
  <c r="Q156" i="2"/>
  <c r="Q124" i="2"/>
  <c r="Q137" i="2"/>
  <c r="Q88" i="2"/>
  <c r="Q94" i="2"/>
  <c r="Q105" i="2"/>
  <c r="AD94" i="2"/>
  <c r="AD156" i="2"/>
  <c r="D26" i="4" l="1"/>
  <c r="C26" i="4" s="1"/>
  <c r="Q165" i="4"/>
  <c r="AD165" i="2"/>
  <c r="Q165" i="2"/>
  <c r="D40" i="2"/>
  <c r="C40" i="2" s="1"/>
  <c r="D26" i="2"/>
  <c r="C26" i="2" s="1"/>
  <c r="D62" i="10"/>
  <c r="C62" i="10" s="1"/>
  <c r="D26" i="10"/>
  <c r="C26" i="10" s="1"/>
  <c r="D26" i="5"/>
  <c r="C26" i="5" s="1"/>
  <c r="D105" i="2"/>
  <c r="C105" i="2" s="1"/>
  <c r="D45" i="10"/>
  <c r="C45" i="10" s="1"/>
  <c r="D156" i="10"/>
  <c r="C156" i="10" s="1"/>
  <c r="D88" i="2"/>
  <c r="C88" i="2" s="1"/>
  <c r="D124" i="5"/>
  <c r="C124" i="5" s="1"/>
  <c r="D50" i="2"/>
  <c r="C50" i="2" s="1"/>
  <c r="D77" i="2"/>
  <c r="C77" i="2" s="1"/>
  <c r="D62" i="2"/>
  <c r="C62" i="2" s="1"/>
  <c r="D164" i="5"/>
  <c r="C164" i="5" s="1"/>
  <c r="D137" i="5"/>
  <c r="C137" i="5" s="1"/>
  <c r="D50" i="10"/>
  <c r="C50" i="10" s="1"/>
  <c r="D94" i="5"/>
  <c r="C94" i="5" s="1"/>
  <c r="D77" i="10"/>
  <c r="C77" i="10" s="1"/>
  <c r="D88" i="10"/>
  <c r="C88" i="10" s="1"/>
  <c r="D94" i="10"/>
  <c r="C94" i="10" s="1"/>
  <c r="D151" i="10"/>
  <c r="C151" i="10" s="1"/>
  <c r="D124" i="10"/>
  <c r="C124" i="10" s="1"/>
  <c r="D137" i="2"/>
  <c r="C137" i="2" s="1"/>
  <c r="D151" i="5"/>
  <c r="C151" i="5" s="1"/>
  <c r="D105" i="10"/>
  <c r="C105" i="10" s="1"/>
  <c r="D40" i="5"/>
  <c r="C40" i="5" s="1"/>
  <c r="D45" i="2"/>
  <c r="C45" i="2" s="1"/>
  <c r="D94" i="2"/>
  <c r="C94" i="2" s="1"/>
  <c r="D105" i="5"/>
  <c r="C105" i="5" s="1"/>
  <c r="D137" i="10"/>
  <c r="C137" i="10" s="1"/>
  <c r="D77" i="5"/>
  <c r="C77" i="5" s="1"/>
  <c r="D62" i="5"/>
  <c r="C62" i="5" s="1"/>
  <c r="D164" i="10"/>
  <c r="C164" i="10" s="1"/>
  <c r="D88" i="5"/>
  <c r="C88" i="5" s="1"/>
  <c r="D156" i="5"/>
  <c r="C156" i="5" s="1"/>
  <c r="D40" i="10"/>
  <c r="C40" i="10" s="1"/>
  <c r="D124" i="2"/>
  <c r="C124" i="2" s="1"/>
  <c r="D151" i="2"/>
  <c r="C151" i="2" s="1"/>
  <c r="D50" i="5"/>
  <c r="C50" i="5" s="1"/>
  <c r="D45" i="5"/>
  <c r="C45" i="5" s="1"/>
  <c r="D164" i="2"/>
  <c r="C164" i="2" s="1"/>
  <c r="D156" i="2"/>
  <c r="C156" i="2" s="1"/>
  <c r="Q165" i="5"/>
  <c r="AD165" i="10"/>
  <c r="AD165" i="5"/>
  <c r="Q165" i="6"/>
  <c r="Q165" i="10"/>
  <c r="E165" i="9"/>
  <c r="E165" i="7" l="1"/>
</calcChain>
</file>

<file path=xl/sharedStrings.xml><?xml version="1.0" encoding="utf-8"?>
<sst xmlns="http://schemas.openxmlformats.org/spreadsheetml/2006/main" count="3182" uniqueCount="305">
  <si>
    <t>COMUNA</t>
  </si>
  <si>
    <t>ESTABLECIMIENTO</t>
  </si>
  <si>
    <t>CUMPLIMIENTO</t>
  </si>
  <si>
    <t>Indicador</t>
  </si>
  <si>
    <t>META 1: RECUPERACIÓN DEL DESARROLLO PSICOMOTOR</t>
  </si>
  <si>
    <t>NUMERADOR</t>
  </si>
  <si>
    <t>DENOMINADOR</t>
  </si>
  <si>
    <t xml:space="preserve">Nº de Niños y Niñas de 12-23 meses con riesgo del desarrollo psicomotor recuperados </t>
  </si>
  <si>
    <t>Nº de Niños y Niñas de 12-23 meses diagnosticados con riesgo del desarrollo psicomotor en su primera evaluación</t>
  </si>
  <si>
    <t>Resultado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</si>
  <si>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</si>
  <si>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</si>
  <si>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</si>
  <si>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</si>
  <si>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</si>
  <si>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</si>
  <si>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</si>
  <si>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</si>
  <si>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</si>
  <si>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OCTUBRE</t>
  </si>
  <si>
    <t>NOVBRE</t>
  </si>
  <si>
    <t>DICBRE</t>
  </si>
  <si>
    <t>TOTAL</t>
  </si>
  <si>
    <t>04101-LA SERENA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</si>
  <si>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</si>
  <si>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</si>
  <si>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</si>
  <si>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</si>
  <si>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</si>
  <si>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</si>
  <si>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</si>
  <si>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</si>
  <si>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</si>
  <si>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</si>
  <si>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</si>
  <si>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</si>
  <si>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</si>
  <si>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200402-CECOF ARCOS DE PINAMAR</t>
  </si>
  <si>
    <t>TOTAL LA SERENA MUNICIPAL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</si>
  <si>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</si>
  <si>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</si>
  <si>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</si>
  <si>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</si>
  <si>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</si>
  <si>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</si>
  <si>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</si>
  <si>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</si>
  <si>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</si>
  <si>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</si>
  <si>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</si>
  <si>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200273-CECOF PUNTA MIRA</t>
  </si>
  <si>
    <t>TOTAL COQUIMBO MUNICIPAL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</si>
  <si>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</si>
  <si>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</si>
  <si>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</si>
  <si>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</si>
  <si>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</si>
  <si>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</si>
  <si>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</si>
  <si>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</si>
  <si>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</si>
  <si>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</si>
  <si>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</si>
  <si>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</si>
  <si>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04106-VICUÑA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</si>
  <si>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</si>
  <si>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</si>
  <si>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</si>
  <si>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</si>
  <si>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</si>
  <si>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</si>
  <si>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</si>
  <si>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</si>
  <si>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</si>
  <si>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</si>
  <si>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TOTAL VICUÑA MUNICIPAL</t>
  </si>
  <si>
    <t>04201-ILLAPEL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</si>
  <si>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</si>
  <si>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</si>
  <si>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</si>
  <si>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</si>
  <si>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</si>
  <si>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</si>
  <si>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</si>
  <si>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</si>
  <si>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</si>
  <si>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</si>
  <si>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</si>
  <si>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</si>
  <si>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</si>
  <si>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200366-CESFAM URBANO II</t>
  </si>
  <si>
    <t>TOTAL ILLAPEL MUNICIPAL</t>
  </si>
  <si>
    <t>04202-CANELA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</si>
  <si>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</si>
  <si>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</si>
  <si>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</si>
  <si>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</si>
  <si>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</si>
  <si>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</si>
  <si>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</si>
  <si>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</si>
  <si>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</si>
  <si>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</si>
  <si>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TOTAL CANELA MUNICIPAL</t>
  </si>
  <si>
    <t>04203-LOS VILOS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</si>
  <si>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</si>
  <si>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</si>
  <si>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</si>
  <si>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</si>
  <si>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</si>
  <si>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TOTAL LOS VILOS MUNICIPAL</t>
  </si>
  <si>
    <t>04204-SALAMANCA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</si>
  <si>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</si>
  <si>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</si>
  <si>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</si>
  <si>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</si>
  <si>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</si>
  <si>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</si>
  <si>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</si>
  <si>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</si>
  <si>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</si>
  <si>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</si>
  <si>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TOTAL SALAMANCA MUNICIPAL</t>
  </si>
  <si>
    <t>04301-OVALLE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</si>
  <si>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</si>
  <si>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</si>
  <si>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</si>
  <si>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</si>
  <si>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</si>
  <si>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</si>
  <si>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</si>
  <si>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</si>
  <si>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</si>
  <si>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</si>
  <si>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</si>
  <si>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</si>
  <si>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</si>
  <si>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</si>
  <si>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</si>
  <si>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</si>
  <si>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200258-CECOF LOS COPIHUES</t>
  </si>
  <si>
    <t>200367-CECOF COLONIA LIMARÍ</t>
  </si>
  <si>
    <t>TOTAL OVALLE MUNICIPAL</t>
  </si>
  <si>
    <t>04302-COMBARBALÁ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</si>
  <si>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</si>
  <si>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</si>
  <si>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</si>
  <si>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</si>
  <si>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</si>
  <si>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</si>
  <si>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</si>
  <si>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</si>
  <si>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</si>
  <si>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</si>
  <si>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</si>
  <si>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</si>
  <si>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TOTAL COMBARBALÁ MUNICIPAL</t>
  </si>
  <si>
    <t>04304-MONTE PATRIA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</si>
  <si>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</si>
  <si>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</si>
  <si>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</si>
  <si>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</si>
  <si>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</si>
  <si>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</si>
  <si>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</si>
  <si>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</si>
  <si>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</si>
  <si>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</si>
  <si>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</si>
  <si>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</si>
  <si>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</si>
  <si>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TOTAL MONTE PATRIA MUNICIPAL</t>
  </si>
  <si>
    <t>04304-PUNITAQUI</t>
  </si>
  <si>
    <t>105308-CES. RURAL PUNITAQUI</t>
  </si>
  <si>
    <t>105440-P.S.R. DIVISADERO</t>
  </si>
  <si>
    <t>105442-P.S.R. SAN PEDRO DE QUILES</t>
  </si>
  <si>
    <t xml:space="preserve">105508-P.S.R. EL PARRAL DE QUILES  </t>
  </si>
  <si>
    <t>TOTAL PUNITAQUI MUNICIPAL</t>
  </si>
  <si>
    <t>04305-RIO HURTADO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</si>
  <si>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</si>
  <si>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</si>
  <si>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</si>
  <si>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</si>
  <si>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</si>
  <si>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</si>
  <si>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</si>
  <si>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TOTAL RIO HURTADO MUNICIPAL</t>
  </si>
  <si>
    <t>TOTAL MUNICIPAL</t>
  </si>
  <si>
    <t>METAS ANUALES</t>
  </si>
  <si>
    <t>CODIGO COMUNA</t>
  </si>
  <si>
    <t>TIPO</t>
  </si>
  <si>
    <t>METAS COMPONENTE ACTIVIDAD GENERAL</t>
  </si>
  <si>
    <t>META Nº3a</t>
  </si>
  <si>
    <t>META Nº3b</t>
  </si>
  <si>
    <t>META Nº3c</t>
  </si>
  <si>
    <t>META Nº4a</t>
  </si>
  <si>
    <t>META Nº4b</t>
  </si>
  <si>
    <t>META Nº5</t>
  </si>
  <si>
    <t>META Nº6</t>
  </si>
  <si>
    <t>Nº</t>
  </si>
  <si>
    <t>SERVICIOS DE SALUD</t>
  </si>
  <si>
    <t>RECUPERACIÓN DEL DSM</t>
  </si>
  <si>
    <t>COBERTURA DEL PAP</t>
  </si>
  <si>
    <t>COBERTURA DE ALTA ODONTOLÓGICA TOTAL EN ADOLESCENTES DE 12 AÑOS</t>
  </si>
  <si>
    <t>COBERTURA DE ALTA ODONTOLÓGICA EN EMBARAZADAS</t>
  </si>
  <si>
    <t>COBERTURA DE ALTA ODONTOLÓGICA TOTAL EN ADOLESCENTES DE 6 AÑOS</t>
  </si>
  <si>
    <t>COBERTURA EFECTIVA DE DM2 EN PERSONAS DE 15 Y MÁS AÑOS</t>
  </si>
  <si>
    <t>EVALUACIÓN ANUAL DE LOS PIES EN PERSONAS CON DM BAJO CONTROL DE 15 AÑOS Y MÁS</t>
  </si>
  <si>
    <t>COBERTURA EFECTIVA DE HTA EN PERSONAS DE 15 Y MÁS AÑOS</t>
  </si>
  <si>
    <t>COBERTURA DE LACTANCIA MATERNA EXCLUSIVA (LME) EN MENORES DE 6 MESES DE VIDA</t>
  </si>
  <si>
    <t>COQUIMBO</t>
  </si>
  <si>
    <t>LA SERENA</t>
  </si>
  <si>
    <t>LA HIGUERA</t>
  </si>
  <si>
    <t>PAIHUANO</t>
  </si>
  <si>
    <t>VICUÑA</t>
  </si>
  <si>
    <t>ILLAPEL</t>
  </si>
  <si>
    <t>CANELA</t>
  </si>
  <si>
    <t>LOS VILOS</t>
  </si>
  <si>
    <t>SALAMANCA</t>
  </si>
  <si>
    <t>OVALLE</t>
  </si>
  <si>
    <t>COMBARBALÁ</t>
  </si>
  <si>
    <t>MONTE PATRIA</t>
  </si>
  <si>
    <t>PUNITAQUI</t>
  </si>
  <si>
    <t>RIO HURTADO</t>
  </si>
  <si>
    <t>META 2 : DETECCIÓN PRECOZ DEL CÁNCER DE CUELLO UTERINO</t>
  </si>
  <si>
    <t>Nº de Mujeres de 25 a 64 años inscritas validadas con PAP vigente</t>
  </si>
  <si>
    <t>Nº de Mujeres de 25 a 64 años inscritas validadas con PAP vigente a Junio 2017</t>
  </si>
  <si>
    <t>Nº de mujeres comprometidas como disminución de cierre de brecha de vigencia de PAP a Junio 2017</t>
  </si>
  <si>
    <t>A JUNIO</t>
  </si>
  <si>
    <t>A DICBRE</t>
  </si>
  <si>
    <t>TOTAL LA SERENA</t>
  </si>
  <si>
    <t>TOTAL COQUIMBO</t>
  </si>
  <si>
    <t>TOTAL VICUÑA</t>
  </si>
  <si>
    <t>TOTAL ILLAPEL</t>
  </si>
  <si>
    <t>TOTAL CANELA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</si>
  <si>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</si>
  <si>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</si>
  <si>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</si>
  <si>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</si>
  <si>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</si>
  <si>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</si>
  <si>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</si>
  <si>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META 3a: COBERTURA DE ALTA ODONTOLÓGICA TOTAL EN ADOLESCENTES DE 12 AÑOS</t>
  </si>
  <si>
    <t>N° de Adolescentes de 12 años con alta odontológica total</t>
  </si>
  <si>
    <t xml:space="preserve">Total de Adolescentes de 12 años inscritos validados </t>
  </si>
  <si>
    <t>META 3b: COBERTURA DE ALTA ODONTOLÓGICA EN EMBARAZADAS</t>
  </si>
  <si>
    <t>Nº de embarazadas con alta odontológica total</t>
  </si>
  <si>
    <t xml:space="preserve">Nº de embarazadas ingresadas a Programa Prenatal </t>
  </si>
  <si>
    <t>META 3c: COBERTURA DE ALTA ODONTOLÓGICA TOTAL EN NIÑOS DE 6 AÑOS</t>
  </si>
  <si>
    <t>Nº de altas odontológicas totales en niños de 6 años</t>
  </si>
  <si>
    <t>Total de niños de 6 años inscritos validados</t>
  </si>
  <si>
    <t>META 4a: COBERTURA EFECTIVA DE DM2 EN PERSONAS DE 15 Y MÁS AÑOS</t>
  </si>
  <si>
    <t>Nº de personas con DM2 que cumplen Metas de Compensación definidas</t>
  </si>
  <si>
    <t>Nº de personas con DM 2 de 15 a 79 años con Hb A1c bajo 7%</t>
  </si>
  <si>
    <t>Nº de personas con DM 2 de 80 y más años con  Hb A1c bajo 8%</t>
  </si>
  <si>
    <t>Nº de diabéticos de 15 y más, esperados según prevalencia</t>
  </si>
  <si>
    <t>META 4b : EVALUACIÓN ANUAL DE LOS PIES EN PERSONAS CON DM BAJO CONTROL DE 15 AÑOS Y MÁS</t>
  </si>
  <si>
    <t>Nº de personas con DM de 15 años y más bajo control con evaluación vigente de pie diabetico</t>
  </si>
  <si>
    <t>Nº de personas con DM de 15 años y más bajo control al corte</t>
  </si>
  <si>
    <t>META 5: COBERTURA EFECTIVA DE TTO HTA EN PERSONAS DE 15 Y MÁS AÑOS</t>
  </si>
  <si>
    <t>Nº de personas hipertensas que cumplen Metas de Compensación definidas</t>
  </si>
  <si>
    <t>Nº de personas hipertensas de 15 a 79 años con PA&lt; 140/90 mm Hg</t>
  </si>
  <si>
    <t>Nº de personas hipertensas de 80 y más años con PA&lt; 150/90 mm Hg</t>
  </si>
  <si>
    <t>Nº de Hipertensos de 15 y más, esperados según prevalencia</t>
  </si>
  <si>
    <t>META 6: COBERTURA DE LACTANCIA MATERNA EXCLUSIVA (LME) EN MENORES DE 6 MESES DE VIDA</t>
  </si>
  <si>
    <t xml:space="preserve">Nº de niños y niñas que al control de salud del 6to mes recibieorn LME </t>
  </si>
  <si>
    <t xml:space="preserve">Nº de menores con control de salud del 6to mes </t>
  </si>
  <si>
    <t>Comuna</t>
  </si>
  <si>
    <t>Meta</t>
  </si>
  <si>
    <t>Cumplimiento</t>
  </si>
  <si>
    <t>La Serena</t>
  </si>
  <si>
    <t>Recuperación del Desarrollo Psicomotor</t>
  </si>
  <si>
    <t>Coquimbo</t>
  </si>
  <si>
    <t>La Higuera</t>
  </si>
  <si>
    <t>Paihuano</t>
  </si>
  <si>
    <t>Vicuña</t>
  </si>
  <si>
    <t>Illapel</t>
  </si>
  <si>
    <t>Canela</t>
  </si>
  <si>
    <t>Los Vilos</t>
  </si>
  <si>
    <t>Salamanca</t>
  </si>
  <si>
    <t>Ovalle</t>
  </si>
  <si>
    <t>Combarbalá</t>
  </si>
  <si>
    <t>Monte Patria</t>
  </si>
  <si>
    <t>Punitaqui</t>
  </si>
  <si>
    <t>Río Hurtado</t>
  </si>
  <si>
    <t>Detección Precoz CACU</t>
  </si>
  <si>
    <t>Cobertura Odontológica Adolescentes</t>
  </si>
  <si>
    <t>Cobertura Odontológica Embarazada</t>
  </si>
  <si>
    <t>Cobertura Odontológica Niños</t>
  </si>
  <si>
    <t>Cobertura Efectiva de DM2</t>
  </si>
  <si>
    <t>Evaluación Anual de los Pies en Personas con DM</t>
  </si>
  <si>
    <t>Cobertura Efectiva de TTO HTA</t>
  </si>
  <si>
    <t>Cobertura de Lactancia Materna Exclusiva</t>
  </si>
  <si>
    <t>Etiquetas de fila</t>
  </si>
  <si>
    <t>Total general</t>
  </si>
  <si>
    <t>Suma de Cumplimiento</t>
  </si>
  <si>
    <t>MINISTERIO DE SALUD</t>
  </si>
  <si>
    <t>SERVICIO DE SALUD COQUIMBO</t>
  </si>
  <si>
    <t xml:space="preserve">SUBDEPTO. DE ESTADÍSTICAS Y GESTIÓN DE LA INFORMACIÓN </t>
  </si>
  <si>
    <t>AÑO 2018</t>
  </si>
  <si>
    <t>DEPARTAMENTO  DE GESTIÓN, PLANIFICACIÓN Y CONTROL</t>
  </si>
  <si>
    <t>200494-CESFAM EL SAUCE</t>
  </si>
  <si>
    <t>200499-CESFAM PAN DE AZÚCAR</t>
  </si>
  <si>
    <t xml:space="preserve"> </t>
  </si>
  <si>
    <t>200538-CESFAM SAN ISIDRO CALINGASTA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</si>
</sst>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_-;\-* #,##0.00_-;_-* &quot;-&quot;??_-;_-@_-"/>
    <numFmt numFmtId="164" formatCode="_-* #,##0_-;\-* #,##0_-;_-* &quot;-&quot;??_-;_-@_-"/>
    <numFmt numFmtId="165" formatCode="_-* #,##0.00000_-;\-* #,##0.00000_-;_-* &quot;-&quot;??_-;_-@_-"/>
    <numFmt numFmtId="166" formatCode="_-* #,##0.0000_-;\-* #,##0.0000_-;_-* &quot;-&quot;??_-;_-@_-"/>
    <numFmt numFmtId="167" formatCode="0.000"/>
    <numFmt numFmtId="168" formatCode="_-* #,##0.000_-;\-* #,##0.000_-;_-* &quot;-&quot;??_-;_-@_-"/>
    <numFmt numFmtId="169" formatCode="#,##0_ ;\-#,##0\ "/>
    <numFmt numFmtId="170" formatCode="#,##0.000_ ;\-#,##0.000\ 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indexed="8"/>
      <name val="Calibri"/>
      <family val="2"/>
    </font>
    <font>
      <sz val="10"/>
      <color indexed="8"/>
      <name val="Verdana"/>
      <family val="2"/>
    </font>
    <font>
      <sz val="10"/>
      <name val="Verdana"/>
      <family val="2"/>
    </font>
    <font>
      <sz val="11"/>
      <color indexed="10"/>
      <name val="Calibri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0"/>
      <color theme="1"/>
      <name val="Verdana"/>
      <family val="2"/>
    </font>
    <font>
      <b/>
      <sz val="11"/>
      <color indexed="8"/>
      <name val="Calibri"/>
      <family val="2"/>
    </font>
    <font>
      <b/>
      <sz val="11"/>
      <color indexed="10"/>
      <name val="Calibri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Verdana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Tahoma"/>
      <family val="2"/>
    </font>
    <font>
      <b/>
      <sz val="8"/>
      <color indexed="9"/>
      <name val="Calibri"/>
      <family val="2"/>
    </font>
    <font>
      <b/>
      <sz val="22"/>
      <color indexed="9"/>
      <name val="Calibri"/>
      <family val="2"/>
    </font>
    <font>
      <b/>
      <sz val="14"/>
      <color indexed="9"/>
      <name val="Calibri"/>
      <family val="2"/>
    </font>
    <font>
      <b/>
      <sz val="14"/>
      <color indexed="9"/>
      <name val="Verdana"/>
      <family val="2"/>
    </font>
    <font>
      <b/>
      <sz val="8"/>
      <color indexed="9"/>
      <name val="Verdana"/>
      <family val="2"/>
    </font>
    <font>
      <b/>
      <sz val="22"/>
      <color indexed="9"/>
      <name val="Verdana"/>
      <family val="2"/>
    </font>
    <font>
      <b/>
      <sz val="10"/>
      <color rgb="FF00B050"/>
      <name val="Verdana"/>
      <family val="2"/>
    </font>
  </fonts>
  <fills count="10">
    <fill>
      <patternFill patternType="none"/>
    </fill>
    <fill>
      <patternFill patternType="gray125"/>
    </fill>
    <fill>
      <patternFill patternType="solid">
        <fgColor rgb="FF0EADC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94">
    <border>
      <left/>
      <right/>
      <top/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/>
      <top style="medium">
        <color indexed="9"/>
      </top>
      <bottom/>
      <diagonal/>
    </border>
    <border>
      <left/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/>
      <right style="thick">
        <color indexed="9"/>
      </right>
      <top/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/>
      <right/>
      <top style="thick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/>
      <right style="thick">
        <color indexed="9"/>
      </right>
      <top/>
      <bottom style="thick">
        <color indexed="9"/>
      </bottom>
      <diagonal/>
    </border>
    <border>
      <left/>
      <right/>
      <top/>
      <bottom style="medium">
        <color indexed="9"/>
      </bottom>
      <diagonal/>
    </border>
    <border>
      <left/>
      <right style="medium">
        <color indexed="9"/>
      </right>
      <top/>
      <bottom style="medium">
        <color indexed="9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/>
      <bottom/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/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medium">
        <color indexed="9"/>
      </top>
      <bottom style="medium">
        <color indexed="9"/>
      </bottom>
      <diagonal/>
    </border>
    <border>
      <left/>
      <right/>
      <top style="medium">
        <color indexed="9"/>
      </top>
      <bottom style="medium">
        <color indexed="9"/>
      </bottom>
      <diagonal/>
    </border>
    <border>
      <left/>
      <right style="medium">
        <color indexed="9"/>
      </right>
      <top style="medium">
        <color indexed="9"/>
      </top>
      <bottom/>
      <diagonal/>
    </border>
    <border>
      <left/>
      <right style="medium">
        <color indexed="9"/>
      </right>
      <top/>
      <bottom/>
      <diagonal/>
    </border>
    <border>
      <left style="thick">
        <color indexed="9"/>
      </left>
      <right/>
      <top/>
      <bottom style="medium">
        <color indexed="9"/>
      </bottom>
      <diagonal/>
    </border>
    <border>
      <left style="thick">
        <color indexed="9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indexed="9"/>
      </right>
      <top style="medium">
        <color theme="0"/>
      </top>
      <bottom style="medium">
        <color theme="0"/>
      </bottom>
      <diagonal/>
    </border>
    <border>
      <left style="medium">
        <color indexed="9"/>
      </left>
      <right style="medium">
        <color indexed="9"/>
      </right>
      <top style="medium">
        <color theme="0"/>
      </top>
      <bottom style="medium">
        <color theme="0"/>
      </bottom>
      <diagonal/>
    </border>
    <border>
      <left style="medium">
        <color indexed="9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indexed="9"/>
      </left>
      <right/>
      <top style="thick">
        <color indexed="9"/>
      </top>
      <bottom/>
      <diagonal/>
    </border>
    <border>
      <left style="medium">
        <color theme="0"/>
      </left>
      <right/>
      <top style="medium">
        <color theme="0"/>
      </top>
      <bottom style="thick">
        <color indexed="9"/>
      </bottom>
      <diagonal/>
    </border>
    <border>
      <left/>
      <right/>
      <top style="medium">
        <color theme="0"/>
      </top>
      <bottom style="thick">
        <color indexed="9"/>
      </bottom>
      <diagonal/>
    </border>
    <border>
      <left style="medium">
        <color indexed="9"/>
      </left>
      <right style="medium">
        <color indexed="9"/>
      </right>
      <top style="medium">
        <color theme="0"/>
      </top>
      <bottom/>
      <diagonal/>
    </border>
    <border>
      <left style="medium">
        <color indexed="9"/>
      </left>
      <right/>
      <top style="medium">
        <color theme="0"/>
      </top>
      <bottom/>
      <diagonal/>
    </border>
    <border>
      <left style="medium">
        <color indexed="9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indexed="9"/>
      </right>
      <top/>
      <bottom style="medium">
        <color theme="0"/>
      </bottom>
      <diagonal/>
    </border>
    <border>
      <left style="medium">
        <color indexed="9"/>
      </left>
      <right/>
      <top/>
      <bottom style="medium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theme="0"/>
      </bottom>
      <diagonal/>
    </border>
    <border>
      <left style="medium">
        <color indexed="9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indexed="9"/>
      </right>
      <top style="medium">
        <color theme="0"/>
      </top>
      <bottom/>
      <diagonal/>
    </border>
    <border>
      <left style="thick">
        <color indexed="9"/>
      </left>
      <right style="thick">
        <color indexed="9"/>
      </right>
      <top style="medium">
        <color theme="0"/>
      </top>
      <bottom/>
      <diagonal/>
    </border>
    <border>
      <left style="thick">
        <color indexed="9"/>
      </left>
      <right/>
      <top style="medium">
        <color theme="0"/>
      </top>
      <bottom style="medium">
        <color indexed="9"/>
      </bottom>
      <diagonal/>
    </border>
    <border>
      <left/>
      <right/>
      <top style="medium">
        <color theme="0"/>
      </top>
      <bottom style="medium">
        <color indexed="9"/>
      </bottom>
      <diagonal/>
    </border>
    <border>
      <left/>
      <right style="medium">
        <color theme="0"/>
      </right>
      <top style="medium">
        <color theme="0"/>
      </top>
      <bottom style="medium">
        <color indexed="9"/>
      </bottom>
      <diagonal/>
    </border>
    <border>
      <left style="medium">
        <color theme="0"/>
      </left>
      <right style="medium">
        <color indexed="9"/>
      </right>
      <top/>
      <bottom/>
      <diagonal/>
    </border>
    <border>
      <left/>
      <right style="medium">
        <color theme="0"/>
      </right>
      <top style="medium">
        <color indexed="9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indexed="9"/>
      </right>
      <top/>
      <bottom style="medium">
        <color indexed="9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indexed="9"/>
      </left>
      <right/>
      <top style="medium">
        <color theme="0"/>
      </top>
      <bottom style="medium">
        <color indexed="9"/>
      </bottom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ck">
        <color indexed="9"/>
      </left>
      <right/>
      <top style="thick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thick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 style="thick">
        <color indexed="9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 style="thick">
        <color indexed="9"/>
      </bottom>
      <diagonal/>
    </border>
    <border>
      <left/>
      <right style="medium">
        <color theme="0"/>
      </right>
      <top style="thick">
        <color indexed="9"/>
      </top>
      <bottom style="thick">
        <color indexed="9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thick">
        <color indexed="9"/>
      </left>
      <right/>
      <top style="medium">
        <color theme="0"/>
      </top>
      <bottom style="thick">
        <color theme="0"/>
      </bottom>
      <diagonal/>
    </border>
    <border>
      <left/>
      <right/>
      <top style="medium">
        <color theme="0"/>
      </top>
      <bottom style="thick">
        <color theme="0"/>
      </bottom>
      <diagonal/>
    </border>
    <border>
      <left/>
      <right style="medium">
        <color theme="0"/>
      </right>
      <top style="medium">
        <color theme="0"/>
      </top>
      <bottom style="thick">
        <color theme="0"/>
      </bottom>
      <diagonal/>
    </border>
    <border>
      <left style="thick">
        <color indexed="9"/>
      </left>
      <right style="medium">
        <color theme="0"/>
      </right>
      <top style="thick">
        <color theme="0"/>
      </top>
      <bottom/>
      <diagonal/>
    </border>
    <border>
      <left style="thick">
        <color indexed="9"/>
      </left>
      <right style="medium">
        <color theme="0"/>
      </right>
      <top/>
      <bottom/>
      <diagonal/>
    </border>
    <border>
      <left/>
      <right style="medium">
        <color theme="0"/>
      </right>
      <top style="medium">
        <color indexed="9"/>
      </top>
      <bottom style="medium">
        <color indexed="9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1" fillId="0" borderId="0"/>
    <xf numFmtId="0" fontId="21" fillId="0" borderId="0"/>
    <xf numFmtId="9" fontId="4" fillId="0" borderId="0" applyFont="0" applyFill="0" applyBorder="0" applyAlignment="0" applyProtection="0"/>
  </cellStyleXfs>
  <cellXfs count="292">
    <xf numFmtId="0" fontId="0" fillId="0" borderId="0" xfId="0"/>
    <xf numFmtId="0" fontId="0" fillId="0" borderId="0" xfId="0" applyFill="1" applyBorder="1"/>
    <xf numFmtId="0" fontId="3" fillId="0" borderId="0" xfId="0" applyNumberFormat="1" applyFont="1"/>
    <xf numFmtId="0" fontId="3" fillId="0" borderId="0" xfId="0" applyFont="1" applyFill="1" applyAlignment="1">
      <alignment horizontal="left" indent="1"/>
    </xf>
    <xf numFmtId="0" fontId="0" fillId="0" borderId="0" xfId="0" applyAlignment="1">
      <alignment horizontal="left" indent="1"/>
    </xf>
    <xf numFmtId="0" fontId="0" fillId="4" borderId="0" xfId="0" applyFill="1"/>
    <xf numFmtId="0" fontId="6" fillId="0" borderId="0" xfId="0" applyFont="1" applyFill="1" applyAlignment="1">
      <alignment horizontal="left" indent="1"/>
    </xf>
    <xf numFmtId="0" fontId="7" fillId="0" borderId="0" xfId="0" applyFont="1" applyAlignment="1">
      <alignment horizontal="left" indent="1"/>
    </xf>
    <xf numFmtId="10" fontId="0" fillId="0" borderId="0" xfId="0" applyNumberFormat="1" applyAlignment="1">
      <alignment horizontal="left" indent="1"/>
    </xf>
    <xf numFmtId="10" fontId="9" fillId="3" borderId="0" xfId="2" applyNumberFormat="1" applyFont="1" applyFill="1" applyBorder="1" applyAlignment="1">
      <alignment horizontal="left" wrapText="1"/>
    </xf>
    <xf numFmtId="10" fontId="10" fillId="3" borderId="0" xfId="2" applyNumberFormat="1" applyFont="1" applyFill="1" applyBorder="1" applyAlignment="1">
      <alignment horizontal="left" wrapText="1"/>
    </xf>
    <xf numFmtId="0" fontId="3" fillId="0" borderId="0" xfId="0" applyFont="1"/>
    <xf numFmtId="49" fontId="3" fillId="0" borderId="17" xfId="0" applyNumberFormat="1" applyFont="1" applyFill="1" applyBorder="1" applyAlignment="1">
      <alignment horizontal="left" wrapText="1"/>
    </xf>
    <xf numFmtId="164" fontId="0" fillId="4" borderId="0" xfId="0" applyNumberFormat="1" applyFill="1"/>
    <xf numFmtId="0" fontId="11" fillId="0" borderId="0" xfId="0" applyFont="1" applyFill="1" applyBorder="1" applyAlignment="1">
      <alignment horizontal="left" indent="1"/>
    </xf>
    <xf numFmtId="165" fontId="12" fillId="0" borderId="0" xfId="0" applyNumberFormat="1" applyFont="1"/>
    <xf numFmtId="10" fontId="4" fillId="0" borderId="0" xfId="2" applyNumberFormat="1" applyFont="1"/>
    <xf numFmtId="164" fontId="0" fillId="0" borderId="0" xfId="0" applyNumberFormat="1"/>
    <xf numFmtId="164" fontId="2" fillId="0" borderId="0" xfId="0" applyNumberFormat="1" applyFont="1"/>
    <xf numFmtId="10" fontId="0" fillId="4" borderId="0" xfId="0" applyNumberFormat="1" applyFill="1"/>
    <xf numFmtId="0" fontId="0" fillId="0" borderId="0" xfId="0" applyFill="1"/>
    <xf numFmtId="164" fontId="0" fillId="0" borderId="0" xfId="0" applyNumberFormat="1" applyFill="1"/>
    <xf numFmtId="0" fontId="11" fillId="0" borderId="0" xfId="0" applyFont="1" applyFill="1"/>
    <xf numFmtId="0" fontId="14" fillId="0" borderId="0" xfId="0" applyFont="1" applyFill="1" applyBorder="1" applyProtection="1"/>
    <xf numFmtId="0" fontId="14" fillId="0" borderId="0" xfId="0" applyFont="1" applyProtection="1"/>
    <xf numFmtId="0" fontId="15" fillId="6" borderId="20" xfId="0" applyFont="1" applyFill="1" applyBorder="1" applyProtection="1"/>
    <xf numFmtId="0" fontId="18" fillId="0" borderId="0" xfId="0" applyFont="1" applyFill="1" applyBorder="1" applyProtection="1"/>
    <xf numFmtId="0" fontId="18" fillId="0" borderId="0" xfId="0" applyFont="1" applyProtection="1"/>
    <xf numFmtId="0" fontId="15" fillId="6" borderId="23" xfId="0" applyFont="1" applyFill="1" applyBorder="1" applyAlignment="1" applyProtection="1">
      <alignment vertical="center"/>
    </xf>
    <xf numFmtId="0" fontId="15" fillId="6" borderId="23" xfId="0" applyFont="1" applyFill="1" applyBorder="1" applyAlignment="1" applyProtection="1">
      <alignment vertical="center" wrapText="1"/>
    </xf>
    <xf numFmtId="0" fontId="17" fillId="6" borderId="24" xfId="0" applyFont="1" applyFill="1" applyBorder="1" applyAlignment="1" applyProtection="1">
      <alignment horizontal="center"/>
    </xf>
    <xf numFmtId="0" fontId="17" fillId="6" borderId="25" xfId="0" applyFont="1" applyFill="1" applyBorder="1" applyAlignment="1" applyProtection="1">
      <alignment horizontal="center"/>
    </xf>
    <xf numFmtId="0" fontId="19" fillId="7" borderId="26" xfId="0" applyFont="1" applyFill="1" applyBorder="1" applyAlignment="1">
      <alignment horizontal="center" vertical="center" wrapText="1"/>
    </xf>
    <xf numFmtId="43" fontId="19" fillId="7" borderId="26" xfId="3" applyFont="1" applyFill="1" applyBorder="1" applyAlignment="1">
      <alignment horizontal="center" vertical="center" wrapText="1"/>
    </xf>
    <xf numFmtId="0" fontId="20" fillId="0" borderId="0" xfId="0" applyFont="1" applyFill="1" applyBorder="1" applyProtection="1"/>
    <xf numFmtId="0" fontId="20" fillId="0" borderId="0" xfId="0" applyFont="1" applyProtection="1"/>
    <xf numFmtId="0" fontId="19" fillId="4" borderId="26" xfId="0" applyFont="1" applyFill="1" applyBorder="1" applyAlignment="1">
      <alignment vertical="center"/>
    </xf>
    <xf numFmtId="0" fontId="19" fillId="4" borderId="26" xfId="4" applyFont="1" applyFill="1" applyBorder="1" applyAlignment="1" applyProtection="1">
      <alignment vertical="center"/>
    </xf>
    <xf numFmtId="0" fontId="19" fillId="0" borderId="26" xfId="0" applyFont="1" applyFill="1" applyBorder="1" applyAlignment="1" applyProtection="1">
      <alignment horizontal="center" vertical="center"/>
    </xf>
    <xf numFmtId="0" fontId="19" fillId="5" borderId="26" xfId="4" applyFont="1" applyFill="1" applyBorder="1" applyAlignment="1" applyProtection="1">
      <alignment vertical="center"/>
    </xf>
    <xf numFmtId="0" fontId="19" fillId="8" borderId="26" xfId="0" applyFont="1" applyFill="1" applyBorder="1" applyAlignment="1" applyProtection="1">
      <alignment vertical="center"/>
    </xf>
    <xf numFmtId="0" fontId="19" fillId="8" borderId="26" xfId="4" applyFont="1" applyFill="1" applyBorder="1" applyAlignment="1" applyProtection="1">
      <alignment vertical="center"/>
    </xf>
    <xf numFmtId="10" fontId="14" fillId="0" borderId="26" xfId="2" applyNumberFormat="1" applyFont="1" applyFill="1" applyBorder="1" applyAlignment="1" applyProtection="1">
      <alignment horizontal="center"/>
    </xf>
    <xf numFmtId="10" fontId="14" fillId="9" borderId="26" xfId="2" applyNumberFormat="1" applyFont="1" applyFill="1" applyBorder="1" applyAlignment="1" applyProtection="1">
      <alignment horizontal="center"/>
    </xf>
    <xf numFmtId="10" fontId="14" fillId="0" borderId="26" xfId="2" applyNumberFormat="1" applyFont="1" applyBorder="1" applyAlignment="1" applyProtection="1">
      <alignment horizontal="center"/>
    </xf>
    <xf numFmtId="10" fontId="14" fillId="0" borderId="0" xfId="0" applyNumberFormat="1" applyFont="1" applyFill="1" applyBorder="1" applyProtection="1"/>
    <xf numFmtId="0" fontId="19" fillId="4" borderId="26" xfId="5" applyFont="1" applyFill="1" applyBorder="1" applyAlignment="1" applyProtection="1">
      <alignment vertical="center"/>
    </xf>
    <xf numFmtId="0" fontId="19" fillId="5" borderId="26" xfId="5" applyFont="1" applyFill="1" applyBorder="1" applyAlignment="1" applyProtection="1">
      <alignment vertical="center"/>
    </xf>
    <xf numFmtId="0" fontId="19" fillId="8" borderId="26" xfId="5" applyFont="1" applyFill="1" applyBorder="1" applyAlignment="1" applyProtection="1">
      <alignment vertical="center"/>
    </xf>
    <xf numFmtId="10" fontId="8" fillId="3" borderId="0" xfId="2" applyNumberFormat="1" applyFont="1" applyFill="1" applyBorder="1" applyAlignment="1">
      <alignment horizontal="left" wrapText="1"/>
    </xf>
    <xf numFmtId="164" fontId="4" fillId="0" borderId="0" xfId="3" applyNumberFormat="1" applyFont="1"/>
    <xf numFmtId="166" fontId="0" fillId="0" borderId="0" xfId="0" applyNumberFormat="1"/>
    <xf numFmtId="0" fontId="22" fillId="4" borderId="0" xfId="0" applyFont="1" applyFill="1"/>
    <xf numFmtId="9" fontId="4" fillId="4" borderId="0" xfId="6" applyFont="1" applyFill="1"/>
    <xf numFmtId="164" fontId="4" fillId="4" borderId="0" xfId="3" applyNumberFormat="1" applyFont="1" applyFill="1"/>
    <xf numFmtId="10" fontId="0" fillId="0" borderId="0" xfId="0" applyNumberFormat="1"/>
    <xf numFmtId="164" fontId="3" fillId="4" borderId="0" xfId="3" applyNumberFormat="1" applyFont="1" applyFill="1" applyAlignment="1">
      <alignment horizontal="right"/>
    </xf>
    <xf numFmtId="10" fontId="9" fillId="3" borderId="0" xfId="6" applyNumberFormat="1" applyFont="1" applyFill="1" applyBorder="1" applyAlignment="1">
      <alignment horizontal="left" wrapText="1"/>
    </xf>
    <xf numFmtId="10" fontId="8" fillId="3" borderId="0" xfId="6" applyNumberFormat="1" applyFont="1" applyFill="1" applyBorder="1" applyAlignment="1">
      <alignment horizontal="left" wrapText="1"/>
    </xf>
    <xf numFmtId="0" fontId="0" fillId="0" borderId="0" xfId="0" applyNumberFormat="1"/>
    <xf numFmtId="1" fontId="8" fillId="3" borderId="0" xfId="3" applyNumberFormat="1" applyFont="1" applyFill="1" applyBorder="1" applyAlignment="1">
      <alignment horizontal="center" wrapText="1"/>
    </xf>
    <xf numFmtId="167" fontId="4" fillId="0" borderId="0" xfId="3" applyNumberFormat="1" applyFont="1"/>
    <xf numFmtId="10" fontId="4" fillId="0" borderId="0" xfId="6" applyNumberFormat="1" applyFont="1" applyFill="1"/>
    <xf numFmtId="0" fontId="3" fillId="0" borderId="0" xfId="0" applyFont="1" applyAlignment="1">
      <alignment horizontal="left" indent="1"/>
    </xf>
    <xf numFmtId="10" fontId="10" fillId="3" borderId="0" xfId="6" applyNumberFormat="1" applyFont="1" applyFill="1" applyBorder="1" applyAlignment="1">
      <alignment horizontal="left" wrapText="1"/>
    </xf>
    <xf numFmtId="168" fontId="4" fillId="0" borderId="0" xfId="3" applyNumberFormat="1" applyFont="1"/>
    <xf numFmtId="10" fontId="23" fillId="0" borderId="0" xfId="0" applyNumberFormat="1" applyFont="1" applyAlignment="1">
      <alignment horizontal="center"/>
    </xf>
    <xf numFmtId="10" fontId="23" fillId="0" borderId="0" xfId="0" applyNumberFormat="1" applyFont="1" applyFill="1" applyAlignment="1">
      <alignment horizontal="center"/>
    </xf>
    <xf numFmtId="170" fontId="4" fillId="0" borderId="0" xfId="3" applyNumberFormat="1" applyFont="1"/>
    <xf numFmtId="169" fontId="4" fillId="0" borderId="0" xfId="3" applyNumberFormat="1" applyFont="1"/>
    <xf numFmtId="164" fontId="24" fillId="0" borderId="0" xfId="3" applyNumberFormat="1" applyFont="1"/>
    <xf numFmtId="10" fontId="23" fillId="0" borderId="0" xfId="0" applyNumberFormat="1" applyFont="1" applyAlignment="1">
      <alignment horizontal="left" indent="1"/>
    </xf>
    <xf numFmtId="10" fontId="4" fillId="0" borderId="0" xfId="6" applyNumberFormat="1" applyFont="1"/>
    <xf numFmtId="164" fontId="3" fillId="0" borderId="0" xfId="3" applyNumberFormat="1" applyFont="1"/>
    <xf numFmtId="169" fontId="0" fillId="4" borderId="0" xfId="0" applyNumberFormat="1" applyFill="1"/>
    <xf numFmtId="9" fontId="1" fillId="4" borderId="0" xfId="6" applyFont="1" applyFill="1"/>
    <xf numFmtId="9" fontId="0" fillId="0" borderId="0" xfId="2" applyFont="1"/>
    <xf numFmtId="0" fontId="25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9" fontId="0" fillId="0" borderId="0" xfId="0" applyNumberFormat="1"/>
    <xf numFmtId="0" fontId="26" fillId="0" borderId="0" xfId="0" applyFont="1"/>
    <xf numFmtId="164" fontId="3" fillId="3" borderId="0" xfId="0" applyNumberFormat="1" applyFont="1" applyFill="1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3" fillId="0" borderId="0" xfId="1" applyNumberFormat="1" applyFont="1" applyFill="1" applyBorder="1" applyAlignment="1">
      <alignment horizontal="right"/>
    </xf>
    <xf numFmtId="0" fontId="5" fillId="3" borderId="0" xfId="0" applyFont="1" applyFill="1" applyBorder="1" applyAlignment="1">
      <alignment horizontal="center" wrapText="1"/>
    </xf>
    <xf numFmtId="164" fontId="8" fillId="3" borderId="0" xfId="0" applyNumberFormat="1" applyFont="1" applyFill="1" applyBorder="1" applyAlignment="1">
      <alignment horizontal="center" wrapText="1"/>
    </xf>
    <xf numFmtId="164" fontId="8" fillId="3" borderId="0" xfId="1" applyNumberFormat="1" applyFont="1" applyFill="1" applyBorder="1" applyAlignment="1">
      <alignment horizontal="center" wrapText="1"/>
    </xf>
    <xf numFmtId="164" fontId="5" fillId="3" borderId="0" xfId="0" applyNumberFormat="1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center" wrapText="1"/>
    </xf>
    <xf numFmtId="0" fontId="10" fillId="3" borderId="0" xfId="0" applyFont="1" applyFill="1" applyBorder="1" applyAlignment="1">
      <alignment horizontal="center" wrapText="1"/>
    </xf>
    <xf numFmtId="164" fontId="10" fillId="3" borderId="0" xfId="0" applyNumberFormat="1" applyFont="1" applyFill="1" applyBorder="1" applyAlignment="1">
      <alignment horizontal="left" wrapText="1"/>
    </xf>
    <xf numFmtId="0" fontId="8" fillId="3" borderId="0" xfId="0" applyFont="1" applyFill="1" applyBorder="1" applyAlignment="1">
      <alignment horizontal="center" wrapText="1"/>
    </xf>
    <xf numFmtId="0" fontId="27" fillId="2" borderId="12" xfId="0" applyFont="1" applyFill="1" applyBorder="1" applyAlignment="1">
      <alignment horizontal="center" wrapText="1"/>
    </xf>
    <xf numFmtId="0" fontId="27" fillId="2" borderId="13" xfId="0" applyFont="1" applyFill="1" applyBorder="1" applyAlignment="1">
      <alignment horizontal="center" wrapText="1"/>
    </xf>
    <xf numFmtId="0" fontId="27" fillId="2" borderId="15" xfId="0" applyFont="1" applyFill="1" applyBorder="1" applyAlignment="1">
      <alignment horizontal="center" wrapText="1"/>
    </xf>
    <xf numFmtId="0" fontId="27" fillId="2" borderId="49" xfId="0" applyFont="1" applyFill="1" applyBorder="1" applyAlignment="1">
      <alignment horizontal="center" wrapText="1"/>
    </xf>
    <xf numFmtId="0" fontId="27" fillId="2" borderId="50" xfId="0" applyFont="1" applyFill="1" applyBorder="1" applyAlignment="1">
      <alignment horizontal="center" wrapText="1"/>
    </xf>
    <xf numFmtId="0" fontId="27" fillId="2" borderId="51" xfId="0" applyFont="1" applyFill="1" applyBorder="1" applyAlignment="1">
      <alignment horizontal="center" wrapText="1"/>
    </xf>
    <xf numFmtId="164" fontId="5" fillId="3" borderId="0" xfId="3" applyNumberFormat="1" applyFont="1" applyFill="1" applyBorder="1" applyAlignment="1">
      <alignment horizontal="center" wrapText="1"/>
    </xf>
    <xf numFmtId="164" fontId="4" fillId="0" borderId="0" xfId="3" applyNumberFormat="1" applyFont="1" applyFill="1" applyBorder="1"/>
    <xf numFmtId="164" fontId="8" fillId="3" borderId="0" xfId="3" applyNumberFormat="1" applyFont="1" applyFill="1" applyBorder="1" applyAlignment="1">
      <alignment horizontal="center" wrapText="1"/>
    </xf>
    <xf numFmtId="164" fontId="4" fillId="0" borderId="0" xfId="3" applyNumberFormat="1" applyFont="1" applyBorder="1"/>
    <xf numFmtId="164" fontId="27" fillId="2" borderId="58" xfId="3" applyNumberFormat="1" applyFont="1" applyFill="1" applyBorder="1" applyAlignment="1">
      <alignment horizontal="center" wrapText="1"/>
    </xf>
    <xf numFmtId="0" fontId="27" fillId="2" borderId="59" xfId="0" applyFont="1" applyFill="1" applyBorder="1" applyAlignment="1">
      <alignment horizontal="center" wrapText="1"/>
    </xf>
    <xf numFmtId="164" fontId="3" fillId="0" borderId="0" xfId="3" applyNumberFormat="1" applyFont="1" applyFill="1" applyBorder="1" applyAlignment="1">
      <alignment horizontal="right"/>
    </xf>
    <xf numFmtId="1" fontId="11" fillId="3" borderId="0" xfId="3" applyNumberFormat="1" applyFont="1" applyFill="1" applyBorder="1"/>
    <xf numFmtId="1" fontId="4" fillId="0" borderId="0" xfId="3" applyNumberFormat="1" applyFont="1" applyBorder="1"/>
    <xf numFmtId="1" fontId="0" fillId="0" borderId="0" xfId="0" applyNumberFormat="1" applyBorder="1"/>
    <xf numFmtId="164" fontId="0" fillId="0" borderId="0" xfId="0" applyNumberFormat="1" applyBorder="1"/>
    <xf numFmtId="0" fontId="27" fillId="2" borderId="58" xfId="0" applyFont="1" applyFill="1" applyBorder="1" applyAlignment="1">
      <alignment horizontal="center" wrapText="1"/>
    </xf>
    <xf numFmtId="0" fontId="27" fillId="2" borderId="60" xfId="0" applyFont="1" applyFill="1" applyBorder="1" applyAlignment="1">
      <alignment horizontal="center" wrapText="1"/>
    </xf>
    <xf numFmtId="10" fontId="27" fillId="2" borderId="60" xfId="0" applyNumberFormat="1" applyFont="1" applyFill="1" applyBorder="1" applyAlignment="1">
      <alignment horizontal="center" wrapText="1"/>
    </xf>
    <xf numFmtId="164" fontId="27" fillId="2" borderId="60" xfId="3" applyNumberFormat="1" applyFont="1" applyFill="1" applyBorder="1" applyAlignment="1">
      <alignment horizontal="center" wrapText="1"/>
    </xf>
    <xf numFmtId="164" fontId="11" fillId="3" borderId="0" xfId="3" applyNumberFormat="1" applyFont="1" applyFill="1" applyBorder="1"/>
    <xf numFmtId="49" fontId="3" fillId="0" borderId="47" xfId="0" applyNumberFormat="1" applyFont="1" applyFill="1" applyBorder="1" applyAlignment="1">
      <alignment horizontal="left" wrapText="1"/>
    </xf>
    <xf numFmtId="0" fontId="27" fillId="2" borderId="61" xfId="0" applyFont="1" applyFill="1" applyBorder="1" applyAlignment="1">
      <alignment horizontal="center" wrapText="1"/>
    </xf>
    <xf numFmtId="169" fontId="8" fillId="3" borderId="0" xfId="3" applyNumberFormat="1" applyFont="1" applyFill="1" applyBorder="1" applyAlignment="1">
      <alignment horizontal="center" wrapText="1"/>
    </xf>
    <xf numFmtId="0" fontId="0" fillId="0" borderId="0" xfId="0" applyBorder="1"/>
    <xf numFmtId="164" fontId="3" fillId="0" borderId="0" xfId="0" applyNumberFormat="1" applyFont="1" applyFill="1" applyBorder="1" applyAlignment="1">
      <alignment horizontal="center" wrapText="1"/>
    </xf>
    <xf numFmtId="164" fontId="24" fillId="0" borderId="0" xfId="3" applyNumberFormat="1" applyFont="1" applyBorder="1"/>
    <xf numFmtId="164" fontId="10" fillId="3" borderId="0" xfId="3" applyNumberFormat="1" applyFont="1" applyFill="1" applyBorder="1" applyAlignment="1">
      <alignment horizontal="center" wrapText="1"/>
    </xf>
    <xf numFmtId="0" fontId="0" fillId="0" borderId="0" xfId="0" applyBorder="1" applyAlignment="1">
      <alignment horizontal="left" indent="1"/>
    </xf>
    <xf numFmtId="10" fontId="0" fillId="0" borderId="0" xfId="0" applyNumberFormat="1" applyBorder="1" applyAlignment="1">
      <alignment horizontal="left" indent="1"/>
    </xf>
    <xf numFmtId="10" fontId="4" fillId="0" borderId="0" xfId="6" applyNumberFormat="1" applyFont="1" applyBorder="1"/>
    <xf numFmtId="164" fontId="2" fillId="0" borderId="0" xfId="3" applyNumberFormat="1" applyFont="1" applyBorder="1"/>
    <xf numFmtId="10" fontId="0" fillId="4" borderId="0" xfId="0" applyNumberFormat="1" applyFill="1" applyBorder="1"/>
    <xf numFmtId="164" fontId="4" fillId="4" borderId="0" xfId="3" applyNumberFormat="1" applyFont="1" applyFill="1" applyBorder="1"/>
    <xf numFmtId="0" fontId="0" fillId="4" borderId="0" xfId="0" applyFill="1" applyBorder="1"/>
    <xf numFmtId="164" fontId="3" fillId="3" borderId="0" xfId="3" applyNumberFormat="1" applyFont="1" applyFill="1" applyBorder="1" applyAlignment="1">
      <alignment horizontal="center" wrapText="1"/>
    </xf>
    <xf numFmtId="164" fontId="11" fillId="3" borderId="0" xfId="0" applyNumberFormat="1" applyFont="1" applyFill="1" applyBorder="1"/>
    <xf numFmtId="0" fontId="31" fillId="2" borderId="58" xfId="0" applyFont="1" applyFill="1" applyBorder="1" applyAlignment="1">
      <alignment horizontal="center" wrapText="1"/>
    </xf>
    <xf numFmtId="0" fontId="31" fillId="2" borderId="60" xfId="0" applyFont="1" applyFill="1" applyBorder="1" applyAlignment="1">
      <alignment horizontal="center" wrapText="1"/>
    </xf>
    <xf numFmtId="164" fontId="31" fillId="2" borderId="60" xfId="3" applyNumberFormat="1" applyFont="1" applyFill="1" applyBorder="1" applyAlignment="1">
      <alignment horizontal="center" wrapText="1"/>
    </xf>
    <xf numFmtId="0" fontId="31" fillId="2" borderId="61" xfId="0" applyFont="1" applyFill="1" applyBorder="1" applyAlignment="1">
      <alignment horizontal="center" wrapText="1"/>
    </xf>
    <xf numFmtId="0" fontId="9" fillId="3" borderId="0" xfId="2" applyNumberFormat="1" applyFont="1" applyFill="1" applyBorder="1" applyAlignment="1">
      <alignment horizontal="left" wrapText="1"/>
    </xf>
    <xf numFmtId="10" fontId="33" fillId="3" borderId="0" xfId="6" applyNumberFormat="1" applyFont="1" applyFill="1" applyBorder="1" applyAlignment="1">
      <alignment horizontal="left" wrapText="1"/>
    </xf>
    <xf numFmtId="49" fontId="8" fillId="3" borderId="6" xfId="0" applyNumberFormat="1" applyFont="1" applyFill="1" applyBorder="1" applyAlignment="1">
      <alignment horizontal="left" wrapText="1"/>
    </xf>
    <xf numFmtId="49" fontId="8" fillId="3" borderId="0" xfId="0" applyNumberFormat="1" applyFont="1" applyFill="1" applyBorder="1" applyAlignment="1">
      <alignment horizontal="left" wrapText="1"/>
    </xf>
    <xf numFmtId="0" fontId="27" fillId="2" borderId="1" xfId="0" applyFont="1" applyFill="1" applyBorder="1" applyAlignment="1">
      <alignment horizontal="center" vertical="center" wrapText="1"/>
    </xf>
    <xf numFmtId="0" fontId="27" fillId="2" borderId="5" xfId="0" applyFont="1" applyFill="1" applyBorder="1" applyAlignment="1">
      <alignment horizontal="center" vertical="center" wrapText="1"/>
    </xf>
    <xf numFmtId="0" fontId="27" fillId="2" borderId="12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6" xfId="0" applyFont="1" applyFill="1" applyBorder="1" applyAlignment="1">
      <alignment horizontal="center" vertical="center" wrapText="1"/>
    </xf>
    <xf numFmtId="0" fontId="27" fillId="2" borderId="13" xfId="0" applyFont="1" applyFill="1" applyBorder="1" applyAlignment="1">
      <alignment horizontal="center" vertical="center" wrapText="1"/>
    </xf>
    <xf numFmtId="0" fontId="27" fillId="2" borderId="76" xfId="0" applyFont="1" applyFill="1" applyBorder="1" applyAlignment="1">
      <alignment horizontal="center" vertical="center" wrapText="1"/>
    </xf>
    <xf numFmtId="0" fontId="27" fillId="2" borderId="75" xfId="0" applyFont="1" applyFill="1" applyBorder="1" applyAlignment="1">
      <alignment horizontal="center" vertical="center" wrapText="1"/>
    </xf>
    <xf numFmtId="0" fontId="27" fillId="2" borderId="48" xfId="0" applyFont="1" applyFill="1" applyBorder="1" applyAlignment="1">
      <alignment horizontal="center" vertical="center" wrapText="1"/>
    </xf>
    <xf numFmtId="0" fontId="27" fillId="2" borderId="3" xfId="0" applyFont="1" applyFill="1" applyBorder="1" applyAlignment="1">
      <alignment horizontal="center" vertical="center" wrapText="1"/>
    </xf>
    <xf numFmtId="0" fontId="27" fillId="2" borderId="7" xfId="0" applyFont="1" applyFill="1" applyBorder="1" applyAlignment="1">
      <alignment horizontal="center" vertical="center" wrapText="1"/>
    </xf>
    <xf numFmtId="0" fontId="27" fillId="2" borderId="14" xfId="0" applyFont="1" applyFill="1" applyBorder="1" applyAlignment="1">
      <alignment horizontal="center" vertical="center" wrapText="1"/>
    </xf>
    <xf numFmtId="49" fontId="10" fillId="3" borderId="18" xfId="0" applyNumberFormat="1" applyFont="1" applyFill="1" applyBorder="1" applyAlignment="1">
      <alignment horizontal="left" wrapText="1"/>
    </xf>
    <xf numFmtId="49" fontId="10" fillId="3" borderId="0" xfId="0" applyNumberFormat="1" applyFont="1" applyFill="1" applyBorder="1" applyAlignment="1">
      <alignment horizontal="left" wrapText="1"/>
    </xf>
    <xf numFmtId="0" fontId="28" fillId="2" borderId="4" xfId="0" applyFont="1" applyFill="1" applyBorder="1" applyAlignment="1">
      <alignment horizontal="center" vertical="center" wrapText="1"/>
    </xf>
    <xf numFmtId="0" fontId="28" fillId="2" borderId="0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0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27" fillId="2" borderId="0" xfId="0" applyFont="1" applyFill="1" applyBorder="1" applyAlignment="1">
      <alignment horizontal="center" vertical="center" wrapText="1"/>
    </xf>
    <xf numFmtId="0" fontId="27" fillId="2" borderId="39" xfId="0" applyFont="1" applyFill="1" applyBorder="1" applyAlignment="1">
      <alignment horizontal="center" vertical="center" wrapText="1"/>
    </xf>
    <xf numFmtId="0" fontId="27" fillId="2" borderId="52" xfId="0" applyFont="1" applyFill="1" applyBorder="1" applyAlignment="1">
      <alignment horizontal="center" vertical="center" wrapText="1"/>
    </xf>
    <xf numFmtId="0" fontId="27" fillId="2" borderId="9" xfId="0" applyFont="1" applyFill="1" applyBorder="1" applyAlignment="1">
      <alignment horizontal="center" vertical="center" wrapText="1"/>
    </xf>
    <xf numFmtId="0" fontId="27" fillId="2" borderId="27" xfId="0" applyFont="1" applyFill="1" applyBorder="1" applyAlignment="1">
      <alignment horizontal="center" vertical="center" wrapText="1"/>
    </xf>
    <xf numFmtId="0" fontId="27" fillId="2" borderId="28" xfId="0" applyFont="1" applyFill="1" applyBorder="1" applyAlignment="1">
      <alignment horizontal="center" vertical="center" wrapText="1"/>
    </xf>
    <xf numFmtId="0" fontId="27" fillId="2" borderId="10" xfId="0" applyFont="1" applyFill="1" applyBorder="1" applyAlignment="1">
      <alignment horizontal="center" vertical="center" wrapText="1"/>
    </xf>
    <xf numFmtId="0" fontId="29" fillId="2" borderId="29" xfId="0" applyFont="1" applyFill="1" applyBorder="1" applyAlignment="1">
      <alignment horizontal="center" vertical="center" wrapText="1"/>
    </xf>
    <xf numFmtId="0" fontId="29" fillId="2" borderId="30" xfId="0" applyFont="1" applyFill="1" applyBorder="1" applyAlignment="1">
      <alignment horizontal="center" vertical="center" wrapText="1"/>
    </xf>
    <xf numFmtId="164" fontId="29" fillId="2" borderId="8" xfId="3" applyNumberFormat="1" applyFont="1" applyFill="1" applyBorder="1" applyAlignment="1">
      <alignment horizontal="center" vertical="center" wrapText="1"/>
    </xf>
    <xf numFmtId="164" fontId="29" fillId="2" borderId="9" xfId="3" applyNumberFormat="1" applyFont="1" applyFill="1" applyBorder="1" applyAlignment="1">
      <alignment horizontal="center" vertical="center" wrapText="1"/>
    </xf>
    <xf numFmtId="164" fontId="29" fillId="2" borderId="3" xfId="3" applyNumberFormat="1" applyFont="1" applyFill="1" applyBorder="1" applyAlignment="1">
      <alignment horizontal="center" vertical="center" wrapText="1"/>
    </xf>
    <xf numFmtId="164" fontId="29" fillId="2" borderId="4" xfId="3" applyNumberFormat="1" applyFont="1" applyFill="1" applyBorder="1" applyAlignment="1">
      <alignment horizontal="center" vertical="center" wrapText="1"/>
    </xf>
    <xf numFmtId="164" fontId="29" fillId="2" borderId="0" xfId="3" applyNumberFormat="1" applyFont="1" applyFill="1" applyBorder="1" applyAlignment="1">
      <alignment horizontal="center" vertical="center" wrapText="1"/>
    </xf>
    <xf numFmtId="164" fontId="29" fillId="2" borderId="7" xfId="3" applyNumberFormat="1" applyFont="1" applyFill="1" applyBorder="1" applyAlignment="1">
      <alignment horizontal="center" vertical="center" wrapText="1"/>
    </xf>
    <xf numFmtId="0" fontId="27" fillId="2" borderId="53" xfId="0" applyFont="1" applyFill="1" applyBorder="1" applyAlignment="1">
      <alignment horizontal="center" vertical="center" wrapText="1"/>
    </xf>
    <xf numFmtId="0" fontId="27" fillId="2" borderId="54" xfId="0" applyFont="1" applyFill="1" applyBorder="1" applyAlignment="1">
      <alignment horizontal="center" vertical="center" wrapText="1"/>
    </xf>
    <xf numFmtId="164" fontId="27" fillId="2" borderId="55" xfId="3" applyNumberFormat="1" applyFont="1" applyFill="1" applyBorder="1" applyAlignment="1">
      <alignment horizontal="center" vertical="center" wrapText="1"/>
    </xf>
    <xf numFmtId="164" fontId="27" fillId="2" borderId="60" xfId="3" applyNumberFormat="1" applyFont="1" applyFill="1" applyBorder="1" applyAlignment="1">
      <alignment horizontal="center" vertical="center" wrapText="1"/>
    </xf>
    <xf numFmtId="164" fontId="27" fillId="2" borderId="56" xfId="3" applyNumberFormat="1" applyFont="1" applyFill="1" applyBorder="1" applyAlignment="1">
      <alignment horizontal="center" vertical="center" wrapText="1"/>
    </xf>
    <xf numFmtId="164" fontId="27" fillId="2" borderId="59" xfId="3" applyNumberFormat="1" applyFont="1" applyFill="1" applyBorder="1" applyAlignment="1">
      <alignment horizontal="center" vertical="center" wrapText="1"/>
    </xf>
    <xf numFmtId="164" fontId="27" fillId="2" borderId="57" xfId="3" applyNumberFormat="1" applyFont="1" applyFill="1" applyBorder="1" applyAlignment="1">
      <alignment horizontal="center" vertical="center" wrapText="1"/>
    </xf>
    <xf numFmtId="164" fontId="27" fillId="2" borderId="61" xfId="3" applyNumberFormat="1" applyFont="1" applyFill="1" applyBorder="1" applyAlignment="1">
      <alignment horizontal="center" vertical="center" wrapText="1"/>
    </xf>
    <xf numFmtId="164" fontId="8" fillId="3" borderId="0" xfId="0" applyNumberFormat="1" applyFont="1" applyFill="1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64" fontId="8" fillId="3" borderId="0" xfId="0" applyNumberFormat="1" applyFont="1" applyFill="1" applyBorder="1" applyAlignment="1">
      <alignment vertical="center" wrapText="1"/>
    </xf>
    <xf numFmtId="0" fontId="27" fillId="2" borderId="62" xfId="0" applyFont="1" applyFill="1" applyBorder="1" applyAlignment="1">
      <alignment horizontal="center" vertical="center" wrapText="1"/>
    </xf>
    <xf numFmtId="0" fontId="27" fillId="2" borderId="67" xfId="0" applyFont="1" applyFill="1" applyBorder="1" applyAlignment="1">
      <alignment horizontal="center" vertical="center" wrapText="1"/>
    </xf>
    <xf numFmtId="0" fontId="27" fillId="2" borderId="71" xfId="0" applyFont="1" applyFill="1" applyBorder="1" applyAlignment="1">
      <alignment horizontal="center" vertical="center" wrapText="1"/>
    </xf>
    <xf numFmtId="0" fontId="27" fillId="2" borderId="55" xfId="0" applyFont="1" applyFill="1" applyBorder="1" applyAlignment="1">
      <alignment horizontal="center" vertical="center" wrapText="1"/>
    </xf>
    <xf numFmtId="0" fontId="27" fillId="2" borderId="56" xfId="0" applyFont="1" applyFill="1" applyBorder="1" applyAlignment="1">
      <alignment horizontal="center" vertical="center" wrapText="1"/>
    </xf>
    <xf numFmtId="0" fontId="27" fillId="2" borderId="59" xfId="0" applyFont="1" applyFill="1" applyBorder="1" applyAlignment="1">
      <alignment horizontal="center" vertical="center" wrapText="1"/>
    </xf>
    <xf numFmtId="10" fontId="27" fillId="2" borderId="63" xfId="0" applyNumberFormat="1" applyFont="1" applyFill="1" applyBorder="1" applyAlignment="1">
      <alignment horizontal="center" vertical="center" wrapText="1"/>
    </xf>
    <xf numFmtId="10" fontId="27" fillId="2" borderId="28" xfId="0" applyNumberFormat="1" applyFont="1" applyFill="1" applyBorder="1" applyAlignment="1">
      <alignment horizontal="center" vertical="center" wrapText="1"/>
    </xf>
    <xf numFmtId="10" fontId="27" fillId="2" borderId="31" xfId="0" applyNumberFormat="1" applyFont="1" applyFill="1" applyBorder="1" applyAlignment="1">
      <alignment horizontal="center" vertical="center" wrapText="1"/>
    </xf>
    <xf numFmtId="0" fontId="28" fillId="2" borderId="64" xfId="0" applyFont="1" applyFill="1" applyBorder="1" applyAlignment="1">
      <alignment horizontal="center" vertical="center" wrapText="1"/>
    </xf>
    <xf numFmtId="0" fontId="28" fillId="2" borderId="65" xfId="0" applyFont="1" applyFill="1" applyBorder="1" applyAlignment="1">
      <alignment horizontal="center" vertical="center" wrapText="1"/>
    </xf>
    <xf numFmtId="0" fontId="28" fillId="2" borderId="66" xfId="0" applyFont="1" applyFill="1" applyBorder="1" applyAlignment="1">
      <alignment horizontal="center" vertical="center" wrapText="1"/>
    </xf>
    <xf numFmtId="0" fontId="29" fillId="2" borderId="38" xfId="0" applyFont="1" applyFill="1" applyBorder="1" applyAlignment="1">
      <alignment horizontal="center" vertical="center" wrapText="1"/>
    </xf>
    <xf numFmtId="0" fontId="29" fillId="2" borderId="39" xfId="0" applyFont="1" applyFill="1" applyBorder="1" applyAlignment="1">
      <alignment horizontal="center" vertical="center" wrapText="1"/>
    </xf>
    <xf numFmtId="0" fontId="29" fillId="2" borderId="40" xfId="0" applyFont="1" applyFill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center" vertical="center" wrapText="1"/>
    </xf>
    <xf numFmtId="0" fontId="29" fillId="2" borderId="16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2" borderId="68" xfId="0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center" vertical="center" wrapText="1"/>
    </xf>
    <xf numFmtId="0" fontId="29" fillId="2" borderId="69" xfId="0" applyFont="1" applyFill="1" applyBorder="1" applyAlignment="1">
      <alignment horizontal="center" vertical="center" wrapText="1"/>
    </xf>
    <xf numFmtId="0" fontId="29" fillId="2" borderId="13" xfId="0" applyFont="1" applyFill="1" applyBorder="1" applyAlignment="1">
      <alignment horizontal="center" vertical="center" wrapText="1"/>
    </xf>
    <xf numFmtId="0" fontId="29" fillId="2" borderId="70" xfId="0" applyFont="1" applyFill="1" applyBorder="1" applyAlignment="1">
      <alignment horizontal="center" vertical="center" wrapText="1"/>
    </xf>
    <xf numFmtId="0" fontId="27" fillId="2" borderId="36" xfId="0" applyFont="1" applyFill="1" applyBorder="1" applyAlignment="1">
      <alignment horizontal="center" vertical="center" wrapText="1"/>
    </xf>
    <xf numFmtId="0" fontId="27" fillId="2" borderId="37" xfId="0" applyFont="1" applyFill="1" applyBorder="1" applyAlignment="1">
      <alignment horizontal="center" vertical="center" wrapText="1"/>
    </xf>
    <xf numFmtId="0" fontId="27" fillId="2" borderId="35" xfId="0" applyFont="1" applyFill="1" applyBorder="1" applyAlignment="1">
      <alignment horizontal="center" vertical="center" wrapText="1"/>
    </xf>
    <xf numFmtId="0" fontId="27" fillId="2" borderId="68" xfId="0" applyFont="1" applyFill="1" applyBorder="1" applyAlignment="1">
      <alignment horizontal="center" vertical="center" wrapText="1"/>
    </xf>
    <xf numFmtId="0" fontId="27" fillId="2" borderId="72" xfId="0" applyFont="1" applyFill="1" applyBorder="1" applyAlignment="1">
      <alignment horizontal="center" vertical="center" wrapText="1"/>
    </xf>
    <xf numFmtId="0" fontId="27" fillId="2" borderId="60" xfId="0" applyFont="1" applyFill="1" applyBorder="1" applyAlignment="1">
      <alignment horizontal="center" vertical="center" wrapText="1"/>
    </xf>
    <xf numFmtId="0" fontId="27" fillId="2" borderId="63" xfId="0" applyFont="1" applyFill="1" applyBorder="1" applyAlignment="1">
      <alignment horizontal="center" vertical="center" wrapText="1"/>
    </xf>
    <xf numFmtId="0" fontId="27" fillId="2" borderId="31" xfId="0" applyFont="1" applyFill="1" applyBorder="1" applyAlignment="1">
      <alignment horizontal="center" vertical="center" wrapText="1"/>
    </xf>
    <xf numFmtId="0" fontId="28" fillId="2" borderId="73" xfId="0" applyFont="1" applyFill="1" applyBorder="1" applyAlignment="1">
      <alignment horizontal="center" vertical="center" wrapText="1"/>
    </xf>
    <xf numFmtId="0" fontId="27" fillId="2" borderId="15" xfId="0" applyFont="1" applyFill="1" applyBorder="1" applyAlignment="1">
      <alignment horizontal="center" vertical="center" wrapText="1"/>
    </xf>
    <xf numFmtId="0" fontId="27" fillId="2" borderId="70" xfId="0" applyFont="1" applyFill="1" applyBorder="1" applyAlignment="1">
      <alignment horizontal="center" vertical="center" wrapText="1"/>
    </xf>
    <xf numFmtId="0" fontId="27" fillId="2" borderId="16" xfId="0" applyFont="1" applyFill="1" applyBorder="1" applyAlignment="1">
      <alignment horizontal="center" vertical="center" wrapText="1"/>
    </xf>
    <xf numFmtId="0" fontId="27" fillId="2" borderId="30" xfId="0" applyFont="1" applyFill="1" applyBorder="1" applyAlignment="1">
      <alignment horizontal="center" vertical="center" wrapText="1"/>
    </xf>
    <xf numFmtId="0" fontId="27" fillId="2" borderId="74" xfId="0" applyFont="1" applyFill="1" applyBorder="1" applyAlignment="1">
      <alignment horizontal="center" vertical="center" wrapText="1"/>
    </xf>
    <xf numFmtId="0" fontId="28" fillId="2" borderId="41" xfId="0" applyFont="1" applyFill="1" applyBorder="1" applyAlignment="1">
      <alignment horizontal="center" vertical="center" wrapText="1"/>
    </xf>
    <xf numFmtId="0" fontId="28" fillId="2" borderId="42" xfId="0" applyFont="1" applyFill="1" applyBorder="1" applyAlignment="1">
      <alignment horizontal="center" vertical="center" wrapText="1"/>
    </xf>
    <xf numFmtId="0" fontId="30" fillId="2" borderId="77" xfId="0" applyFont="1" applyFill="1" applyBorder="1" applyAlignment="1">
      <alignment horizontal="center" vertical="center" wrapText="1"/>
    </xf>
    <xf numFmtId="0" fontId="30" fillId="2" borderId="43" xfId="0" applyFont="1" applyFill="1" applyBorder="1" applyAlignment="1">
      <alignment horizontal="center" vertical="center" wrapText="1"/>
    </xf>
    <xf numFmtId="0" fontId="30" fillId="2" borderId="44" xfId="0" applyFont="1" applyFill="1" applyBorder="1" applyAlignment="1">
      <alignment horizontal="center" vertical="center" wrapText="1"/>
    </xf>
    <xf numFmtId="0" fontId="30" fillId="2" borderId="4" xfId="0" applyFont="1" applyFill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center" vertical="center" wrapText="1"/>
    </xf>
    <xf numFmtId="0" fontId="30" fillId="2" borderId="45" xfId="0" applyFont="1" applyFill="1" applyBorder="1" applyAlignment="1">
      <alignment horizontal="center" vertical="center" wrapText="1"/>
    </xf>
    <xf numFmtId="0" fontId="30" fillId="2" borderId="42" xfId="0" applyFont="1" applyFill="1" applyBorder="1" applyAlignment="1">
      <alignment horizontal="center" vertical="center" wrapText="1"/>
    </xf>
    <xf numFmtId="0" fontId="30" fillId="2" borderId="46" xfId="0" applyFont="1" applyFill="1" applyBorder="1" applyAlignment="1">
      <alignment horizontal="center" vertical="center" wrapText="1"/>
    </xf>
    <xf numFmtId="0" fontId="30" fillId="2" borderId="41" xfId="0" applyFont="1" applyFill="1" applyBorder="1" applyAlignment="1">
      <alignment horizontal="center" vertical="center" wrapText="1"/>
    </xf>
    <xf numFmtId="0" fontId="27" fillId="2" borderId="78" xfId="0" applyFont="1" applyFill="1" applyBorder="1" applyAlignment="1">
      <alignment horizontal="center" vertical="center" wrapText="1"/>
    </xf>
    <xf numFmtId="0" fontId="27" fillId="2" borderId="79" xfId="0" applyFont="1" applyFill="1" applyBorder="1" applyAlignment="1">
      <alignment horizontal="center" vertical="center" wrapText="1"/>
    </xf>
    <xf numFmtId="0" fontId="27" fillId="2" borderId="80" xfId="0" applyFont="1" applyFill="1" applyBorder="1" applyAlignment="1">
      <alignment horizontal="center" vertical="center" wrapText="1"/>
    </xf>
    <xf numFmtId="0" fontId="27" fillId="2" borderId="81" xfId="0" applyFont="1" applyFill="1" applyBorder="1" applyAlignment="1">
      <alignment horizontal="center" vertical="center" wrapText="1"/>
    </xf>
    <xf numFmtId="0" fontId="28" fillId="2" borderId="82" xfId="0" applyFont="1" applyFill="1" applyBorder="1" applyAlignment="1">
      <alignment horizontal="center" vertical="center" wrapText="1"/>
    </xf>
    <xf numFmtId="0" fontId="28" fillId="2" borderId="83" xfId="0" applyFont="1" applyFill="1" applyBorder="1" applyAlignment="1">
      <alignment horizontal="center" vertical="center" wrapText="1"/>
    </xf>
    <xf numFmtId="0" fontId="28" fillId="2" borderId="84" xfId="0" applyFont="1" applyFill="1" applyBorder="1" applyAlignment="1">
      <alignment horizontal="center" vertical="center" wrapText="1"/>
    </xf>
    <xf numFmtId="0" fontId="29" fillId="2" borderId="85" xfId="0" applyFont="1" applyFill="1" applyBorder="1" applyAlignment="1">
      <alignment horizontal="center" vertical="center" wrapText="1"/>
    </xf>
    <xf numFmtId="0" fontId="27" fillId="2" borderId="32" xfId="0" applyFont="1" applyFill="1" applyBorder="1" applyAlignment="1">
      <alignment horizontal="center" vertical="center" wrapText="1"/>
    </xf>
    <xf numFmtId="0" fontId="27" fillId="2" borderId="33" xfId="0" applyFont="1" applyFill="1" applyBorder="1" applyAlignment="1">
      <alignment horizontal="center" vertical="center" wrapText="1"/>
    </xf>
    <xf numFmtId="0" fontId="27" fillId="2" borderId="86" xfId="0" applyFont="1" applyFill="1" applyBorder="1" applyAlignment="1">
      <alignment horizontal="center" vertical="center" wrapText="1"/>
    </xf>
    <xf numFmtId="0" fontId="31" fillId="2" borderId="63" xfId="0" applyFont="1" applyFill="1" applyBorder="1" applyAlignment="1">
      <alignment horizontal="center" vertical="center" wrapText="1"/>
    </xf>
    <xf numFmtId="0" fontId="31" fillId="2" borderId="28" xfId="0" applyFont="1" applyFill="1" applyBorder="1" applyAlignment="1">
      <alignment horizontal="center" vertical="center" wrapText="1"/>
    </xf>
    <xf numFmtId="0" fontId="31" fillId="2" borderId="10" xfId="0" applyFont="1" applyFill="1" applyBorder="1" applyAlignment="1">
      <alignment horizontal="center" vertical="center" wrapText="1"/>
    </xf>
    <xf numFmtId="0" fontId="28" fillId="2" borderId="88" xfId="0" applyFont="1" applyFill="1" applyBorder="1" applyAlignment="1">
      <alignment horizontal="center" vertical="center" wrapText="1"/>
    </xf>
    <xf numFmtId="0" fontId="28" fillId="2" borderId="89" xfId="0" applyFont="1" applyFill="1" applyBorder="1" applyAlignment="1">
      <alignment horizontal="center" vertical="center" wrapText="1"/>
    </xf>
    <xf numFmtId="0" fontId="28" fillId="2" borderId="90" xfId="0" applyFont="1" applyFill="1" applyBorder="1" applyAlignment="1">
      <alignment horizontal="center" vertical="center" wrapText="1"/>
    </xf>
    <xf numFmtId="0" fontId="30" fillId="2" borderId="91" xfId="0" applyFont="1" applyFill="1" applyBorder="1" applyAlignment="1">
      <alignment horizontal="center" vertical="center" wrapText="1"/>
    </xf>
    <xf numFmtId="0" fontId="30" fillId="2" borderId="92" xfId="0" applyFont="1" applyFill="1" applyBorder="1" applyAlignment="1">
      <alignment horizontal="center" vertical="center" wrapText="1"/>
    </xf>
    <xf numFmtId="0" fontId="31" fillId="2" borderId="78" xfId="0" applyFont="1" applyFill="1" applyBorder="1" applyAlignment="1">
      <alignment horizontal="center" vertical="center" wrapText="1"/>
    </xf>
    <xf numFmtId="0" fontId="31" fillId="2" borderId="79" xfId="0" applyFont="1" applyFill="1" applyBorder="1" applyAlignment="1">
      <alignment horizontal="center" vertical="center" wrapText="1"/>
    </xf>
    <xf numFmtId="0" fontId="31" fillId="2" borderId="87" xfId="0" applyFont="1" applyFill="1" applyBorder="1" applyAlignment="1">
      <alignment horizontal="center" vertical="center" wrapText="1"/>
    </xf>
    <xf numFmtId="0" fontId="31" fillId="2" borderId="76" xfId="0" applyFont="1" applyFill="1" applyBorder="1" applyAlignment="1">
      <alignment horizontal="center" vertical="center" wrapText="1"/>
    </xf>
    <xf numFmtId="0" fontId="31" fillId="2" borderId="48" xfId="0" applyFont="1" applyFill="1" applyBorder="1" applyAlignment="1">
      <alignment horizontal="center" vertical="center" wrapText="1"/>
    </xf>
    <xf numFmtId="0" fontId="31" fillId="2" borderId="62" xfId="0" applyFont="1" applyFill="1" applyBorder="1" applyAlignment="1">
      <alignment horizontal="center" vertical="center" wrapText="1"/>
    </xf>
    <xf numFmtId="0" fontId="31" fillId="2" borderId="67" xfId="0" applyFont="1" applyFill="1" applyBorder="1" applyAlignment="1">
      <alignment horizontal="center" vertical="center" wrapText="1"/>
    </xf>
    <xf numFmtId="0" fontId="31" fillId="2" borderId="71" xfId="0" applyFont="1" applyFill="1" applyBorder="1" applyAlignment="1">
      <alignment horizontal="center" vertical="center" wrapText="1"/>
    </xf>
    <xf numFmtId="0" fontId="31" fillId="2" borderId="55" xfId="0" applyFont="1" applyFill="1" applyBorder="1" applyAlignment="1">
      <alignment horizontal="center" vertical="center" wrapText="1"/>
    </xf>
    <xf numFmtId="0" fontId="31" fillId="2" borderId="6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5" xfId="0" applyFont="1" applyFill="1" applyBorder="1" applyAlignment="1">
      <alignment horizontal="center" vertical="center" wrapText="1"/>
    </xf>
    <xf numFmtId="0" fontId="31" fillId="2" borderId="60" xfId="0" applyFont="1" applyFill="1" applyBorder="1" applyAlignment="1">
      <alignment horizontal="center" vertical="center" wrapText="1"/>
    </xf>
    <xf numFmtId="0" fontId="31" fillId="2" borderId="31" xfId="0" applyFont="1" applyFill="1" applyBorder="1" applyAlignment="1">
      <alignment horizontal="center" vertical="center" wrapText="1"/>
    </xf>
    <xf numFmtId="0" fontId="32" fillId="2" borderId="73" xfId="0" applyFont="1" applyFill="1" applyBorder="1" applyAlignment="1">
      <alignment horizontal="center" vertical="center" wrapText="1"/>
    </xf>
    <xf numFmtId="0" fontId="32" fillId="2" borderId="65" xfId="0" applyFont="1" applyFill="1" applyBorder="1" applyAlignment="1">
      <alignment horizontal="center" vertical="center" wrapText="1"/>
    </xf>
    <xf numFmtId="0" fontId="32" fillId="2" borderId="66" xfId="0" applyFont="1" applyFill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center" vertical="center" wrapText="1"/>
    </xf>
    <xf numFmtId="0" fontId="30" fillId="2" borderId="30" xfId="0" applyFont="1" applyFill="1" applyBorder="1" applyAlignment="1">
      <alignment horizontal="center" vertical="center" wrapText="1"/>
    </xf>
    <xf numFmtId="0" fontId="30" fillId="2" borderId="6" xfId="0" applyFont="1" applyFill="1" applyBorder="1" applyAlignment="1">
      <alignment horizontal="center" vertical="center" wrapText="1"/>
    </xf>
    <xf numFmtId="0" fontId="30" fillId="2" borderId="13" xfId="0" applyFont="1" applyFill="1" applyBorder="1" applyAlignment="1">
      <alignment horizontal="center" vertical="center" wrapText="1"/>
    </xf>
    <xf numFmtId="0" fontId="30" fillId="2" borderId="15" xfId="0" applyFont="1" applyFill="1" applyBorder="1" applyAlignment="1">
      <alignment horizontal="center" vertical="center" wrapText="1"/>
    </xf>
    <xf numFmtId="0" fontId="30" fillId="2" borderId="68" xfId="0" applyFont="1" applyFill="1" applyBorder="1" applyAlignment="1">
      <alignment horizontal="center" vertical="center" wrapText="1"/>
    </xf>
    <xf numFmtId="0" fontId="30" fillId="2" borderId="69" xfId="0" applyFont="1" applyFill="1" applyBorder="1" applyAlignment="1">
      <alignment horizontal="center" vertical="center" wrapText="1"/>
    </xf>
    <xf numFmtId="0" fontId="30" fillId="2" borderId="70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34" xfId="0" applyFont="1" applyFill="1" applyBorder="1" applyAlignment="1">
      <alignment horizontal="center" vertical="center" wrapText="1"/>
    </xf>
    <xf numFmtId="0" fontId="31" fillId="2" borderId="37" xfId="0" applyFont="1" applyFill="1" applyBorder="1" applyAlignment="1">
      <alignment horizontal="center" vertical="center" wrapText="1"/>
    </xf>
    <xf numFmtId="0" fontId="31" fillId="2" borderId="93" xfId="0" applyFont="1" applyFill="1" applyBorder="1" applyAlignment="1">
      <alignment horizontal="center" vertical="center" wrapText="1"/>
    </xf>
    <xf numFmtId="0" fontId="13" fillId="5" borderId="0" xfId="0" applyFont="1" applyFill="1" applyBorder="1" applyAlignment="1" applyProtection="1">
      <alignment horizontal="center"/>
    </xf>
    <xf numFmtId="0" fontId="13" fillId="5" borderId="19" xfId="0" applyFont="1" applyFill="1" applyBorder="1" applyAlignment="1" applyProtection="1">
      <alignment horizontal="center"/>
    </xf>
    <xf numFmtId="0" fontId="16" fillId="6" borderId="20" xfId="0" applyFont="1" applyFill="1" applyBorder="1" applyAlignment="1">
      <alignment horizontal="center" vertical="center" wrapText="1"/>
    </xf>
    <xf numFmtId="0" fontId="16" fillId="6" borderId="23" xfId="0" applyFont="1" applyFill="1" applyBorder="1" applyAlignment="1">
      <alignment horizontal="center" vertical="center" wrapText="1"/>
    </xf>
    <xf numFmtId="0" fontId="16" fillId="6" borderId="20" xfId="0" applyFont="1" applyFill="1" applyBorder="1" applyAlignment="1">
      <alignment horizontal="center" vertical="center" textRotation="90" wrapText="1"/>
    </xf>
    <xf numFmtId="0" fontId="16" fillId="6" borderId="23" xfId="0" applyFont="1" applyFill="1" applyBorder="1" applyAlignment="1">
      <alignment horizontal="center" vertical="center" textRotation="90" wrapText="1"/>
    </xf>
    <xf numFmtId="0" fontId="17" fillId="6" borderId="21" xfId="0" applyFont="1" applyFill="1" applyBorder="1" applyAlignment="1" applyProtection="1">
      <alignment horizontal="center" vertical="center"/>
    </xf>
    <xf numFmtId="0" fontId="17" fillId="6" borderId="22" xfId="0" applyFont="1" applyFill="1" applyBorder="1" applyAlignment="1" applyProtection="1">
      <alignment horizontal="center" vertical="center"/>
    </xf>
  </cellXfs>
  <cellStyles count="7">
    <cellStyle name="Millares" xfId="1" builtinId="3"/>
    <cellStyle name="Millares 3" xfId="3"/>
    <cellStyle name="Normal" xfId="0" builtinId="0"/>
    <cellStyle name="Normal_Actividad general_Actividad general" xfId="4"/>
    <cellStyle name="Normal_Actividad general_PLANILLA PARA EVALUAR IAAPS 2010_catastrofe oficial" xfId="5"/>
    <cellStyle name="Porcentaje" xfId="2" builtinId="5"/>
    <cellStyle name="Porcentaje 2" xfId="6"/>
  </cellStyles>
  <dxfs count="24">
    <dxf>
      <numFmt numFmtId="13" formatCode="0%"/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00B05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00B050"/>
      </font>
      <numFmt numFmtId="14" formatCode="0.00%"/>
    </dxf>
    <dxf>
      <numFmt numFmtId="13" formatCode="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microsoft.com/office/2007/relationships/slicerCache" Target="slicerCaches/slicerCach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accent5"/>
            </a:solidFill>
          </c:spPr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E1F-44D4-9AA3-9FDA30AAB43D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E1F-44D4-9AA3-9FDA30AAB43D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E1F-44D4-9AA3-9FDA30AAB43D}"/>
              </c:ext>
            </c:extLst>
          </c:dPt>
          <c:dPt>
            <c:idx val="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E1F-44D4-9AA3-9FDA30AAB43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E1F-44D4-9AA3-9FDA30AAB43D}"/>
              </c:ext>
            </c:extLst>
          </c:dPt>
          <c:dPt>
            <c:idx val="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E1F-44D4-9AA3-9FDA30AAB43D}"/>
              </c:ext>
            </c:extLst>
          </c:dPt>
          <c:dPt>
            <c:idx val="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E1F-44D4-9AA3-9FDA30AAB43D}"/>
              </c:ext>
            </c:extLst>
          </c:dPt>
          <c:dPt>
            <c:idx val="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E1F-44D4-9AA3-9FDA30AAB43D}"/>
              </c:ext>
            </c:extLst>
          </c:dPt>
          <c:dPt>
            <c:idx val="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E1F-44D4-9AA3-9FDA30AAB43D}"/>
              </c:ext>
            </c:extLst>
          </c:dPt>
          <c:dPt>
            <c:idx val="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E1F-44D4-9AA3-9FDA30AAB43D}"/>
              </c:ext>
            </c:extLst>
          </c:dPt>
          <c:dPt>
            <c:idx val="1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5E1F-44D4-9AA3-9FDA30AAB43D}"/>
              </c:ext>
            </c:extLst>
          </c:dPt>
          <c:dPt>
            <c:idx val="1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5E1F-44D4-9AA3-9FDA30AAB43D}"/>
              </c:ext>
            </c:extLst>
          </c:dPt>
          <c:dPt>
            <c:idx val="1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5E1F-44D4-9AA3-9FDA30AAB43D}"/>
              </c:ext>
            </c:extLst>
          </c:dPt>
          <c:dPt>
            <c:idx val="1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5E1F-44D4-9AA3-9FDA30AAB43D}"/>
              </c:ext>
            </c:extLst>
          </c:dPt>
          <c:dPt>
            <c:idx val="1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5E1F-44D4-9AA3-9FDA30AAB43D}"/>
              </c:ext>
            </c:extLst>
          </c:dPt>
          <c:dPt>
            <c:idx val="1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5E1F-44D4-9AA3-9FDA30AAB43D}"/>
              </c:ext>
            </c:extLst>
          </c:dPt>
          <c:dPt>
            <c:idx val="1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5E1F-44D4-9AA3-9FDA30AAB43D}"/>
              </c:ext>
            </c:extLst>
          </c:dPt>
          <c:dPt>
            <c:idx val="1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5E1F-44D4-9AA3-9FDA30AAB43D}"/>
              </c:ext>
            </c:extLst>
          </c:dPt>
          <c:dPt>
            <c:idx val="1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5E1F-44D4-9AA3-9FDA30AAB43D}"/>
              </c:ext>
            </c:extLst>
          </c:dPt>
          <c:dPt>
            <c:idx val="1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5E1F-44D4-9AA3-9FDA30AAB43D}"/>
              </c:ext>
            </c:extLst>
          </c:dPt>
          <c:val>
            <c:numLit>
              <c:formatCode>General</c:formatCode>
              <c:ptCount val="20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  <c:pt idx="12">
                <c:v>1</c:v>
              </c:pt>
              <c:pt idx="13">
                <c:v>1</c:v>
              </c:pt>
              <c:pt idx="14">
                <c:v>1</c:v>
              </c:pt>
              <c:pt idx="15">
                <c:v>1</c:v>
              </c:pt>
              <c:pt idx="16">
                <c:v>1</c:v>
              </c:pt>
              <c:pt idx="17">
                <c:v>1</c:v>
              </c:pt>
              <c:pt idx="18">
                <c:v>1</c:v>
              </c:pt>
              <c:pt idx="19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4035-4AF5-8825-EC76A06ED2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doughnutChart>
        <c:varyColors val="1"/>
        <c:ser>
          <c:idx val="1"/>
          <c:order val="1"/>
          <c:tx>
            <c:strRef>
              <c:f>Datos!$F$4</c:f>
              <c:strCache>
                <c:ptCount val="1"/>
                <c:pt idx="0">
                  <c:v>Cobertura de Lactancia Materna Exclusiva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035-4AF5-8825-EC76A06ED29D}"/>
              </c:ext>
            </c:extLst>
          </c:dPt>
          <c:dPt>
            <c:idx val="1"/>
            <c:bubble3D val="0"/>
            <c:spPr>
              <a:solidFill>
                <a:schemeClr val="bg1">
                  <a:alpha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035-4AF5-8825-EC76A06ED29D}"/>
              </c:ext>
            </c:extLst>
          </c:dPt>
          <c:val>
            <c:numRef>
              <c:f>Datos!$G$4:$H$4</c:f>
              <c:numCache>
                <c:formatCode>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35-4AF5-8825-EC76A06ED2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accent5"/>
            </a:solidFill>
          </c:spPr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03E-4246-8D20-510B6DEE9374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03E-4246-8D20-510B6DEE9374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03E-4246-8D20-510B6DEE9374}"/>
              </c:ext>
            </c:extLst>
          </c:dPt>
          <c:dPt>
            <c:idx val="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03E-4246-8D20-510B6DEE937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03E-4246-8D20-510B6DEE9374}"/>
              </c:ext>
            </c:extLst>
          </c:dPt>
          <c:dPt>
            <c:idx val="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03E-4246-8D20-510B6DEE9374}"/>
              </c:ext>
            </c:extLst>
          </c:dPt>
          <c:dPt>
            <c:idx val="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03E-4246-8D20-510B6DEE9374}"/>
              </c:ext>
            </c:extLst>
          </c:dPt>
          <c:dPt>
            <c:idx val="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03E-4246-8D20-510B6DEE9374}"/>
              </c:ext>
            </c:extLst>
          </c:dPt>
          <c:dPt>
            <c:idx val="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03E-4246-8D20-510B6DEE9374}"/>
              </c:ext>
            </c:extLst>
          </c:dPt>
          <c:dPt>
            <c:idx val="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03E-4246-8D20-510B6DEE9374}"/>
              </c:ext>
            </c:extLst>
          </c:dPt>
          <c:dPt>
            <c:idx val="1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503E-4246-8D20-510B6DEE9374}"/>
              </c:ext>
            </c:extLst>
          </c:dPt>
          <c:dPt>
            <c:idx val="1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503E-4246-8D20-510B6DEE9374}"/>
              </c:ext>
            </c:extLst>
          </c:dPt>
          <c:dPt>
            <c:idx val="1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503E-4246-8D20-510B6DEE9374}"/>
              </c:ext>
            </c:extLst>
          </c:dPt>
          <c:dPt>
            <c:idx val="1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503E-4246-8D20-510B6DEE9374}"/>
              </c:ext>
            </c:extLst>
          </c:dPt>
          <c:dPt>
            <c:idx val="1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503E-4246-8D20-510B6DEE9374}"/>
              </c:ext>
            </c:extLst>
          </c:dPt>
          <c:dPt>
            <c:idx val="1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503E-4246-8D20-510B6DEE9374}"/>
              </c:ext>
            </c:extLst>
          </c:dPt>
          <c:dPt>
            <c:idx val="1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503E-4246-8D20-510B6DEE9374}"/>
              </c:ext>
            </c:extLst>
          </c:dPt>
          <c:dPt>
            <c:idx val="1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503E-4246-8D20-510B6DEE9374}"/>
              </c:ext>
            </c:extLst>
          </c:dPt>
          <c:dPt>
            <c:idx val="1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503E-4246-8D20-510B6DEE9374}"/>
              </c:ext>
            </c:extLst>
          </c:dPt>
          <c:dPt>
            <c:idx val="1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503E-4246-8D20-510B6DEE9374}"/>
              </c:ext>
            </c:extLst>
          </c:dPt>
          <c:val>
            <c:numLit>
              <c:formatCode>General</c:formatCode>
              <c:ptCount val="20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  <c:pt idx="12">
                <c:v>1</c:v>
              </c:pt>
              <c:pt idx="13">
                <c:v>1</c:v>
              </c:pt>
              <c:pt idx="14">
                <c:v>1</c:v>
              </c:pt>
              <c:pt idx="15">
                <c:v>1</c:v>
              </c:pt>
              <c:pt idx="16">
                <c:v>1</c:v>
              </c:pt>
              <c:pt idx="17">
                <c:v>1</c:v>
              </c:pt>
              <c:pt idx="18">
                <c:v>1</c:v>
              </c:pt>
              <c:pt idx="19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28-503E-4246-8D20-510B6DEE93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doughnutChart>
        <c:varyColors val="1"/>
        <c:ser>
          <c:idx val="1"/>
          <c:order val="1"/>
          <c:tx>
            <c:strRef>
              <c:f>Datos!$F$5</c:f>
              <c:strCache>
                <c:ptCount val="1"/>
                <c:pt idx="0">
                  <c:v>Cobertura Efectiva de DM2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503E-4246-8D20-510B6DEE9374}"/>
              </c:ext>
            </c:extLst>
          </c:dPt>
          <c:dPt>
            <c:idx val="1"/>
            <c:bubble3D val="0"/>
            <c:spPr>
              <a:solidFill>
                <a:schemeClr val="bg1">
                  <a:alpha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503E-4246-8D20-510B6DEE9374}"/>
              </c:ext>
            </c:extLst>
          </c:dPt>
          <c:val>
            <c:numRef>
              <c:f>Datos!$G$5:$H$5</c:f>
              <c:numCache>
                <c:formatCode>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503E-4246-8D20-510B6DEE93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accent5"/>
            </a:solidFill>
          </c:spPr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C94-48C5-9AE8-6FA9B02287F9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C94-48C5-9AE8-6FA9B02287F9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C94-48C5-9AE8-6FA9B02287F9}"/>
              </c:ext>
            </c:extLst>
          </c:dPt>
          <c:dPt>
            <c:idx val="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C94-48C5-9AE8-6FA9B02287F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8C94-48C5-9AE8-6FA9B02287F9}"/>
              </c:ext>
            </c:extLst>
          </c:dPt>
          <c:dPt>
            <c:idx val="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8C94-48C5-9AE8-6FA9B02287F9}"/>
              </c:ext>
            </c:extLst>
          </c:dPt>
          <c:dPt>
            <c:idx val="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8C94-48C5-9AE8-6FA9B02287F9}"/>
              </c:ext>
            </c:extLst>
          </c:dPt>
          <c:dPt>
            <c:idx val="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8C94-48C5-9AE8-6FA9B02287F9}"/>
              </c:ext>
            </c:extLst>
          </c:dPt>
          <c:dPt>
            <c:idx val="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8C94-48C5-9AE8-6FA9B02287F9}"/>
              </c:ext>
            </c:extLst>
          </c:dPt>
          <c:dPt>
            <c:idx val="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8C94-48C5-9AE8-6FA9B02287F9}"/>
              </c:ext>
            </c:extLst>
          </c:dPt>
          <c:dPt>
            <c:idx val="1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8C94-48C5-9AE8-6FA9B02287F9}"/>
              </c:ext>
            </c:extLst>
          </c:dPt>
          <c:dPt>
            <c:idx val="1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8C94-48C5-9AE8-6FA9B02287F9}"/>
              </c:ext>
            </c:extLst>
          </c:dPt>
          <c:dPt>
            <c:idx val="1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8C94-48C5-9AE8-6FA9B02287F9}"/>
              </c:ext>
            </c:extLst>
          </c:dPt>
          <c:dPt>
            <c:idx val="1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8C94-48C5-9AE8-6FA9B02287F9}"/>
              </c:ext>
            </c:extLst>
          </c:dPt>
          <c:dPt>
            <c:idx val="1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8C94-48C5-9AE8-6FA9B02287F9}"/>
              </c:ext>
            </c:extLst>
          </c:dPt>
          <c:dPt>
            <c:idx val="1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8C94-48C5-9AE8-6FA9B02287F9}"/>
              </c:ext>
            </c:extLst>
          </c:dPt>
          <c:dPt>
            <c:idx val="1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8C94-48C5-9AE8-6FA9B02287F9}"/>
              </c:ext>
            </c:extLst>
          </c:dPt>
          <c:dPt>
            <c:idx val="1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8C94-48C5-9AE8-6FA9B02287F9}"/>
              </c:ext>
            </c:extLst>
          </c:dPt>
          <c:dPt>
            <c:idx val="1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8C94-48C5-9AE8-6FA9B02287F9}"/>
              </c:ext>
            </c:extLst>
          </c:dPt>
          <c:dPt>
            <c:idx val="1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8C94-48C5-9AE8-6FA9B02287F9}"/>
              </c:ext>
            </c:extLst>
          </c:dPt>
          <c:val>
            <c:numLit>
              <c:formatCode>General</c:formatCode>
              <c:ptCount val="20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  <c:pt idx="12">
                <c:v>1</c:v>
              </c:pt>
              <c:pt idx="13">
                <c:v>1</c:v>
              </c:pt>
              <c:pt idx="14">
                <c:v>1</c:v>
              </c:pt>
              <c:pt idx="15">
                <c:v>1</c:v>
              </c:pt>
              <c:pt idx="16">
                <c:v>1</c:v>
              </c:pt>
              <c:pt idx="17">
                <c:v>1</c:v>
              </c:pt>
              <c:pt idx="18">
                <c:v>1</c:v>
              </c:pt>
              <c:pt idx="19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28-8C94-48C5-9AE8-6FA9B02287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doughnutChart>
        <c:varyColors val="1"/>
        <c:ser>
          <c:idx val="1"/>
          <c:order val="1"/>
          <c:tx>
            <c:strRef>
              <c:f>Datos!$F$6</c:f>
              <c:strCache>
                <c:ptCount val="1"/>
                <c:pt idx="0">
                  <c:v>Cobertura Efectiva de TTO HTA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8C94-48C5-9AE8-6FA9B02287F9}"/>
              </c:ext>
            </c:extLst>
          </c:dPt>
          <c:dPt>
            <c:idx val="1"/>
            <c:bubble3D val="0"/>
            <c:spPr>
              <a:solidFill>
                <a:schemeClr val="bg1">
                  <a:alpha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8C94-48C5-9AE8-6FA9B02287F9}"/>
              </c:ext>
            </c:extLst>
          </c:dPt>
          <c:val>
            <c:numRef>
              <c:f>Datos!$G$6:$H$6</c:f>
              <c:numCache>
                <c:formatCode>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8C94-48C5-9AE8-6FA9B02287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accent5"/>
            </a:solidFill>
          </c:spPr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C49-4E81-BC1D-2508E2F09522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C49-4E81-BC1D-2508E2F09522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C49-4E81-BC1D-2508E2F09522}"/>
              </c:ext>
            </c:extLst>
          </c:dPt>
          <c:dPt>
            <c:idx val="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C49-4E81-BC1D-2508E2F0952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C49-4E81-BC1D-2508E2F09522}"/>
              </c:ext>
            </c:extLst>
          </c:dPt>
          <c:dPt>
            <c:idx val="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C49-4E81-BC1D-2508E2F09522}"/>
              </c:ext>
            </c:extLst>
          </c:dPt>
          <c:dPt>
            <c:idx val="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C49-4E81-BC1D-2508E2F09522}"/>
              </c:ext>
            </c:extLst>
          </c:dPt>
          <c:dPt>
            <c:idx val="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C49-4E81-BC1D-2508E2F09522}"/>
              </c:ext>
            </c:extLst>
          </c:dPt>
          <c:dPt>
            <c:idx val="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C49-4E81-BC1D-2508E2F09522}"/>
              </c:ext>
            </c:extLst>
          </c:dPt>
          <c:dPt>
            <c:idx val="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C49-4E81-BC1D-2508E2F09522}"/>
              </c:ext>
            </c:extLst>
          </c:dPt>
          <c:dPt>
            <c:idx val="1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C49-4E81-BC1D-2508E2F09522}"/>
              </c:ext>
            </c:extLst>
          </c:dPt>
          <c:dPt>
            <c:idx val="1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C49-4E81-BC1D-2508E2F09522}"/>
              </c:ext>
            </c:extLst>
          </c:dPt>
          <c:dPt>
            <c:idx val="1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2C49-4E81-BC1D-2508E2F09522}"/>
              </c:ext>
            </c:extLst>
          </c:dPt>
          <c:dPt>
            <c:idx val="1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2C49-4E81-BC1D-2508E2F09522}"/>
              </c:ext>
            </c:extLst>
          </c:dPt>
          <c:dPt>
            <c:idx val="1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2C49-4E81-BC1D-2508E2F09522}"/>
              </c:ext>
            </c:extLst>
          </c:dPt>
          <c:dPt>
            <c:idx val="1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2C49-4E81-BC1D-2508E2F09522}"/>
              </c:ext>
            </c:extLst>
          </c:dPt>
          <c:dPt>
            <c:idx val="1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2C49-4E81-BC1D-2508E2F09522}"/>
              </c:ext>
            </c:extLst>
          </c:dPt>
          <c:dPt>
            <c:idx val="1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2C49-4E81-BC1D-2508E2F09522}"/>
              </c:ext>
            </c:extLst>
          </c:dPt>
          <c:dPt>
            <c:idx val="1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2C49-4E81-BC1D-2508E2F09522}"/>
              </c:ext>
            </c:extLst>
          </c:dPt>
          <c:dPt>
            <c:idx val="1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2C49-4E81-BC1D-2508E2F09522}"/>
              </c:ext>
            </c:extLst>
          </c:dPt>
          <c:val>
            <c:numLit>
              <c:formatCode>General</c:formatCode>
              <c:ptCount val="20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  <c:pt idx="12">
                <c:v>1</c:v>
              </c:pt>
              <c:pt idx="13">
                <c:v>1</c:v>
              </c:pt>
              <c:pt idx="14">
                <c:v>1</c:v>
              </c:pt>
              <c:pt idx="15">
                <c:v>1</c:v>
              </c:pt>
              <c:pt idx="16">
                <c:v>1</c:v>
              </c:pt>
              <c:pt idx="17">
                <c:v>1</c:v>
              </c:pt>
              <c:pt idx="18">
                <c:v>1</c:v>
              </c:pt>
              <c:pt idx="19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28-2C49-4E81-BC1D-2508E2F09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doughnutChart>
        <c:varyColors val="1"/>
        <c:ser>
          <c:idx val="1"/>
          <c:order val="1"/>
          <c:tx>
            <c:strRef>
              <c:f>Datos!$F$7</c:f>
              <c:strCache>
                <c:ptCount val="1"/>
                <c:pt idx="0">
                  <c:v>Cobertura Odontológica Adolescentes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2C49-4E81-BC1D-2508E2F09522}"/>
              </c:ext>
            </c:extLst>
          </c:dPt>
          <c:dPt>
            <c:idx val="1"/>
            <c:bubble3D val="0"/>
            <c:spPr>
              <a:solidFill>
                <a:schemeClr val="bg1">
                  <a:alpha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2C49-4E81-BC1D-2508E2F09522}"/>
              </c:ext>
            </c:extLst>
          </c:dPt>
          <c:val>
            <c:numRef>
              <c:f>Datos!$G$7:$H$7</c:f>
              <c:numCache>
                <c:formatCode>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2C49-4E81-BC1D-2508E2F09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accent5"/>
            </a:solidFill>
          </c:spPr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2DB-4E15-BEF7-088E9C209DB6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2DB-4E15-BEF7-088E9C209DB6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2DB-4E15-BEF7-088E9C209DB6}"/>
              </c:ext>
            </c:extLst>
          </c:dPt>
          <c:dPt>
            <c:idx val="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2DB-4E15-BEF7-088E9C209DB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82DB-4E15-BEF7-088E9C209DB6}"/>
              </c:ext>
            </c:extLst>
          </c:dPt>
          <c:dPt>
            <c:idx val="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82DB-4E15-BEF7-088E9C209DB6}"/>
              </c:ext>
            </c:extLst>
          </c:dPt>
          <c:dPt>
            <c:idx val="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82DB-4E15-BEF7-088E9C209DB6}"/>
              </c:ext>
            </c:extLst>
          </c:dPt>
          <c:dPt>
            <c:idx val="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82DB-4E15-BEF7-088E9C209DB6}"/>
              </c:ext>
            </c:extLst>
          </c:dPt>
          <c:dPt>
            <c:idx val="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82DB-4E15-BEF7-088E9C209DB6}"/>
              </c:ext>
            </c:extLst>
          </c:dPt>
          <c:dPt>
            <c:idx val="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82DB-4E15-BEF7-088E9C209DB6}"/>
              </c:ext>
            </c:extLst>
          </c:dPt>
          <c:dPt>
            <c:idx val="1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82DB-4E15-BEF7-088E9C209DB6}"/>
              </c:ext>
            </c:extLst>
          </c:dPt>
          <c:dPt>
            <c:idx val="1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82DB-4E15-BEF7-088E9C209DB6}"/>
              </c:ext>
            </c:extLst>
          </c:dPt>
          <c:dPt>
            <c:idx val="1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82DB-4E15-BEF7-088E9C209DB6}"/>
              </c:ext>
            </c:extLst>
          </c:dPt>
          <c:dPt>
            <c:idx val="1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82DB-4E15-BEF7-088E9C209DB6}"/>
              </c:ext>
            </c:extLst>
          </c:dPt>
          <c:dPt>
            <c:idx val="1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82DB-4E15-BEF7-088E9C209DB6}"/>
              </c:ext>
            </c:extLst>
          </c:dPt>
          <c:dPt>
            <c:idx val="1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82DB-4E15-BEF7-088E9C209DB6}"/>
              </c:ext>
            </c:extLst>
          </c:dPt>
          <c:dPt>
            <c:idx val="1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82DB-4E15-BEF7-088E9C209DB6}"/>
              </c:ext>
            </c:extLst>
          </c:dPt>
          <c:dPt>
            <c:idx val="1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82DB-4E15-BEF7-088E9C209DB6}"/>
              </c:ext>
            </c:extLst>
          </c:dPt>
          <c:dPt>
            <c:idx val="1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82DB-4E15-BEF7-088E9C209DB6}"/>
              </c:ext>
            </c:extLst>
          </c:dPt>
          <c:dPt>
            <c:idx val="1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82DB-4E15-BEF7-088E9C209DB6}"/>
              </c:ext>
            </c:extLst>
          </c:dPt>
          <c:val>
            <c:numLit>
              <c:formatCode>General</c:formatCode>
              <c:ptCount val="20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  <c:pt idx="12">
                <c:v>1</c:v>
              </c:pt>
              <c:pt idx="13">
                <c:v>1</c:v>
              </c:pt>
              <c:pt idx="14">
                <c:v>1</c:v>
              </c:pt>
              <c:pt idx="15">
                <c:v>1</c:v>
              </c:pt>
              <c:pt idx="16">
                <c:v>1</c:v>
              </c:pt>
              <c:pt idx="17">
                <c:v>1</c:v>
              </c:pt>
              <c:pt idx="18">
                <c:v>1</c:v>
              </c:pt>
              <c:pt idx="19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28-82DB-4E15-BEF7-088E9C209D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doughnutChart>
        <c:varyColors val="1"/>
        <c:ser>
          <c:idx val="1"/>
          <c:order val="1"/>
          <c:tx>
            <c:strRef>
              <c:f>Datos!$F$10</c:f>
              <c:strCache>
                <c:ptCount val="1"/>
                <c:pt idx="0">
                  <c:v>Detección Precoz CACU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82DB-4E15-BEF7-088E9C209DB6}"/>
              </c:ext>
            </c:extLst>
          </c:dPt>
          <c:dPt>
            <c:idx val="1"/>
            <c:bubble3D val="0"/>
            <c:spPr>
              <a:solidFill>
                <a:schemeClr val="bg1">
                  <a:alpha val="7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B-838C-4AD7-9E15-8D7F2D81C40E}"/>
              </c:ext>
            </c:extLst>
          </c:dPt>
          <c:val>
            <c:numRef>
              <c:f>Datos!$G$10:$H$10</c:f>
              <c:numCache>
                <c:formatCode>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82DB-4E15-BEF7-088E9C209D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accent5"/>
            </a:solidFill>
          </c:spPr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C13-451E-BE8A-30C1BCB531E3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C13-451E-BE8A-30C1BCB531E3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C13-451E-BE8A-30C1BCB531E3}"/>
              </c:ext>
            </c:extLst>
          </c:dPt>
          <c:dPt>
            <c:idx val="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C13-451E-BE8A-30C1BCB531E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C13-451E-BE8A-30C1BCB531E3}"/>
              </c:ext>
            </c:extLst>
          </c:dPt>
          <c:dPt>
            <c:idx val="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C13-451E-BE8A-30C1BCB531E3}"/>
              </c:ext>
            </c:extLst>
          </c:dPt>
          <c:dPt>
            <c:idx val="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C13-451E-BE8A-30C1BCB531E3}"/>
              </c:ext>
            </c:extLst>
          </c:dPt>
          <c:dPt>
            <c:idx val="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C13-451E-BE8A-30C1BCB531E3}"/>
              </c:ext>
            </c:extLst>
          </c:dPt>
          <c:dPt>
            <c:idx val="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C13-451E-BE8A-30C1BCB531E3}"/>
              </c:ext>
            </c:extLst>
          </c:dPt>
          <c:dPt>
            <c:idx val="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C13-451E-BE8A-30C1BCB531E3}"/>
              </c:ext>
            </c:extLst>
          </c:dPt>
          <c:dPt>
            <c:idx val="1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BC13-451E-BE8A-30C1BCB531E3}"/>
              </c:ext>
            </c:extLst>
          </c:dPt>
          <c:dPt>
            <c:idx val="1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BC13-451E-BE8A-30C1BCB531E3}"/>
              </c:ext>
            </c:extLst>
          </c:dPt>
          <c:dPt>
            <c:idx val="1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BC13-451E-BE8A-30C1BCB531E3}"/>
              </c:ext>
            </c:extLst>
          </c:dPt>
          <c:dPt>
            <c:idx val="1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BC13-451E-BE8A-30C1BCB531E3}"/>
              </c:ext>
            </c:extLst>
          </c:dPt>
          <c:dPt>
            <c:idx val="1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BC13-451E-BE8A-30C1BCB531E3}"/>
              </c:ext>
            </c:extLst>
          </c:dPt>
          <c:dPt>
            <c:idx val="1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BC13-451E-BE8A-30C1BCB531E3}"/>
              </c:ext>
            </c:extLst>
          </c:dPt>
          <c:dPt>
            <c:idx val="1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BC13-451E-BE8A-30C1BCB531E3}"/>
              </c:ext>
            </c:extLst>
          </c:dPt>
          <c:dPt>
            <c:idx val="1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BC13-451E-BE8A-30C1BCB531E3}"/>
              </c:ext>
            </c:extLst>
          </c:dPt>
          <c:dPt>
            <c:idx val="1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BC13-451E-BE8A-30C1BCB531E3}"/>
              </c:ext>
            </c:extLst>
          </c:dPt>
          <c:dPt>
            <c:idx val="1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BC13-451E-BE8A-30C1BCB531E3}"/>
              </c:ext>
            </c:extLst>
          </c:dPt>
          <c:val>
            <c:numLit>
              <c:formatCode>General</c:formatCode>
              <c:ptCount val="20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  <c:pt idx="12">
                <c:v>1</c:v>
              </c:pt>
              <c:pt idx="13">
                <c:v>1</c:v>
              </c:pt>
              <c:pt idx="14">
                <c:v>1</c:v>
              </c:pt>
              <c:pt idx="15">
                <c:v>1</c:v>
              </c:pt>
              <c:pt idx="16">
                <c:v>1</c:v>
              </c:pt>
              <c:pt idx="17">
                <c:v>1</c:v>
              </c:pt>
              <c:pt idx="18">
                <c:v>1</c:v>
              </c:pt>
              <c:pt idx="19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28-BC13-451E-BE8A-30C1BCB531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doughnutChart>
        <c:varyColors val="1"/>
        <c:ser>
          <c:idx val="1"/>
          <c:order val="1"/>
          <c:tx>
            <c:strRef>
              <c:f>Datos!$F$11</c:f>
              <c:strCache>
                <c:ptCount val="1"/>
                <c:pt idx="0">
                  <c:v>Evaluación Anual de los Pies en Personas con DM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BC13-451E-BE8A-30C1BCB531E3}"/>
              </c:ext>
            </c:extLst>
          </c:dPt>
          <c:dPt>
            <c:idx val="1"/>
            <c:bubble3D val="0"/>
            <c:spPr>
              <a:solidFill>
                <a:schemeClr val="bg1">
                  <a:alpha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BC13-451E-BE8A-30C1BCB531E3}"/>
              </c:ext>
            </c:extLst>
          </c:dPt>
          <c:val>
            <c:numRef>
              <c:f>Datos!$G$11:$H$11</c:f>
              <c:numCache>
                <c:formatCode>0%</c:formatCode>
                <c:ptCount val="2"/>
                <c:pt idx="0">
                  <c:v>0.99</c:v>
                </c:pt>
                <c:pt idx="1">
                  <c:v>1.0000000000000009E-2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BC13-451E-BE8A-30C1BCB531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accent5"/>
            </a:solidFill>
          </c:spPr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5EC-4FE6-9F16-ACF09253D13B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5EC-4FE6-9F16-ACF09253D13B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5EC-4FE6-9F16-ACF09253D13B}"/>
              </c:ext>
            </c:extLst>
          </c:dPt>
          <c:dPt>
            <c:idx val="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5EC-4FE6-9F16-ACF09253D13B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5EC-4FE6-9F16-ACF09253D13B}"/>
              </c:ext>
            </c:extLst>
          </c:dPt>
          <c:dPt>
            <c:idx val="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5EC-4FE6-9F16-ACF09253D13B}"/>
              </c:ext>
            </c:extLst>
          </c:dPt>
          <c:dPt>
            <c:idx val="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65EC-4FE6-9F16-ACF09253D13B}"/>
              </c:ext>
            </c:extLst>
          </c:dPt>
          <c:dPt>
            <c:idx val="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65EC-4FE6-9F16-ACF09253D13B}"/>
              </c:ext>
            </c:extLst>
          </c:dPt>
          <c:dPt>
            <c:idx val="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65EC-4FE6-9F16-ACF09253D13B}"/>
              </c:ext>
            </c:extLst>
          </c:dPt>
          <c:dPt>
            <c:idx val="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65EC-4FE6-9F16-ACF09253D13B}"/>
              </c:ext>
            </c:extLst>
          </c:dPt>
          <c:dPt>
            <c:idx val="1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65EC-4FE6-9F16-ACF09253D13B}"/>
              </c:ext>
            </c:extLst>
          </c:dPt>
          <c:dPt>
            <c:idx val="1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65EC-4FE6-9F16-ACF09253D13B}"/>
              </c:ext>
            </c:extLst>
          </c:dPt>
          <c:dPt>
            <c:idx val="1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65EC-4FE6-9F16-ACF09253D13B}"/>
              </c:ext>
            </c:extLst>
          </c:dPt>
          <c:dPt>
            <c:idx val="1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65EC-4FE6-9F16-ACF09253D13B}"/>
              </c:ext>
            </c:extLst>
          </c:dPt>
          <c:dPt>
            <c:idx val="1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65EC-4FE6-9F16-ACF09253D13B}"/>
              </c:ext>
            </c:extLst>
          </c:dPt>
          <c:dPt>
            <c:idx val="1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65EC-4FE6-9F16-ACF09253D13B}"/>
              </c:ext>
            </c:extLst>
          </c:dPt>
          <c:dPt>
            <c:idx val="1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65EC-4FE6-9F16-ACF09253D13B}"/>
              </c:ext>
            </c:extLst>
          </c:dPt>
          <c:dPt>
            <c:idx val="1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65EC-4FE6-9F16-ACF09253D13B}"/>
              </c:ext>
            </c:extLst>
          </c:dPt>
          <c:dPt>
            <c:idx val="1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65EC-4FE6-9F16-ACF09253D13B}"/>
              </c:ext>
            </c:extLst>
          </c:dPt>
          <c:dPt>
            <c:idx val="1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65EC-4FE6-9F16-ACF09253D13B}"/>
              </c:ext>
            </c:extLst>
          </c:dPt>
          <c:val>
            <c:numLit>
              <c:formatCode>General</c:formatCode>
              <c:ptCount val="20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  <c:pt idx="12">
                <c:v>1</c:v>
              </c:pt>
              <c:pt idx="13">
                <c:v>1</c:v>
              </c:pt>
              <c:pt idx="14">
                <c:v>1</c:v>
              </c:pt>
              <c:pt idx="15">
                <c:v>1</c:v>
              </c:pt>
              <c:pt idx="16">
                <c:v>1</c:v>
              </c:pt>
              <c:pt idx="17">
                <c:v>1</c:v>
              </c:pt>
              <c:pt idx="18">
                <c:v>1</c:v>
              </c:pt>
              <c:pt idx="19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28-65EC-4FE6-9F16-ACF09253D1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doughnutChart>
        <c:varyColors val="1"/>
        <c:ser>
          <c:idx val="1"/>
          <c:order val="1"/>
          <c:tx>
            <c:strRef>
              <c:f>Datos!$F$12</c:f>
              <c:strCache>
                <c:ptCount val="1"/>
                <c:pt idx="0">
                  <c:v>Recuperación del Desarrollo Psicomotor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65EC-4FE6-9F16-ACF09253D13B}"/>
              </c:ext>
            </c:extLst>
          </c:dPt>
          <c:dPt>
            <c:idx val="1"/>
            <c:bubble3D val="0"/>
            <c:spPr>
              <a:solidFill>
                <a:schemeClr val="bg1">
                  <a:alpha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49DE-4900-B240-B9DA4DDB734D}"/>
              </c:ext>
            </c:extLst>
          </c:dPt>
          <c:val>
            <c:numRef>
              <c:f>Datos!$G$12:$H$12</c:f>
              <c:numCache>
                <c:formatCode>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65EC-4FE6-9F16-ACF09253D1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accent5"/>
            </a:solidFill>
          </c:spPr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55A-4FF0-BD17-5A0A0AE27B15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55A-4FF0-BD17-5A0A0AE27B15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55A-4FF0-BD17-5A0A0AE27B15}"/>
              </c:ext>
            </c:extLst>
          </c:dPt>
          <c:dPt>
            <c:idx val="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55A-4FF0-BD17-5A0A0AE27B1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55A-4FF0-BD17-5A0A0AE27B15}"/>
              </c:ext>
            </c:extLst>
          </c:dPt>
          <c:dPt>
            <c:idx val="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455A-4FF0-BD17-5A0A0AE27B15}"/>
              </c:ext>
            </c:extLst>
          </c:dPt>
          <c:dPt>
            <c:idx val="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455A-4FF0-BD17-5A0A0AE27B15}"/>
              </c:ext>
            </c:extLst>
          </c:dPt>
          <c:dPt>
            <c:idx val="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455A-4FF0-BD17-5A0A0AE27B15}"/>
              </c:ext>
            </c:extLst>
          </c:dPt>
          <c:dPt>
            <c:idx val="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455A-4FF0-BD17-5A0A0AE27B15}"/>
              </c:ext>
            </c:extLst>
          </c:dPt>
          <c:dPt>
            <c:idx val="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455A-4FF0-BD17-5A0A0AE27B15}"/>
              </c:ext>
            </c:extLst>
          </c:dPt>
          <c:dPt>
            <c:idx val="1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455A-4FF0-BD17-5A0A0AE27B15}"/>
              </c:ext>
            </c:extLst>
          </c:dPt>
          <c:dPt>
            <c:idx val="1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455A-4FF0-BD17-5A0A0AE27B15}"/>
              </c:ext>
            </c:extLst>
          </c:dPt>
          <c:dPt>
            <c:idx val="1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455A-4FF0-BD17-5A0A0AE27B15}"/>
              </c:ext>
            </c:extLst>
          </c:dPt>
          <c:dPt>
            <c:idx val="1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455A-4FF0-BD17-5A0A0AE27B15}"/>
              </c:ext>
            </c:extLst>
          </c:dPt>
          <c:dPt>
            <c:idx val="1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455A-4FF0-BD17-5A0A0AE27B15}"/>
              </c:ext>
            </c:extLst>
          </c:dPt>
          <c:dPt>
            <c:idx val="1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455A-4FF0-BD17-5A0A0AE27B15}"/>
              </c:ext>
            </c:extLst>
          </c:dPt>
          <c:dPt>
            <c:idx val="1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455A-4FF0-BD17-5A0A0AE27B15}"/>
              </c:ext>
            </c:extLst>
          </c:dPt>
          <c:dPt>
            <c:idx val="1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455A-4FF0-BD17-5A0A0AE27B15}"/>
              </c:ext>
            </c:extLst>
          </c:dPt>
          <c:dPt>
            <c:idx val="1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455A-4FF0-BD17-5A0A0AE27B15}"/>
              </c:ext>
            </c:extLst>
          </c:dPt>
          <c:dPt>
            <c:idx val="1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455A-4FF0-BD17-5A0A0AE27B15}"/>
              </c:ext>
            </c:extLst>
          </c:dPt>
          <c:val>
            <c:numLit>
              <c:formatCode>General</c:formatCode>
              <c:ptCount val="20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  <c:pt idx="12">
                <c:v>1</c:v>
              </c:pt>
              <c:pt idx="13">
                <c:v>1</c:v>
              </c:pt>
              <c:pt idx="14">
                <c:v>1</c:v>
              </c:pt>
              <c:pt idx="15">
                <c:v>1</c:v>
              </c:pt>
              <c:pt idx="16">
                <c:v>1</c:v>
              </c:pt>
              <c:pt idx="17">
                <c:v>1</c:v>
              </c:pt>
              <c:pt idx="18">
                <c:v>1</c:v>
              </c:pt>
              <c:pt idx="19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28-455A-4FF0-BD17-5A0A0AE27B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doughnutChart>
        <c:varyColors val="1"/>
        <c:ser>
          <c:idx val="1"/>
          <c:order val="1"/>
          <c:tx>
            <c:strRef>
              <c:f>Datos!$F$8</c:f>
              <c:strCache>
                <c:ptCount val="1"/>
                <c:pt idx="0">
                  <c:v>Cobertura Odontológica Embarazada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455A-4FF0-BD17-5A0A0AE27B15}"/>
              </c:ext>
            </c:extLst>
          </c:dPt>
          <c:dPt>
            <c:idx val="1"/>
            <c:bubble3D val="0"/>
            <c:spPr>
              <a:solidFill>
                <a:schemeClr val="bg1">
                  <a:alpha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455A-4FF0-BD17-5A0A0AE27B15}"/>
              </c:ext>
            </c:extLst>
          </c:dPt>
          <c:val>
            <c:numRef>
              <c:f>Datos!$G$8:$H$8</c:f>
              <c:numCache>
                <c:formatCode>0%</c:formatCode>
                <c:ptCount val="2"/>
                <c:pt idx="0">
                  <c:v>0.99</c:v>
                </c:pt>
                <c:pt idx="1">
                  <c:v>1.0000000000000009E-2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455A-4FF0-BD17-5A0A0AE27B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accent5"/>
            </a:solidFill>
          </c:spPr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3C1-4AEA-8CC6-B834AE8CAE71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3C1-4AEA-8CC6-B834AE8CAE71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3C1-4AEA-8CC6-B834AE8CAE71}"/>
              </c:ext>
            </c:extLst>
          </c:dPt>
          <c:dPt>
            <c:idx val="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3C1-4AEA-8CC6-B834AE8CAE7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3C1-4AEA-8CC6-B834AE8CAE71}"/>
              </c:ext>
            </c:extLst>
          </c:dPt>
          <c:dPt>
            <c:idx val="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3C1-4AEA-8CC6-B834AE8CAE71}"/>
              </c:ext>
            </c:extLst>
          </c:dPt>
          <c:dPt>
            <c:idx val="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D3C1-4AEA-8CC6-B834AE8CAE71}"/>
              </c:ext>
            </c:extLst>
          </c:dPt>
          <c:dPt>
            <c:idx val="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D3C1-4AEA-8CC6-B834AE8CAE71}"/>
              </c:ext>
            </c:extLst>
          </c:dPt>
          <c:dPt>
            <c:idx val="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D3C1-4AEA-8CC6-B834AE8CAE71}"/>
              </c:ext>
            </c:extLst>
          </c:dPt>
          <c:dPt>
            <c:idx val="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D3C1-4AEA-8CC6-B834AE8CAE71}"/>
              </c:ext>
            </c:extLst>
          </c:dPt>
          <c:dPt>
            <c:idx val="1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D3C1-4AEA-8CC6-B834AE8CAE71}"/>
              </c:ext>
            </c:extLst>
          </c:dPt>
          <c:dPt>
            <c:idx val="1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D3C1-4AEA-8CC6-B834AE8CAE71}"/>
              </c:ext>
            </c:extLst>
          </c:dPt>
          <c:dPt>
            <c:idx val="12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D3C1-4AEA-8CC6-B834AE8CAE71}"/>
              </c:ext>
            </c:extLst>
          </c:dPt>
          <c:dPt>
            <c:idx val="13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D3C1-4AEA-8CC6-B834AE8CAE71}"/>
              </c:ext>
            </c:extLst>
          </c:dPt>
          <c:dPt>
            <c:idx val="1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D3C1-4AEA-8CC6-B834AE8CAE71}"/>
              </c:ext>
            </c:extLst>
          </c:dPt>
          <c:dPt>
            <c:idx val="15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D3C1-4AEA-8CC6-B834AE8CAE71}"/>
              </c:ext>
            </c:extLst>
          </c:dPt>
          <c:dPt>
            <c:idx val="16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D3C1-4AEA-8CC6-B834AE8CAE71}"/>
              </c:ext>
            </c:extLst>
          </c:dPt>
          <c:dPt>
            <c:idx val="17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D3C1-4AEA-8CC6-B834AE8CAE71}"/>
              </c:ext>
            </c:extLst>
          </c:dPt>
          <c:dPt>
            <c:idx val="18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D3C1-4AEA-8CC6-B834AE8CAE71}"/>
              </c:ext>
            </c:extLst>
          </c:dPt>
          <c:dPt>
            <c:idx val="19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D3C1-4AEA-8CC6-B834AE8CAE71}"/>
              </c:ext>
            </c:extLst>
          </c:dPt>
          <c:val>
            <c:numLit>
              <c:formatCode>General</c:formatCode>
              <c:ptCount val="20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  <c:pt idx="12">
                <c:v>1</c:v>
              </c:pt>
              <c:pt idx="13">
                <c:v>1</c:v>
              </c:pt>
              <c:pt idx="14">
                <c:v>1</c:v>
              </c:pt>
              <c:pt idx="15">
                <c:v>1</c:v>
              </c:pt>
              <c:pt idx="16">
                <c:v>1</c:v>
              </c:pt>
              <c:pt idx="17">
                <c:v>1</c:v>
              </c:pt>
              <c:pt idx="18">
                <c:v>1</c:v>
              </c:pt>
              <c:pt idx="19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28-D3C1-4AEA-8CC6-B834AE8CAE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doughnutChart>
        <c:varyColors val="1"/>
        <c:ser>
          <c:idx val="1"/>
          <c:order val="1"/>
          <c:tx>
            <c:strRef>
              <c:f>Datos!$F$9</c:f>
              <c:strCache>
                <c:ptCount val="1"/>
                <c:pt idx="0">
                  <c:v>Cobertura Odontológica Niños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D3C1-4AEA-8CC6-B834AE8CAE71}"/>
              </c:ext>
            </c:extLst>
          </c:dPt>
          <c:dPt>
            <c:idx val="1"/>
            <c:bubble3D val="0"/>
            <c:spPr>
              <a:solidFill>
                <a:schemeClr val="bg1">
                  <a:alpha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D3C1-4AEA-8CC6-B834AE8CAE71}"/>
              </c:ext>
            </c:extLst>
          </c:dPt>
          <c:val>
            <c:numRef>
              <c:f>Datos!$G$9:$H$9</c:f>
              <c:numCache>
                <c:formatCode>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D3C1-4AEA-8CC6-B834AE8CAE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290531</xdr:colOff>
      <xdr:row>9</xdr:row>
      <xdr:rowOff>83625</xdr:rowOff>
    </xdr:from>
    <xdr:to>
      <xdr:col>4</xdr:col>
      <xdr:colOff>20531</xdr:colOff>
      <xdr:row>39</xdr:row>
      <xdr:rowOff>128625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9" name="Comuna" title="Comuna">
              <a:extLst>
                <a:ext uri="{FF2B5EF4-FFF2-40B4-BE49-F238E27FC236}">
                  <a16:creationId xmlns:a16="http://schemas.microsoft.com/office/drawing/2014/main" id="{7CDCF78F-1D19-4109-86A1-FC32CC9E52A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52531" y="1798125"/>
              <a:ext cx="2016000" cy="5760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>
    <xdr:from>
      <xdr:col>15</xdr:col>
      <xdr:colOff>29765</xdr:colOff>
      <xdr:row>30</xdr:row>
      <xdr:rowOff>27383</xdr:rowOff>
    </xdr:from>
    <xdr:to>
      <xdr:col>17</xdr:col>
      <xdr:colOff>665765</xdr:colOff>
      <xdr:row>41</xdr:row>
      <xdr:rowOff>91883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E0AF74A-94CC-4980-8B3D-DE5E022EFC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11907</xdr:colOff>
      <xdr:row>15</xdr:row>
      <xdr:rowOff>11906</xdr:rowOff>
    </xdr:from>
    <xdr:to>
      <xdr:col>17</xdr:col>
      <xdr:colOff>647907</xdr:colOff>
      <xdr:row>26</xdr:row>
      <xdr:rowOff>76406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FB2CAF6-2ADA-43C7-8C8E-DECF63552D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11906</xdr:colOff>
      <xdr:row>30</xdr:row>
      <xdr:rowOff>11906</xdr:rowOff>
    </xdr:from>
    <xdr:to>
      <xdr:col>13</xdr:col>
      <xdr:colOff>647906</xdr:colOff>
      <xdr:row>41</xdr:row>
      <xdr:rowOff>76406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8EF5CA1-36D6-474F-AE2F-2128F4D56B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631031</xdr:colOff>
      <xdr:row>0</xdr:row>
      <xdr:rowOff>0</xdr:rowOff>
    </xdr:from>
    <xdr:to>
      <xdr:col>17</xdr:col>
      <xdr:colOff>505031</xdr:colOff>
      <xdr:row>11</xdr:row>
      <xdr:rowOff>64500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8308731-743F-4625-BE00-158BFED905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23813</xdr:colOff>
      <xdr:row>0</xdr:row>
      <xdr:rowOff>0</xdr:rowOff>
    </xdr:from>
    <xdr:to>
      <xdr:col>13</xdr:col>
      <xdr:colOff>659813</xdr:colOff>
      <xdr:row>11</xdr:row>
      <xdr:rowOff>64500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F6BFAE1F-1F17-4E04-BBF0-75BDEACD3E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23813</xdr:colOff>
      <xdr:row>30</xdr:row>
      <xdr:rowOff>11905</xdr:rowOff>
    </xdr:from>
    <xdr:to>
      <xdr:col>9</xdr:col>
      <xdr:colOff>659813</xdr:colOff>
      <xdr:row>41</xdr:row>
      <xdr:rowOff>76405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11BD0D3E-AFBA-4366-93EF-10A72A8A8A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11906</xdr:colOff>
      <xdr:row>0</xdr:row>
      <xdr:rowOff>0</xdr:rowOff>
    </xdr:from>
    <xdr:to>
      <xdr:col>9</xdr:col>
      <xdr:colOff>647906</xdr:colOff>
      <xdr:row>11</xdr:row>
      <xdr:rowOff>64500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20DED0A4-E2B0-4B92-80B9-A3534C9E8D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35718</xdr:colOff>
      <xdr:row>15</xdr:row>
      <xdr:rowOff>11906</xdr:rowOff>
    </xdr:from>
    <xdr:to>
      <xdr:col>9</xdr:col>
      <xdr:colOff>671718</xdr:colOff>
      <xdr:row>26</xdr:row>
      <xdr:rowOff>76406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5C574003-8ACB-4E4B-B9B1-9141E6EAF1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11</xdr:col>
      <xdr:colOff>11906</xdr:colOff>
      <xdr:row>15</xdr:row>
      <xdr:rowOff>11906</xdr:rowOff>
    </xdr:from>
    <xdr:to>
      <xdr:col>13</xdr:col>
      <xdr:colOff>647906</xdr:colOff>
      <xdr:row>26</xdr:row>
      <xdr:rowOff>76406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8CE4BB51-7431-43A5-95C2-671E5C0FF8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</xdr:col>
      <xdr:colOff>702469</xdr:colOff>
      <xdr:row>34</xdr:row>
      <xdr:rowOff>130968</xdr:rowOff>
    </xdr:from>
    <xdr:to>
      <xdr:col>17</xdr:col>
      <xdr:colOff>71439</xdr:colOff>
      <xdr:row>37</xdr:row>
      <xdr:rowOff>71438</xdr:rowOff>
    </xdr:to>
    <xdr:sp macro="" textlink="Datos!$G$4">
      <xdr:nvSpPr>
        <xdr:cNvPr id="11" name="CuadroTexto 10">
          <a:extLst>
            <a:ext uri="{FF2B5EF4-FFF2-40B4-BE49-F238E27FC236}">
              <a16:creationId xmlns:a16="http://schemas.microsoft.com/office/drawing/2014/main" id="{381EBCC1-492E-4FC0-8B6C-A039404E35D2}"/>
            </a:ext>
          </a:extLst>
        </xdr:cNvPr>
        <xdr:cNvSpPr txBox="1"/>
      </xdr:nvSpPr>
      <xdr:spPr>
        <a:xfrm>
          <a:off x="19752469" y="6607968"/>
          <a:ext cx="892970" cy="5119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895A98E0-1D49-4B7C-96F5-E89676C090CE}" type="TxLink">
            <a:rPr lang="en-US" sz="2400" b="0" i="0" u="none" strike="noStrike">
              <a:solidFill>
                <a:schemeClr val="accent1"/>
              </a:solidFill>
              <a:latin typeface="Impact" panose="020B0806030902050204" pitchFamily="34" charset="0"/>
            </a:rPr>
            <a:pPr/>
            <a:t>100%</a:t>
          </a:fld>
          <a:endParaRPr lang="es-CL" sz="2400">
            <a:solidFill>
              <a:schemeClr val="accent1"/>
            </a:solidFill>
            <a:latin typeface="Impact" panose="020B0806030902050204" pitchFamily="34" charset="0"/>
          </a:endParaRPr>
        </a:p>
      </xdr:txBody>
    </xdr:sp>
    <xdr:clientData/>
  </xdr:twoCellAnchor>
  <xdr:twoCellAnchor>
    <xdr:from>
      <xdr:col>15</xdr:col>
      <xdr:colOff>666750</xdr:colOff>
      <xdr:row>19</xdr:row>
      <xdr:rowOff>83344</xdr:rowOff>
    </xdr:from>
    <xdr:to>
      <xdr:col>17</xdr:col>
      <xdr:colOff>1</xdr:colOff>
      <xdr:row>22</xdr:row>
      <xdr:rowOff>107157</xdr:rowOff>
    </xdr:to>
    <xdr:sp macro="" textlink="Datos!$G$5">
      <xdr:nvSpPr>
        <xdr:cNvPr id="12" name="CuadroTexto 11">
          <a:extLst>
            <a:ext uri="{FF2B5EF4-FFF2-40B4-BE49-F238E27FC236}">
              <a16:creationId xmlns:a16="http://schemas.microsoft.com/office/drawing/2014/main" id="{9FF38B7A-E42D-4684-9F7F-AAA0523E5FA9}"/>
            </a:ext>
          </a:extLst>
        </xdr:cNvPr>
        <xdr:cNvSpPr txBox="1"/>
      </xdr:nvSpPr>
      <xdr:spPr>
        <a:xfrm>
          <a:off x="19716750" y="3702844"/>
          <a:ext cx="857251" cy="595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fld id="{F063574B-74FB-491B-BEE7-F273EEA0C474}" type="TxLink">
            <a:rPr lang="en-US" sz="2400" b="0" i="0" u="none" strike="noStrike">
              <a:solidFill>
                <a:schemeClr val="accent1"/>
              </a:solidFill>
              <a:latin typeface="Impact" panose="020B0806030902050204" pitchFamily="34" charset="0"/>
              <a:ea typeface="+mn-ea"/>
              <a:cs typeface="+mn-cs"/>
            </a:rPr>
            <a:pPr marL="0" indent="0"/>
            <a:t>100%</a:t>
          </a:fld>
          <a:endParaRPr lang="es-CL" sz="2400" b="0" i="0" u="none" strike="noStrike">
            <a:solidFill>
              <a:schemeClr val="accent1"/>
            </a:solidFill>
            <a:latin typeface="Impact" panose="020B080603090205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690562</xdr:colOff>
      <xdr:row>34</xdr:row>
      <xdr:rowOff>95249</xdr:rowOff>
    </xdr:from>
    <xdr:to>
      <xdr:col>13</xdr:col>
      <xdr:colOff>59532</xdr:colOff>
      <xdr:row>37</xdr:row>
      <xdr:rowOff>23812</xdr:rowOff>
    </xdr:to>
    <xdr:sp macro="" textlink="Datos!$G$6">
      <xdr:nvSpPr>
        <xdr:cNvPr id="13" name="CuadroTexto 12">
          <a:extLst>
            <a:ext uri="{FF2B5EF4-FFF2-40B4-BE49-F238E27FC236}">
              <a16:creationId xmlns:a16="http://schemas.microsoft.com/office/drawing/2014/main" id="{0D0B721E-1DDE-4A6A-B068-CA8DD9ECD623}"/>
            </a:ext>
          </a:extLst>
        </xdr:cNvPr>
        <xdr:cNvSpPr txBox="1"/>
      </xdr:nvSpPr>
      <xdr:spPr>
        <a:xfrm>
          <a:off x="16692562" y="6572249"/>
          <a:ext cx="892970" cy="50006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fld id="{9A8A7792-C92B-41C8-99C2-7C7AB6DF49B0}" type="TxLink">
            <a:rPr lang="en-US" sz="2400" b="0" i="0" u="none" strike="noStrike">
              <a:solidFill>
                <a:schemeClr val="accent1"/>
              </a:solidFill>
              <a:latin typeface="Impact" panose="020B0806030902050204" pitchFamily="34" charset="0"/>
              <a:ea typeface="+mn-ea"/>
              <a:cs typeface="+mn-cs"/>
            </a:rPr>
            <a:pPr marL="0" indent="0"/>
            <a:t>100%</a:t>
          </a:fld>
          <a:endParaRPr lang="es-CL" sz="2400" b="0" i="0" u="none" strike="noStrike">
            <a:solidFill>
              <a:schemeClr val="accent1"/>
            </a:solidFill>
            <a:latin typeface="Impact" panose="020B080603090205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690561</xdr:colOff>
      <xdr:row>19</xdr:row>
      <xdr:rowOff>95249</xdr:rowOff>
    </xdr:from>
    <xdr:to>
      <xdr:col>13</xdr:col>
      <xdr:colOff>47625</xdr:colOff>
      <xdr:row>22</xdr:row>
      <xdr:rowOff>119062</xdr:rowOff>
    </xdr:to>
    <xdr:sp macro="" textlink="Datos!$G$9">
      <xdr:nvSpPr>
        <xdr:cNvPr id="14" name="CuadroTexto 13">
          <a:extLst>
            <a:ext uri="{FF2B5EF4-FFF2-40B4-BE49-F238E27FC236}">
              <a16:creationId xmlns:a16="http://schemas.microsoft.com/office/drawing/2014/main" id="{939A27F0-4DCA-483C-BD05-18610C084440}"/>
            </a:ext>
          </a:extLst>
        </xdr:cNvPr>
        <xdr:cNvSpPr txBox="1"/>
      </xdr:nvSpPr>
      <xdr:spPr>
        <a:xfrm>
          <a:off x="9072561" y="3714749"/>
          <a:ext cx="881064" cy="595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fld id="{AF697587-BC26-48A0-A3D7-C818341D01CA}" type="TxLink">
            <a:rPr lang="en-US" sz="2400" b="0" i="0" u="none" strike="noStrike">
              <a:solidFill>
                <a:schemeClr val="accent1"/>
              </a:solidFill>
              <a:latin typeface="Impact" panose="020B0806030902050204" pitchFamily="34" charset="0"/>
              <a:ea typeface="+mn-ea"/>
              <a:cs typeface="+mn-cs"/>
            </a:rPr>
            <a:pPr marL="0" indent="0"/>
            <a:t>100%</a:t>
          </a:fld>
          <a:endParaRPr lang="es-CL" sz="2400" b="0" i="0" u="none" strike="noStrike">
            <a:solidFill>
              <a:schemeClr val="accent1"/>
            </a:solidFill>
            <a:latin typeface="Impact" panose="020B080603090205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714375</xdr:colOff>
      <xdr:row>19</xdr:row>
      <xdr:rowOff>59534</xdr:rowOff>
    </xdr:from>
    <xdr:to>
      <xdr:col>9</xdr:col>
      <xdr:colOff>47624</xdr:colOff>
      <xdr:row>22</xdr:row>
      <xdr:rowOff>11908</xdr:rowOff>
    </xdr:to>
    <xdr:sp macro="" textlink="Datos!$G$8">
      <xdr:nvSpPr>
        <xdr:cNvPr id="15" name="CuadroTexto 14">
          <a:extLst>
            <a:ext uri="{FF2B5EF4-FFF2-40B4-BE49-F238E27FC236}">
              <a16:creationId xmlns:a16="http://schemas.microsoft.com/office/drawing/2014/main" id="{A68D4165-8B6F-4651-84C5-21468CED27AA}"/>
            </a:ext>
          </a:extLst>
        </xdr:cNvPr>
        <xdr:cNvSpPr txBox="1"/>
      </xdr:nvSpPr>
      <xdr:spPr>
        <a:xfrm>
          <a:off x="13668375" y="3679034"/>
          <a:ext cx="857249" cy="52387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fld id="{0A9169FA-B626-4537-948C-2333FC824A86}" type="TxLink">
            <a:rPr lang="en-US" sz="2400" b="0" i="0" u="none" strike="noStrike">
              <a:solidFill>
                <a:schemeClr val="accent1"/>
              </a:solidFill>
              <a:latin typeface="Impact" panose="020B0806030902050204" pitchFamily="34" charset="0"/>
              <a:ea typeface="+mn-ea"/>
              <a:cs typeface="+mn-cs"/>
            </a:rPr>
            <a:pPr marL="0" indent="0"/>
            <a:t>99%</a:t>
          </a:fld>
          <a:endParaRPr lang="es-CL" sz="2400" b="0" i="0" u="none" strike="noStrike">
            <a:solidFill>
              <a:schemeClr val="accent1"/>
            </a:solidFill>
            <a:latin typeface="Impact" panose="020B080603090205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559595</xdr:colOff>
      <xdr:row>4</xdr:row>
      <xdr:rowOff>59532</xdr:rowOff>
    </xdr:from>
    <xdr:to>
      <xdr:col>16</xdr:col>
      <xdr:colOff>690563</xdr:colOff>
      <xdr:row>6</xdr:row>
      <xdr:rowOff>166688</xdr:rowOff>
    </xdr:to>
    <xdr:sp macro="" textlink="Datos!$G$7">
      <xdr:nvSpPr>
        <xdr:cNvPr id="16" name="CuadroTexto 15">
          <a:extLst>
            <a:ext uri="{FF2B5EF4-FFF2-40B4-BE49-F238E27FC236}">
              <a16:creationId xmlns:a16="http://schemas.microsoft.com/office/drawing/2014/main" id="{1A707503-C66C-47FE-B946-CDF17B126213}"/>
            </a:ext>
          </a:extLst>
        </xdr:cNvPr>
        <xdr:cNvSpPr txBox="1"/>
      </xdr:nvSpPr>
      <xdr:spPr>
        <a:xfrm>
          <a:off x="11989595" y="821532"/>
          <a:ext cx="892968" cy="48815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fld id="{0DC5D579-FFB0-4E9D-B1C1-C85EEF049947}" type="TxLink">
            <a:rPr lang="en-US" sz="2400" b="0" i="0" u="none" strike="noStrike">
              <a:solidFill>
                <a:schemeClr val="accent1"/>
              </a:solidFill>
              <a:latin typeface="Impact" panose="020B0806030902050204" pitchFamily="34" charset="0"/>
              <a:ea typeface="+mn-ea"/>
              <a:cs typeface="+mn-cs"/>
            </a:rPr>
            <a:pPr marL="0" indent="0"/>
            <a:t>100%</a:t>
          </a:fld>
          <a:endParaRPr lang="es-CL" sz="2400" b="0" i="0" u="none" strike="noStrike">
            <a:solidFill>
              <a:schemeClr val="accent1"/>
            </a:solidFill>
            <a:latin typeface="Impact" panose="020B080603090205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678656</xdr:colOff>
      <xdr:row>4</xdr:row>
      <xdr:rowOff>95250</xdr:rowOff>
    </xdr:from>
    <xdr:to>
      <xdr:col>13</xdr:col>
      <xdr:colOff>23812</xdr:colOff>
      <xdr:row>7</xdr:row>
      <xdr:rowOff>130967</xdr:rowOff>
    </xdr:to>
    <xdr:sp macro="" textlink="Datos!$G$10">
      <xdr:nvSpPr>
        <xdr:cNvPr id="17" name="CuadroTexto 16">
          <a:extLst>
            <a:ext uri="{FF2B5EF4-FFF2-40B4-BE49-F238E27FC236}">
              <a16:creationId xmlns:a16="http://schemas.microsoft.com/office/drawing/2014/main" id="{27E7DCDB-A0C6-42FE-965D-E3ED982B6D6C}"/>
            </a:ext>
          </a:extLst>
        </xdr:cNvPr>
        <xdr:cNvSpPr txBox="1"/>
      </xdr:nvSpPr>
      <xdr:spPr>
        <a:xfrm>
          <a:off x="16680656" y="857250"/>
          <a:ext cx="869156" cy="60721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fld id="{1D959CE5-C8E4-41F8-B926-403E9A27A8E1}" type="TxLink">
            <a:rPr lang="en-US" sz="2400" b="0" i="0" u="none" strike="noStrike">
              <a:solidFill>
                <a:schemeClr val="accent1"/>
              </a:solidFill>
              <a:latin typeface="Impact" panose="020B0806030902050204" pitchFamily="34" charset="0"/>
              <a:ea typeface="+mn-ea"/>
              <a:cs typeface="+mn-cs"/>
            </a:rPr>
            <a:pPr marL="0" indent="0"/>
            <a:t>100%</a:t>
          </a:fld>
          <a:endParaRPr lang="es-CL" sz="2400" b="0" i="0" u="none" strike="noStrike">
            <a:solidFill>
              <a:schemeClr val="accent1"/>
            </a:solidFill>
            <a:latin typeface="Impact" panose="020B080603090205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702467</xdr:colOff>
      <xdr:row>34</xdr:row>
      <xdr:rowOff>83346</xdr:rowOff>
    </xdr:from>
    <xdr:to>
      <xdr:col>9</xdr:col>
      <xdr:colOff>71437</xdr:colOff>
      <xdr:row>37</xdr:row>
      <xdr:rowOff>107158</xdr:rowOff>
    </xdr:to>
    <xdr:sp macro="" textlink="Datos!$G$11">
      <xdr:nvSpPr>
        <xdr:cNvPr id="18" name="CuadroTexto 17">
          <a:extLst>
            <a:ext uri="{FF2B5EF4-FFF2-40B4-BE49-F238E27FC236}">
              <a16:creationId xmlns:a16="http://schemas.microsoft.com/office/drawing/2014/main" id="{B9B3EF9A-4668-40A6-923D-3BFE76CD77F0}"/>
            </a:ext>
          </a:extLst>
        </xdr:cNvPr>
        <xdr:cNvSpPr txBox="1"/>
      </xdr:nvSpPr>
      <xdr:spPr>
        <a:xfrm>
          <a:off x="13656467" y="6560346"/>
          <a:ext cx="892970" cy="5953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fld id="{E177F692-438A-42DD-A040-B6514D0F8229}" type="TxLink">
            <a:rPr lang="en-US" sz="2400" b="0" i="0" u="none" strike="noStrike">
              <a:solidFill>
                <a:schemeClr val="accent1"/>
              </a:solidFill>
              <a:latin typeface="Impact" panose="020B0806030902050204" pitchFamily="34" charset="0"/>
              <a:ea typeface="+mn-ea"/>
              <a:cs typeface="+mn-cs"/>
            </a:rPr>
            <a:pPr marL="0" indent="0"/>
            <a:t>99%</a:t>
          </a:fld>
          <a:endParaRPr lang="es-CL" sz="2400" b="0" i="0" u="none" strike="noStrike">
            <a:solidFill>
              <a:schemeClr val="accent1"/>
            </a:solidFill>
            <a:latin typeface="Impact" panose="020B080603090205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702469</xdr:colOff>
      <xdr:row>4</xdr:row>
      <xdr:rowOff>71436</xdr:rowOff>
    </xdr:from>
    <xdr:to>
      <xdr:col>9</xdr:col>
      <xdr:colOff>83344</xdr:colOff>
      <xdr:row>7</xdr:row>
      <xdr:rowOff>95249</xdr:rowOff>
    </xdr:to>
    <xdr:sp macro="" textlink="Datos!$G$12">
      <xdr:nvSpPr>
        <xdr:cNvPr id="19" name="CuadroTexto 18">
          <a:extLst>
            <a:ext uri="{FF2B5EF4-FFF2-40B4-BE49-F238E27FC236}">
              <a16:creationId xmlns:a16="http://schemas.microsoft.com/office/drawing/2014/main" id="{9820D0EC-AEDC-41C3-BB83-9AA046A17719}"/>
            </a:ext>
          </a:extLst>
        </xdr:cNvPr>
        <xdr:cNvSpPr txBox="1"/>
      </xdr:nvSpPr>
      <xdr:spPr>
        <a:xfrm>
          <a:off x="13656469" y="833436"/>
          <a:ext cx="904875" cy="595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fld id="{BE806AE0-A86E-4875-91F7-993A8F8D42BE}" type="TxLink">
            <a:rPr lang="en-US" sz="2400" b="0" i="0" u="none" strike="noStrike">
              <a:solidFill>
                <a:schemeClr val="accent1"/>
              </a:solidFill>
              <a:latin typeface="Impact" panose="020B0806030902050204" pitchFamily="34" charset="0"/>
              <a:ea typeface="+mn-ea"/>
              <a:cs typeface="+mn-cs"/>
            </a:rPr>
            <a:pPr marL="0" indent="0"/>
            <a:t>100%</a:t>
          </a:fld>
          <a:endParaRPr lang="es-CL" sz="2400" b="0" i="0" u="none" strike="noStrike">
            <a:solidFill>
              <a:schemeClr val="accent1"/>
            </a:solidFill>
            <a:latin typeface="Impact" panose="020B080603090205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11905</xdr:colOff>
      <xdr:row>12</xdr:row>
      <xdr:rowOff>11907</xdr:rowOff>
    </xdr:from>
    <xdr:to>
      <xdr:col>9</xdr:col>
      <xdr:colOff>690562</xdr:colOff>
      <xdr:row>15</xdr:row>
      <xdr:rowOff>1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9EC67291-E4A0-4077-835C-B21016FB2752}"/>
            </a:ext>
          </a:extLst>
        </xdr:cNvPr>
        <xdr:cNvSpPr txBox="1"/>
      </xdr:nvSpPr>
      <xdr:spPr>
        <a:xfrm>
          <a:off x="12965905" y="2297907"/>
          <a:ext cx="2202657" cy="55959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Meta 1</a:t>
          </a:r>
          <a:r>
            <a:rPr lang="es-CL" sz="11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: Recuperación</a:t>
          </a:r>
          <a:r>
            <a:rPr lang="es-CL" sz="1100" baseline="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del Desarrollo Psicomotor</a:t>
          </a:r>
        </a:p>
        <a:p>
          <a:endParaRPr lang="es-CL" sz="1100"/>
        </a:p>
      </xdr:txBody>
    </xdr:sp>
    <xdr:clientData/>
  </xdr:twoCellAnchor>
  <xdr:twoCellAnchor>
    <xdr:from>
      <xdr:col>15</xdr:col>
      <xdr:colOff>0</xdr:colOff>
      <xdr:row>42</xdr:row>
      <xdr:rowOff>0</xdr:rowOff>
    </xdr:from>
    <xdr:to>
      <xdr:col>17</xdr:col>
      <xdr:colOff>678657</xdr:colOff>
      <xdr:row>44</xdr:row>
      <xdr:rowOff>178594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FE8A7BBE-2866-4998-9D54-9A9AC081014E}"/>
            </a:ext>
          </a:extLst>
        </xdr:cNvPr>
        <xdr:cNvSpPr txBox="1"/>
      </xdr:nvSpPr>
      <xdr:spPr>
        <a:xfrm>
          <a:off x="19050000" y="8001000"/>
          <a:ext cx="2202657" cy="55959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Meta 6</a:t>
          </a:r>
          <a:r>
            <a:rPr lang="es-CL" sz="11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: Lactancia Materna Exclusiva</a:t>
          </a:r>
        </a:p>
        <a:p>
          <a:r>
            <a:rPr lang="es-CL" sz="11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</a:t>
          </a:r>
          <a:endParaRPr lang="es-CL" sz="1100"/>
        </a:p>
      </xdr:txBody>
    </xdr:sp>
    <xdr:clientData/>
  </xdr:twoCellAnchor>
  <xdr:twoCellAnchor>
    <xdr:from>
      <xdr:col>11</xdr:col>
      <xdr:colOff>11906</xdr:colOff>
      <xdr:row>42</xdr:row>
      <xdr:rowOff>11906</xdr:rowOff>
    </xdr:from>
    <xdr:to>
      <xdr:col>13</xdr:col>
      <xdr:colOff>690563</xdr:colOff>
      <xdr:row>45</xdr:row>
      <xdr:rowOff>0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C5D9FD3D-64F7-4BC1-B3AA-0FFBF99A08AF}"/>
            </a:ext>
          </a:extLst>
        </xdr:cNvPr>
        <xdr:cNvSpPr txBox="1"/>
      </xdr:nvSpPr>
      <xdr:spPr>
        <a:xfrm>
          <a:off x="16013906" y="8012906"/>
          <a:ext cx="2202657" cy="55959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Meta 5</a:t>
          </a:r>
          <a:r>
            <a:rPr lang="es-CL" sz="11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: Cobertura Efectiva de Hipertensión Arterial</a:t>
          </a:r>
          <a:endParaRPr lang="es-CL" sz="1100" baseline="0"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</a:endParaRPr>
        </a:p>
        <a:p>
          <a:endParaRPr lang="es-CL" sz="1100"/>
        </a:p>
      </xdr:txBody>
    </xdr:sp>
    <xdr:clientData/>
  </xdr:twoCellAnchor>
  <xdr:twoCellAnchor>
    <xdr:from>
      <xdr:col>15</xdr:col>
      <xdr:colOff>0</xdr:colOff>
      <xdr:row>12</xdr:row>
      <xdr:rowOff>0</xdr:rowOff>
    </xdr:from>
    <xdr:to>
      <xdr:col>17</xdr:col>
      <xdr:colOff>678657</xdr:colOff>
      <xdr:row>14</xdr:row>
      <xdr:rowOff>178594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525F13AB-B2C3-4386-B440-15B5443F54BF}"/>
            </a:ext>
          </a:extLst>
        </xdr:cNvPr>
        <xdr:cNvSpPr txBox="1"/>
      </xdr:nvSpPr>
      <xdr:spPr>
        <a:xfrm>
          <a:off x="19050000" y="2286000"/>
          <a:ext cx="2202657" cy="55959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Meta 3a</a:t>
          </a:r>
          <a:r>
            <a:rPr lang="es-CL" sz="11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: Cobertura de Alta Odontológica Adolescentes</a:t>
          </a:r>
          <a:endParaRPr lang="es-CL" sz="1100" baseline="0"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</a:endParaRPr>
        </a:p>
        <a:p>
          <a:endParaRPr lang="es-CL" sz="1100"/>
        </a:p>
      </xdr:txBody>
    </xdr:sp>
    <xdr:clientData/>
  </xdr:twoCellAnchor>
  <xdr:twoCellAnchor>
    <xdr:from>
      <xdr:col>7</xdr:col>
      <xdr:colOff>11906</xdr:colOff>
      <xdr:row>27</xdr:row>
      <xdr:rowOff>0</xdr:rowOff>
    </xdr:from>
    <xdr:to>
      <xdr:col>9</xdr:col>
      <xdr:colOff>690563</xdr:colOff>
      <xdr:row>29</xdr:row>
      <xdr:rowOff>178594</xdr:rowOff>
    </xdr:to>
    <xdr:sp macro="" textlink="">
      <xdr:nvSpPr>
        <xdr:cNvPr id="24" name="CuadroTexto 23">
          <a:extLst>
            <a:ext uri="{FF2B5EF4-FFF2-40B4-BE49-F238E27FC236}">
              <a16:creationId xmlns:a16="http://schemas.microsoft.com/office/drawing/2014/main" id="{F2A2ACCC-FA2A-4CBF-85F4-37B8803A477B}"/>
            </a:ext>
          </a:extLst>
        </xdr:cNvPr>
        <xdr:cNvSpPr txBox="1"/>
      </xdr:nvSpPr>
      <xdr:spPr>
        <a:xfrm>
          <a:off x="12965906" y="5143500"/>
          <a:ext cx="2202657" cy="55959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Meta 3b</a:t>
          </a:r>
          <a:r>
            <a:rPr lang="es-CL" sz="11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: Cobertura de Alta Odontológica Embarazadas</a:t>
          </a:r>
          <a:endParaRPr lang="es-CL" sz="1100" baseline="0"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</a:endParaRPr>
        </a:p>
        <a:p>
          <a:endParaRPr lang="es-CL" sz="1100"/>
        </a:p>
      </xdr:txBody>
    </xdr:sp>
    <xdr:clientData/>
  </xdr:twoCellAnchor>
  <xdr:twoCellAnchor>
    <xdr:from>
      <xdr:col>11</xdr:col>
      <xdr:colOff>0</xdr:colOff>
      <xdr:row>27</xdr:row>
      <xdr:rowOff>11906</xdr:rowOff>
    </xdr:from>
    <xdr:to>
      <xdr:col>13</xdr:col>
      <xdr:colOff>678657</xdr:colOff>
      <xdr:row>30</xdr:row>
      <xdr:rowOff>0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BC6DE31F-F850-4CA3-8E30-5DC7AA5785B1}"/>
            </a:ext>
          </a:extLst>
        </xdr:cNvPr>
        <xdr:cNvSpPr txBox="1"/>
      </xdr:nvSpPr>
      <xdr:spPr>
        <a:xfrm>
          <a:off x="16002000" y="5155406"/>
          <a:ext cx="2202657" cy="55959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Meta 3c</a:t>
          </a:r>
          <a:r>
            <a:rPr lang="es-CL" sz="11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: Cobertura Egresos Odontológicos</a:t>
          </a:r>
          <a:r>
            <a:rPr lang="es-CL" sz="1100" baseline="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en Niños/as</a:t>
          </a:r>
        </a:p>
        <a:p>
          <a:endParaRPr lang="es-CL" sz="1100"/>
        </a:p>
      </xdr:txBody>
    </xdr:sp>
    <xdr:clientData/>
  </xdr:twoCellAnchor>
  <xdr:twoCellAnchor>
    <xdr:from>
      <xdr:col>7</xdr:col>
      <xdr:colOff>0</xdr:colOff>
      <xdr:row>42</xdr:row>
      <xdr:rowOff>11906</xdr:rowOff>
    </xdr:from>
    <xdr:to>
      <xdr:col>9</xdr:col>
      <xdr:colOff>678657</xdr:colOff>
      <xdr:row>45</xdr:row>
      <xdr:rowOff>0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216437E6-F88B-4433-9246-4F54773B766D}"/>
            </a:ext>
          </a:extLst>
        </xdr:cNvPr>
        <xdr:cNvSpPr txBox="1"/>
      </xdr:nvSpPr>
      <xdr:spPr>
        <a:xfrm>
          <a:off x="12954000" y="8012906"/>
          <a:ext cx="2202657" cy="55959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Meta 4b</a:t>
          </a:r>
          <a:r>
            <a:rPr lang="es-CL" sz="11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: Evaluación</a:t>
          </a:r>
          <a:r>
            <a:rPr lang="es-CL" sz="1100" baseline="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Anual de los pies en personas con diabetes</a:t>
          </a:r>
        </a:p>
        <a:p>
          <a:endParaRPr lang="es-CL" sz="1100"/>
        </a:p>
      </xdr:txBody>
    </xdr:sp>
    <xdr:clientData/>
  </xdr:twoCellAnchor>
  <xdr:twoCellAnchor>
    <xdr:from>
      <xdr:col>15</xdr:col>
      <xdr:colOff>11907</xdr:colOff>
      <xdr:row>27</xdr:row>
      <xdr:rowOff>11906</xdr:rowOff>
    </xdr:from>
    <xdr:to>
      <xdr:col>17</xdr:col>
      <xdr:colOff>690564</xdr:colOff>
      <xdr:row>30</xdr:row>
      <xdr:rowOff>0</xdr:rowOff>
    </xdr:to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C56768C8-1136-4E76-B5CE-0C0D958AB68C}"/>
            </a:ext>
          </a:extLst>
        </xdr:cNvPr>
        <xdr:cNvSpPr txBox="1"/>
      </xdr:nvSpPr>
      <xdr:spPr>
        <a:xfrm>
          <a:off x="19061907" y="5155406"/>
          <a:ext cx="2202657" cy="55959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Meta 4a</a:t>
          </a:r>
          <a:r>
            <a:rPr lang="es-CL" sz="11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: Cobertura</a:t>
          </a:r>
          <a:r>
            <a:rPr lang="es-CL" sz="1100" baseline="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Efectiva de Diabetes Tipo 2.</a:t>
          </a:r>
          <a:endParaRPr lang="es-CL" sz="1100"/>
        </a:p>
      </xdr:txBody>
    </xdr:sp>
    <xdr:clientData/>
  </xdr:twoCellAnchor>
  <xdr:twoCellAnchor>
    <xdr:from>
      <xdr:col>11</xdr:col>
      <xdr:colOff>0</xdr:colOff>
      <xdr:row>12</xdr:row>
      <xdr:rowOff>0</xdr:rowOff>
    </xdr:from>
    <xdr:to>
      <xdr:col>13</xdr:col>
      <xdr:colOff>678657</xdr:colOff>
      <xdr:row>14</xdr:row>
      <xdr:rowOff>178594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4CC9872C-909C-4C0E-A4A1-DB1203983265}"/>
            </a:ext>
          </a:extLst>
        </xdr:cNvPr>
        <xdr:cNvSpPr txBox="1"/>
      </xdr:nvSpPr>
      <xdr:spPr>
        <a:xfrm>
          <a:off x="16002000" y="2286000"/>
          <a:ext cx="2202657" cy="55959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 b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Meta 2</a:t>
          </a:r>
          <a:r>
            <a:rPr lang="es-CL" sz="11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: Detección Precoz del Cáncer de Cuello Uterino</a:t>
          </a:r>
        </a:p>
        <a:p>
          <a:endParaRPr lang="es-CL" sz="1100" baseline="0"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</a:endParaRPr>
        </a:p>
        <a:p>
          <a:endParaRPr lang="es-CL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carena.alfaro\Desktop\Datos%20Metas%20Sanitarias%20Enero-Diciembre%20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erices\Configuraci&#243;n%20local\Archivos%20temporales%20de%20Internet\OLK2A\1er%20corte%20IAAPS%202009_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1"/>
      <sheetName val="DEN1"/>
      <sheetName val="NUM2"/>
      <sheetName val="DEN2 2017"/>
      <sheetName val="NUM3A"/>
      <sheetName val="NUM3B"/>
      <sheetName val="DEN3B"/>
      <sheetName val="NUM3C"/>
      <sheetName val="NUM4A"/>
      <sheetName val="NUM4B"/>
      <sheetName val="DEN4B"/>
      <sheetName val="NUM5"/>
      <sheetName val="NUM6"/>
      <sheetName val="DEN6"/>
    </sheetNames>
    <sheetDataSet>
      <sheetData sheetId="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>
            <v>10</v>
          </cell>
          <cell r="R4">
            <v>11</v>
          </cell>
          <cell r="S4">
            <v>12</v>
          </cell>
          <cell r="T4" t="str">
            <v>Total general</v>
          </cell>
        </row>
        <row r="5">
          <cell r="G5" t="str">
            <v>04101-LA SERENA</v>
          </cell>
          <cell r="H5">
            <v>13</v>
          </cell>
          <cell r="I5">
            <v>4</v>
          </cell>
          <cell r="J5">
            <v>13</v>
          </cell>
          <cell r="K5">
            <v>8</v>
          </cell>
          <cell r="L5">
            <v>21</v>
          </cell>
          <cell r="M5">
            <v>12</v>
          </cell>
          <cell r="N5">
            <v>13</v>
          </cell>
          <cell r="O5">
            <v>8</v>
          </cell>
          <cell r="P5">
            <v>8</v>
          </cell>
          <cell r="Q5">
            <v>11</v>
          </cell>
          <cell r="R5">
            <v>7</v>
          </cell>
          <cell r="S5">
            <v>27</v>
          </cell>
          <cell r="T5">
            <v>145</v>
          </cell>
        </row>
        <row r="6">
          <cell r="G6" t="str">
            <v>105300-CES. CARDENAL CARO</v>
          </cell>
          <cell r="H6">
            <v>2</v>
          </cell>
          <cell r="I6">
            <v>0</v>
          </cell>
          <cell r="J6">
            <v>3</v>
          </cell>
          <cell r="K6">
            <v>1</v>
          </cell>
          <cell r="L6">
            <v>2</v>
          </cell>
          <cell r="M6">
            <v>1</v>
          </cell>
          <cell r="N6">
            <v>0</v>
          </cell>
          <cell r="O6">
            <v>4</v>
          </cell>
          <cell r="P6">
            <v>1</v>
          </cell>
          <cell r="Q6">
            <v>2</v>
          </cell>
          <cell r="R6">
            <v>0</v>
          </cell>
          <cell r="S6">
            <v>7</v>
          </cell>
          <cell r="T6">
            <v>23</v>
          </cell>
        </row>
        <row r="7">
          <cell r="G7" t="str">
            <v>105301-CES. LAS COMPAÑIAS</v>
          </cell>
          <cell r="J7">
            <v>3</v>
          </cell>
          <cell r="K7">
            <v>3</v>
          </cell>
          <cell r="L7">
            <v>6</v>
          </cell>
          <cell r="M7">
            <v>1</v>
          </cell>
          <cell r="N7">
            <v>2</v>
          </cell>
          <cell r="O7">
            <v>1</v>
          </cell>
          <cell r="P7">
            <v>1</v>
          </cell>
          <cell r="Q7">
            <v>1</v>
          </cell>
          <cell r="T7">
            <v>18</v>
          </cell>
        </row>
        <row r="8">
          <cell r="G8" t="str">
            <v>105302-CES. PEDRO AGUIRRE C.</v>
          </cell>
          <cell r="H8">
            <v>1</v>
          </cell>
          <cell r="I8">
            <v>1</v>
          </cell>
          <cell r="J8">
            <v>2</v>
          </cell>
          <cell r="L8">
            <v>2</v>
          </cell>
          <cell r="N8">
            <v>2</v>
          </cell>
          <cell r="P8">
            <v>0</v>
          </cell>
          <cell r="Q8">
            <v>1</v>
          </cell>
          <cell r="R8">
            <v>1</v>
          </cell>
          <cell r="S8">
            <v>1</v>
          </cell>
          <cell r="T8">
            <v>11</v>
          </cell>
        </row>
        <row r="9">
          <cell r="G9" t="str">
            <v>105313-CES. SCHAFFHAUSER</v>
          </cell>
          <cell r="K9">
            <v>2</v>
          </cell>
          <cell r="L9">
            <v>2</v>
          </cell>
          <cell r="M9">
            <v>5</v>
          </cell>
          <cell r="O9">
            <v>1</v>
          </cell>
          <cell r="Q9">
            <v>2</v>
          </cell>
          <cell r="R9">
            <v>3</v>
          </cell>
          <cell r="S9">
            <v>5</v>
          </cell>
          <cell r="T9">
            <v>20</v>
          </cell>
        </row>
        <row r="10">
          <cell r="G10" t="str">
            <v>105319-CES. CARDENAL R.S.H.</v>
          </cell>
          <cell r="H10">
            <v>5</v>
          </cell>
          <cell r="I10">
            <v>1</v>
          </cell>
          <cell r="J10">
            <v>3</v>
          </cell>
          <cell r="L10">
            <v>1</v>
          </cell>
          <cell r="M10">
            <v>3</v>
          </cell>
          <cell r="N10">
            <v>6</v>
          </cell>
          <cell r="O10">
            <v>0</v>
          </cell>
          <cell r="P10">
            <v>4</v>
          </cell>
          <cell r="Q10">
            <v>0</v>
          </cell>
          <cell r="R10">
            <v>0</v>
          </cell>
          <cell r="S10">
            <v>2</v>
          </cell>
          <cell r="T10">
            <v>25</v>
          </cell>
        </row>
        <row r="11">
          <cell r="G11" t="str">
            <v>105325-CESFAM JUAN PABLO II</v>
          </cell>
          <cell r="H11">
            <v>5</v>
          </cell>
          <cell r="I11">
            <v>1</v>
          </cell>
          <cell r="J11">
            <v>1</v>
          </cell>
          <cell r="K11">
            <v>2</v>
          </cell>
          <cell r="L11">
            <v>7</v>
          </cell>
          <cell r="M11">
            <v>1</v>
          </cell>
          <cell r="N11">
            <v>1</v>
          </cell>
          <cell r="O11">
            <v>2</v>
          </cell>
          <cell r="P11">
            <v>1</v>
          </cell>
          <cell r="Q11">
            <v>3</v>
          </cell>
          <cell r="R11">
            <v>3</v>
          </cell>
          <cell r="S11">
            <v>9</v>
          </cell>
          <cell r="T11">
            <v>36</v>
          </cell>
        </row>
        <row r="12">
          <cell r="G12" t="str">
            <v xml:space="preserve">105400-P.S.R. ALGARROBITO            </v>
          </cell>
          <cell r="M12">
            <v>1</v>
          </cell>
          <cell r="N12">
            <v>1</v>
          </cell>
          <cell r="P12">
            <v>1</v>
          </cell>
          <cell r="Q12">
            <v>1</v>
          </cell>
          <cell r="T12">
            <v>4</v>
          </cell>
        </row>
        <row r="13">
          <cell r="G13" t="str">
            <v>105402-P.S.R. EL ROMERO</v>
          </cell>
          <cell r="I13">
            <v>1</v>
          </cell>
          <cell r="S13">
            <v>1</v>
          </cell>
          <cell r="T13">
            <v>2</v>
          </cell>
        </row>
        <row r="14">
          <cell r="G14" t="str">
            <v>105700-CECOF VILLA EL INDIO</v>
          </cell>
          <cell r="J14">
            <v>1</v>
          </cell>
          <cell r="L14">
            <v>0</v>
          </cell>
          <cell r="M14">
            <v>0</v>
          </cell>
          <cell r="S14">
            <v>2</v>
          </cell>
          <cell r="T14">
            <v>3</v>
          </cell>
        </row>
        <row r="15">
          <cell r="G15" t="str">
            <v>105701-CECOF VILLA ALEMANIA</v>
          </cell>
          <cell r="L15">
            <v>1</v>
          </cell>
          <cell r="N15">
            <v>1</v>
          </cell>
          <cell r="Q15">
            <v>1</v>
          </cell>
          <cell r="T15">
            <v>3</v>
          </cell>
        </row>
        <row r="16">
          <cell r="G16" t="str">
            <v>200402-CECOF ARCOS DE PINAMAR</v>
          </cell>
          <cell r="O16">
            <v>0</v>
          </cell>
          <cell r="T16">
            <v>0</v>
          </cell>
        </row>
        <row r="17">
          <cell r="G17" t="str">
            <v>04102-COQUIMBO</v>
          </cell>
          <cell r="H17">
            <v>4</v>
          </cell>
          <cell r="I17">
            <v>4</v>
          </cell>
          <cell r="J17">
            <v>6</v>
          </cell>
          <cell r="K17">
            <v>11</v>
          </cell>
          <cell r="L17">
            <v>14</v>
          </cell>
          <cell r="M17">
            <v>4</v>
          </cell>
          <cell r="N17">
            <v>5</v>
          </cell>
          <cell r="O17">
            <v>9</v>
          </cell>
          <cell r="P17">
            <v>7</v>
          </cell>
          <cell r="Q17">
            <v>14</v>
          </cell>
          <cell r="R17">
            <v>14</v>
          </cell>
          <cell r="S17">
            <v>44</v>
          </cell>
          <cell r="T17">
            <v>136</v>
          </cell>
        </row>
        <row r="18">
          <cell r="G18" t="str">
            <v>105303-CES. SAN JUAN</v>
          </cell>
          <cell r="H18">
            <v>1</v>
          </cell>
          <cell r="I18">
            <v>1</v>
          </cell>
          <cell r="J18">
            <v>2</v>
          </cell>
          <cell r="K18">
            <v>2</v>
          </cell>
          <cell r="L18">
            <v>2</v>
          </cell>
          <cell r="N18">
            <v>1</v>
          </cell>
          <cell r="O18">
            <v>1</v>
          </cell>
          <cell r="P18">
            <v>3</v>
          </cell>
          <cell r="Q18">
            <v>8</v>
          </cell>
          <cell r="R18">
            <v>11</v>
          </cell>
          <cell r="S18">
            <v>12</v>
          </cell>
          <cell r="T18">
            <v>44</v>
          </cell>
        </row>
        <row r="19">
          <cell r="G19" t="str">
            <v>105304-CES. SANTA CECILIA</v>
          </cell>
          <cell r="H19">
            <v>0</v>
          </cell>
          <cell r="I19">
            <v>2</v>
          </cell>
          <cell r="J19">
            <v>1</v>
          </cell>
          <cell r="K19">
            <v>2</v>
          </cell>
          <cell r="L19">
            <v>2</v>
          </cell>
          <cell r="O19">
            <v>1</v>
          </cell>
          <cell r="P19">
            <v>1</v>
          </cell>
          <cell r="Q19">
            <v>1</v>
          </cell>
          <cell r="S19">
            <v>8</v>
          </cell>
          <cell r="T19">
            <v>18</v>
          </cell>
        </row>
        <row r="20">
          <cell r="G20" t="str">
            <v>105305-CES. TIERRAS BLANCAS</v>
          </cell>
          <cell r="H20">
            <v>1</v>
          </cell>
          <cell r="I20">
            <v>0</v>
          </cell>
          <cell r="J20">
            <v>0</v>
          </cell>
          <cell r="K20">
            <v>4</v>
          </cell>
          <cell r="L20">
            <v>6</v>
          </cell>
          <cell r="M20">
            <v>2</v>
          </cell>
          <cell r="N20">
            <v>2</v>
          </cell>
          <cell r="O20">
            <v>3</v>
          </cell>
          <cell r="P20">
            <v>0</v>
          </cell>
          <cell r="Q20">
            <v>2</v>
          </cell>
          <cell r="R20">
            <v>2</v>
          </cell>
          <cell r="S20">
            <v>8</v>
          </cell>
          <cell r="T20">
            <v>30</v>
          </cell>
        </row>
        <row r="21">
          <cell r="G21" t="str">
            <v>105321-CES. RURAL  TONGOY</v>
          </cell>
          <cell r="L21">
            <v>1</v>
          </cell>
          <cell r="S21">
            <v>3</v>
          </cell>
          <cell r="T21">
            <v>4</v>
          </cell>
        </row>
        <row r="22">
          <cell r="G22" t="str">
            <v>105323-CES. DR. SERGIO AGUILAR</v>
          </cell>
          <cell r="H22">
            <v>1</v>
          </cell>
          <cell r="I22">
            <v>1</v>
          </cell>
          <cell r="J22">
            <v>2</v>
          </cell>
          <cell r="K22">
            <v>2</v>
          </cell>
          <cell r="L22">
            <v>3</v>
          </cell>
          <cell r="M22">
            <v>2</v>
          </cell>
          <cell r="N22">
            <v>2</v>
          </cell>
          <cell r="O22">
            <v>2</v>
          </cell>
          <cell r="P22">
            <v>1</v>
          </cell>
          <cell r="Q22">
            <v>2</v>
          </cell>
          <cell r="S22">
            <v>8</v>
          </cell>
          <cell r="T22">
            <v>26</v>
          </cell>
        </row>
        <row r="23">
          <cell r="G23" t="str">
            <v>105405-P.S.R. GUANAQUEROS</v>
          </cell>
          <cell r="J23">
            <v>1</v>
          </cell>
          <cell r="O23">
            <v>1</v>
          </cell>
          <cell r="T23">
            <v>2</v>
          </cell>
        </row>
        <row r="24">
          <cell r="G24" t="str">
            <v>105406-P.S.R. PAN DE AZUCAR</v>
          </cell>
          <cell r="K24">
            <v>1</v>
          </cell>
          <cell r="L24">
            <v>0</v>
          </cell>
          <cell r="O24">
            <v>1</v>
          </cell>
          <cell r="T24">
            <v>2</v>
          </cell>
        </row>
        <row r="25">
          <cell r="G25" t="str">
            <v>105407-P.S.R. TAMBILLOS</v>
          </cell>
          <cell r="S25">
            <v>1</v>
          </cell>
          <cell r="T25">
            <v>1</v>
          </cell>
        </row>
        <row r="26">
          <cell r="G26" t="str">
            <v>105705-CECOF EL ALBA</v>
          </cell>
          <cell r="I26">
            <v>0</v>
          </cell>
          <cell r="K26">
            <v>0</v>
          </cell>
          <cell r="M26">
            <v>0</v>
          </cell>
          <cell r="R26">
            <v>1</v>
          </cell>
          <cell r="S26">
            <v>1</v>
          </cell>
          <cell r="T26">
            <v>2</v>
          </cell>
        </row>
        <row r="27">
          <cell r="G27" t="str">
            <v>200273-CECOF PUNTA MIRA</v>
          </cell>
          <cell r="H27">
            <v>1</v>
          </cell>
          <cell r="R27">
            <v>0</v>
          </cell>
          <cell r="T27">
            <v>1</v>
          </cell>
        </row>
        <row r="28">
          <cell r="G28" t="str">
            <v>200494-CESFAM EL SAUCE</v>
          </cell>
          <cell r="P28">
            <v>2</v>
          </cell>
          <cell r="Q28">
            <v>0</v>
          </cell>
          <cell r="R28">
            <v>0</v>
          </cell>
          <cell r="S28">
            <v>1</v>
          </cell>
          <cell r="T28">
            <v>3</v>
          </cell>
        </row>
        <row r="29">
          <cell r="G29" t="str">
            <v>200499-CESFAM PAN DE AZÚCAR</v>
          </cell>
          <cell r="Q29">
            <v>1</v>
          </cell>
          <cell r="S29">
            <v>2</v>
          </cell>
          <cell r="T29">
            <v>3</v>
          </cell>
        </row>
        <row r="30">
          <cell r="G30" t="str">
            <v>04103-ANDACOLLO</v>
          </cell>
          <cell r="H30">
            <v>1</v>
          </cell>
          <cell r="I30">
            <v>0</v>
          </cell>
          <cell r="K30">
            <v>0</v>
          </cell>
          <cell r="M30">
            <v>1</v>
          </cell>
          <cell r="T30">
            <v>2</v>
          </cell>
        </row>
        <row r="31">
          <cell r="G31" t="str">
            <v>105106-HOSPITAL ANDACOLLO</v>
          </cell>
          <cell r="H31">
            <v>1</v>
          </cell>
          <cell r="I31">
            <v>0</v>
          </cell>
          <cell r="K31">
            <v>0</v>
          </cell>
          <cell r="M31">
            <v>1</v>
          </cell>
          <cell r="T31">
            <v>2</v>
          </cell>
        </row>
        <row r="32">
          <cell r="G32" t="str">
            <v>04104-LA HIGUERA</v>
          </cell>
          <cell r="Q32">
            <v>0</v>
          </cell>
          <cell r="T32">
            <v>0</v>
          </cell>
        </row>
        <row r="33">
          <cell r="G33" t="str">
            <v>105314-CES. LA HIGUERA</v>
          </cell>
          <cell r="Q33">
            <v>0</v>
          </cell>
          <cell r="T33">
            <v>0</v>
          </cell>
        </row>
        <row r="34">
          <cell r="G34" t="str">
            <v>04105-PAIHUANO</v>
          </cell>
          <cell r="O34">
            <v>1</v>
          </cell>
          <cell r="Q34">
            <v>0</v>
          </cell>
          <cell r="R34">
            <v>0</v>
          </cell>
          <cell r="S34">
            <v>0</v>
          </cell>
          <cell r="T34">
            <v>1</v>
          </cell>
        </row>
        <row r="35">
          <cell r="G35" t="str">
            <v>105306-CES. PAIHUANO</v>
          </cell>
          <cell r="O35">
            <v>1</v>
          </cell>
          <cell r="Q35">
            <v>0</v>
          </cell>
          <cell r="R35">
            <v>0</v>
          </cell>
          <cell r="S35">
            <v>0</v>
          </cell>
          <cell r="T35">
            <v>1</v>
          </cell>
        </row>
        <row r="36">
          <cell r="G36" t="str">
            <v>105475-P.S.R. HORCON</v>
          </cell>
          <cell r="S36">
            <v>0</v>
          </cell>
          <cell r="T36">
            <v>0</v>
          </cell>
        </row>
        <row r="37">
          <cell r="G37" t="str">
            <v>04106-VICUÑA</v>
          </cell>
          <cell r="I37">
            <v>1</v>
          </cell>
          <cell r="M37">
            <v>1</v>
          </cell>
          <cell r="N37">
            <v>0</v>
          </cell>
          <cell r="P37">
            <v>1</v>
          </cell>
          <cell r="Q37">
            <v>0</v>
          </cell>
          <cell r="R37">
            <v>1</v>
          </cell>
          <cell r="S37">
            <v>3</v>
          </cell>
          <cell r="T37">
            <v>7</v>
          </cell>
        </row>
        <row r="38">
          <cell r="G38" t="str">
            <v>105107-HOSPITAL VICUÑA</v>
          </cell>
          <cell r="I38">
            <v>1</v>
          </cell>
          <cell r="T38">
            <v>1</v>
          </cell>
        </row>
        <row r="39">
          <cell r="G39" t="str">
            <v>105467-P.S.R. DIAGUITAS</v>
          </cell>
          <cell r="Q39">
            <v>0</v>
          </cell>
          <cell r="T39">
            <v>0</v>
          </cell>
        </row>
        <row r="40">
          <cell r="G40" t="str">
            <v>105468-P.S.R. EL MOLLE</v>
          </cell>
          <cell r="M40">
            <v>1</v>
          </cell>
          <cell r="P40">
            <v>0</v>
          </cell>
          <cell r="T40">
            <v>1</v>
          </cell>
        </row>
        <row r="41">
          <cell r="G41" t="str">
            <v>105469-P.S.R. EL TAMBO</v>
          </cell>
          <cell r="S41">
            <v>2</v>
          </cell>
          <cell r="T41">
            <v>2</v>
          </cell>
        </row>
        <row r="42">
          <cell r="G42" t="str">
            <v>105471-P.S.R. PERALILLO</v>
          </cell>
          <cell r="N42">
            <v>0</v>
          </cell>
          <cell r="S42">
            <v>1</v>
          </cell>
          <cell r="T42">
            <v>1</v>
          </cell>
        </row>
        <row r="43">
          <cell r="G43" t="str">
            <v>105473-P.S.R. TALCUNA</v>
          </cell>
          <cell r="P43">
            <v>0</v>
          </cell>
          <cell r="T43">
            <v>0</v>
          </cell>
        </row>
        <row r="44">
          <cell r="G44" t="str">
            <v>105502-P.S.R. CALINGASTA</v>
          </cell>
          <cell r="P44">
            <v>1</v>
          </cell>
          <cell r="T44">
            <v>1</v>
          </cell>
        </row>
        <row r="45">
          <cell r="G45" t="str">
            <v>200538-CESFAM SAN ISIDRO CALINGASTA</v>
          </cell>
          <cell r="R45">
            <v>1</v>
          </cell>
          <cell r="S45">
            <v>0</v>
          </cell>
          <cell r="T45">
            <v>1</v>
          </cell>
        </row>
        <row r="46">
          <cell r="G46" t="str">
            <v>04201-ILLAPEL</v>
          </cell>
          <cell r="J46">
            <v>0</v>
          </cell>
          <cell r="K46">
            <v>2</v>
          </cell>
          <cell r="L46">
            <v>7</v>
          </cell>
          <cell r="O46">
            <v>4</v>
          </cell>
          <cell r="P46">
            <v>2</v>
          </cell>
          <cell r="Q46">
            <v>1</v>
          </cell>
          <cell r="R46">
            <v>1</v>
          </cell>
          <cell r="T46">
            <v>17</v>
          </cell>
        </row>
        <row r="47">
          <cell r="G47" t="str">
            <v>105326-CESFAM SAN RAFAEL</v>
          </cell>
          <cell r="J47">
            <v>0</v>
          </cell>
          <cell r="K47">
            <v>0</v>
          </cell>
          <cell r="L47">
            <v>2</v>
          </cell>
          <cell r="P47">
            <v>1</v>
          </cell>
          <cell r="T47">
            <v>3</v>
          </cell>
        </row>
        <row r="48">
          <cell r="G48" t="str">
            <v xml:space="preserve">105443-P.S.R. CARCAMO                   </v>
          </cell>
          <cell r="K48">
            <v>1</v>
          </cell>
          <cell r="T48">
            <v>1</v>
          </cell>
        </row>
        <row r="49">
          <cell r="G49" t="str">
            <v>105447-P.S.R. PERALILLO</v>
          </cell>
          <cell r="O49">
            <v>1</v>
          </cell>
          <cell r="T49">
            <v>1</v>
          </cell>
        </row>
        <row r="50">
          <cell r="G50" t="str">
            <v>105487-P.S.R. CAÑAS UNO</v>
          </cell>
          <cell r="R50">
            <v>1</v>
          </cell>
          <cell r="T50">
            <v>1</v>
          </cell>
        </row>
        <row r="51">
          <cell r="G51" t="str">
            <v>105496-P.S.R. PINTACURA SUR</v>
          </cell>
          <cell r="P51">
            <v>1</v>
          </cell>
          <cell r="T51">
            <v>1</v>
          </cell>
        </row>
        <row r="52">
          <cell r="G52" t="str">
            <v>105504-P.S.R. SOCAVON</v>
          </cell>
          <cell r="Q52">
            <v>1</v>
          </cell>
          <cell r="T52">
            <v>1</v>
          </cell>
        </row>
        <row r="53">
          <cell r="G53" t="str">
            <v>200366-CESFAM URBANO II</v>
          </cell>
          <cell r="K53">
            <v>1</v>
          </cell>
          <cell r="L53">
            <v>5</v>
          </cell>
          <cell r="O53">
            <v>3</v>
          </cell>
          <cell r="Q53">
            <v>0</v>
          </cell>
          <cell r="T53">
            <v>9</v>
          </cell>
        </row>
        <row r="54">
          <cell r="G54" t="str">
            <v>04202-CANELA</v>
          </cell>
          <cell r="H54">
            <v>1</v>
          </cell>
          <cell r="O54">
            <v>0</v>
          </cell>
          <cell r="T54">
            <v>1</v>
          </cell>
        </row>
        <row r="55">
          <cell r="G55" t="str">
            <v>105309-CES. RURAL CANELA</v>
          </cell>
          <cell r="H55">
            <v>1</v>
          </cell>
          <cell r="O55">
            <v>0</v>
          </cell>
          <cell r="T55">
            <v>1</v>
          </cell>
        </row>
        <row r="56">
          <cell r="G56" t="str">
            <v>04203-LOS VILOS</v>
          </cell>
          <cell r="K56">
            <v>1</v>
          </cell>
          <cell r="S56">
            <v>1</v>
          </cell>
          <cell r="T56">
            <v>2</v>
          </cell>
        </row>
        <row r="57">
          <cell r="G57" t="str">
            <v>105480-P.S.R. QUILIMARI</v>
          </cell>
          <cell r="S57">
            <v>1</v>
          </cell>
          <cell r="T57">
            <v>1</v>
          </cell>
        </row>
        <row r="58">
          <cell r="G58" t="str">
            <v>105511-P.S.R. LOS CONDORES</v>
          </cell>
          <cell r="K58">
            <v>1</v>
          </cell>
          <cell r="S58">
            <v>0</v>
          </cell>
          <cell r="T58">
            <v>1</v>
          </cell>
        </row>
        <row r="59">
          <cell r="G59" t="str">
            <v>04204-SALAMANCA</v>
          </cell>
          <cell r="J59">
            <v>0</v>
          </cell>
          <cell r="K59">
            <v>3</v>
          </cell>
          <cell r="M59">
            <v>1</v>
          </cell>
          <cell r="Q59">
            <v>1</v>
          </cell>
          <cell r="R59">
            <v>3</v>
          </cell>
          <cell r="S59">
            <v>1</v>
          </cell>
          <cell r="T59">
            <v>9</v>
          </cell>
        </row>
        <row r="60">
          <cell r="G60" t="str">
            <v>105104-HOSPITAL SALAMANCA</v>
          </cell>
          <cell r="J60">
            <v>0</v>
          </cell>
          <cell r="S60">
            <v>1</v>
          </cell>
          <cell r="T60">
            <v>1</v>
          </cell>
        </row>
        <row r="61">
          <cell r="G61" t="str">
            <v xml:space="preserve">105452-P.S.R. CUNCUMEN                 </v>
          </cell>
          <cell r="K61">
            <v>0</v>
          </cell>
          <cell r="S61">
            <v>0</v>
          </cell>
          <cell r="T61">
            <v>0</v>
          </cell>
        </row>
        <row r="62">
          <cell r="G62" t="str">
            <v>105453-P.S.R. TRANQUILLA</v>
          </cell>
          <cell r="K62">
            <v>1</v>
          </cell>
          <cell r="R62">
            <v>1</v>
          </cell>
          <cell r="T62">
            <v>2</v>
          </cell>
        </row>
        <row r="63">
          <cell r="G63" t="str">
            <v>105455-P.S.R. CHILLEPIN</v>
          </cell>
          <cell r="S63">
            <v>0</v>
          </cell>
          <cell r="T63">
            <v>0</v>
          </cell>
        </row>
        <row r="64">
          <cell r="G64" t="str">
            <v>105456-P.S.R. LLIMPO</v>
          </cell>
          <cell r="R64">
            <v>1</v>
          </cell>
          <cell r="S64">
            <v>0</v>
          </cell>
          <cell r="T64">
            <v>1</v>
          </cell>
        </row>
        <row r="65">
          <cell r="G65" t="str">
            <v>105458-P.S.R. TAHUINCO</v>
          </cell>
          <cell r="K65">
            <v>1</v>
          </cell>
          <cell r="M65">
            <v>1</v>
          </cell>
          <cell r="Q65">
            <v>1</v>
          </cell>
          <cell r="S65">
            <v>0</v>
          </cell>
          <cell r="T65">
            <v>3</v>
          </cell>
        </row>
        <row r="66">
          <cell r="G66" t="str">
            <v>105491-P.S.R. QUELEN BAJO</v>
          </cell>
          <cell r="K66">
            <v>1</v>
          </cell>
          <cell r="R66">
            <v>1</v>
          </cell>
          <cell r="T66">
            <v>2</v>
          </cell>
        </row>
        <row r="67">
          <cell r="G67" t="str">
            <v>04301-OVALLE</v>
          </cell>
          <cell r="H67">
            <v>4</v>
          </cell>
          <cell r="I67">
            <v>2</v>
          </cell>
          <cell r="J67">
            <v>0</v>
          </cell>
          <cell r="K67">
            <v>7</v>
          </cell>
          <cell r="L67">
            <v>1</v>
          </cell>
          <cell r="M67">
            <v>7</v>
          </cell>
          <cell r="N67">
            <v>8</v>
          </cell>
          <cell r="O67">
            <v>7</v>
          </cell>
          <cell r="P67">
            <v>5</v>
          </cell>
          <cell r="Q67">
            <v>9</v>
          </cell>
          <cell r="R67">
            <v>11</v>
          </cell>
          <cell r="S67">
            <v>16</v>
          </cell>
          <cell r="T67">
            <v>77</v>
          </cell>
        </row>
        <row r="68">
          <cell r="G68" t="str">
            <v>105315-CES. RURAL C. DE TAMAYA</v>
          </cell>
          <cell r="I68">
            <v>1</v>
          </cell>
          <cell r="J68">
            <v>0</v>
          </cell>
          <cell r="K68">
            <v>2</v>
          </cell>
          <cell r="M68">
            <v>1</v>
          </cell>
          <cell r="N68">
            <v>1</v>
          </cell>
          <cell r="P68">
            <v>1</v>
          </cell>
          <cell r="Q68">
            <v>1</v>
          </cell>
          <cell r="R68">
            <v>2</v>
          </cell>
          <cell r="S68">
            <v>0</v>
          </cell>
          <cell r="T68">
            <v>9</v>
          </cell>
        </row>
        <row r="69">
          <cell r="G69" t="str">
            <v>105317-CES. JORGE JORDAN D.</v>
          </cell>
          <cell r="H69">
            <v>1</v>
          </cell>
          <cell r="J69">
            <v>0</v>
          </cell>
          <cell r="K69">
            <v>1</v>
          </cell>
          <cell r="M69">
            <v>1</v>
          </cell>
          <cell r="N69">
            <v>2</v>
          </cell>
          <cell r="O69">
            <v>4</v>
          </cell>
          <cell r="P69">
            <v>3</v>
          </cell>
          <cell r="Q69">
            <v>4</v>
          </cell>
          <cell r="R69">
            <v>6</v>
          </cell>
          <cell r="S69">
            <v>6</v>
          </cell>
          <cell r="T69">
            <v>28</v>
          </cell>
        </row>
        <row r="70">
          <cell r="G70" t="str">
            <v>105322-CES. MARCOS MACUADA</v>
          </cell>
          <cell r="H70">
            <v>3</v>
          </cell>
          <cell r="I70">
            <v>1</v>
          </cell>
          <cell r="K70">
            <v>2</v>
          </cell>
          <cell r="L70">
            <v>1</v>
          </cell>
          <cell r="M70">
            <v>5</v>
          </cell>
          <cell r="N70">
            <v>3</v>
          </cell>
          <cell r="O70">
            <v>1</v>
          </cell>
          <cell r="P70">
            <v>1</v>
          </cell>
          <cell r="Q70">
            <v>3</v>
          </cell>
          <cell r="R70">
            <v>1</v>
          </cell>
          <cell r="S70">
            <v>5</v>
          </cell>
          <cell r="T70">
            <v>26</v>
          </cell>
        </row>
        <row r="71">
          <cell r="G71" t="str">
            <v>105324-CES. SOTAQUI</v>
          </cell>
          <cell r="Q71">
            <v>1</v>
          </cell>
          <cell r="S71">
            <v>0</v>
          </cell>
          <cell r="T71">
            <v>1</v>
          </cell>
        </row>
        <row r="72">
          <cell r="G72" t="str">
            <v xml:space="preserve">105416-P.S.R. CAMARICO                  </v>
          </cell>
          <cell r="S72">
            <v>2</v>
          </cell>
          <cell r="T72">
            <v>2</v>
          </cell>
        </row>
        <row r="73">
          <cell r="G73" t="str">
            <v>105507-P.S.R. HUAMALATA</v>
          </cell>
          <cell r="K73">
            <v>1</v>
          </cell>
          <cell r="T73">
            <v>1</v>
          </cell>
        </row>
        <row r="74">
          <cell r="G74" t="str">
            <v>105722-CECOF SAN JOSE DE LA DEHESA</v>
          </cell>
          <cell r="K74">
            <v>1</v>
          </cell>
          <cell r="O74">
            <v>2</v>
          </cell>
          <cell r="R74">
            <v>2</v>
          </cell>
          <cell r="S74">
            <v>3</v>
          </cell>
          <cell r="T74">
            <v>8</v>
          </cell>
        </row>
        <row r="75">
          <cell r="G75" t="str">
            <v>105723-CECOF LIMARI</v>
          </cell>
          <cell r="N75">
            <v>1</v>
          </cell>
          <cell r="Q75">
            <v>0</v>
          </cell>
          <cell r="T75">
            <v>1</v>
          </cell>
        </row>
        <row r="76">
          <cell r="G76" t="str">
            <v>200258-CECOF LOS COPIHUES</v>
          </cell>
          <cell r="N76">
            <v>1</v>
          </cell>
          <cell r="T76">
            <v>1</v>
          </cell>
        </row>
        <row r="77">
          <cell r="G77" t="str">
            <v>04302-COMBARBALÁ</v>
          </cell>
          <cell r="H77">
            <v>1</v>
          </cell>
          <cell r="I77">
            <v>0</v>
          </cell>
          <cell r="K77">
            <v>1</v>
          </cell>
          <cell r="M77">
            <v>0</v>
          </cell>
          <cell r="O77">
            <v>0</v>
          </cell>
          <cell r="P77">
            <v>1</v>
          </cell>
          <cell r="Q77">
            <v>2</v>
          </cell>
          <cell r="R77">
            <v>1</v>
          </cell>
          <cell r="S77">
            <v>2</v>
          </cell>
          <cell r="T77">
            <v>8</v>
          </cell>
        </row>
        <row r="78">
          <cell r="G78" t="str">
            <v>105105-HOSPITAL COMBARBALÁ</v>
          </cell>
          <cell r="I78">
            <v>0</v>
          </cell>
          <cell r="M78">
            <v>0</v>
          </cell>
          <cell r="P78">
            <v>1</v>
          </cell>
          <cell r="Q78">
            <v>0</v>
          </cell>
          <cell r="R78">
            <v>0</v>
          </cell>
          <cell r="S78">
            <v>0</v>
          </cell>
          <cell r="T78">
            <v>1</v>
          </cell>
        </row>
        <row r="79">
          <cell r="G79" t="str">
            <v>105434-P.S.R. SAN MARCOS</v>
          </cell>
          <cell r="Q79">
            <v>1</v>
          </cell>
          <cell r="T79">
            <v>1</v>
          </cell>
        </row>
        <row r="80">
          <cell r="G80" t="str">
            <v xml:space="preserve">105459-P.S.R. BARRANCAS                </v>
          </cell>
          <cell r="Q80">
            <v>1</v>
          </cell>
          <cell r="T80">
            <v>1</v>
          </cell>
        </row>
        <row r="81">
          <cell r="G81" t="str">
            <v>105460-P.S.R. COGOTI 18</v>
          </cell>
          <cell r="Q81">
            <v>0</v>
          </cell>
          <cell r="T81">
            <v>0</v>
          </cell>
        </row>
        <row r="82">
          <cell r="G82" t="str">
            <v>105461-P.S.R. EL HUACHO</v>
          </cell>
          <cell r="H82">
            <v>0</v>
          </cell>
          <cell r="T82">
            <v>0</v>
          </cell>
        </row>
        <row r="83">
          <cell r="G83" t="str">
            <v>105463-P.S.R. QUILITAPIA</v>
          </cell>
          <cell r="H83">
            <v>1</v>
          </cell>
          <cell r="K83">
            <v>1</v>
          </cell>
          <cell r="T83">
            <v>2</v>
          </cell>
        </row>
        <row r="84">
          <cell r="G84" t="str">
            <v>105464-P.S.R. LA LIGUA</v>
          </cell>
          <cell r="K84">
            <v>0</v>
          </cell>
          <cell r="M84">
            <v>0</v>
          </cell>
          <cell r="T84">
            <v>0</v>
          </cell>
        </row>
        <row r="85">
          <cell r="G85" t="str">
            <v>105466-P.S.R. VALLE HERMOSO</v>
          </cell>
          <cell r="O85">
            <v>0</v>
          </cell>
          <cell r="R85">
            <v>1</v>
          </cell>
          <cell r="S85">
            <v>2</v>
          </cell>
          <cell r="T85">
            <v>3</v>
          </cell>
        </row>
        <row r="86">
          <cell r="G86" t="str">
            <v>04303-MONTE PATRIA</v>
          </cell>
          <cell r="H86">
            <v>0</v>
          </cell>
          <cell r="J86">
            <v>5</v>
          </cell>
          <cell r="K86">
            <v>3</v>
          </cell>
          <cell r="M86">
            <v>4</v>
          </cell>
          <cell r="N86">
            <v>1</v>
          </cell>
          <cell r="O86">
            <v>1</v>
          </cell>
          <cell r="P86">
            <v>1</v>
          </cell>
          <cell r="Q86">
            <v>3</v>
          </cell>
          <cell r="R86">
            <v>0</v>
          </cell>
          <cell r="S86">
            <v>6</v>
          </cell>
          <cell r="T86">
            <v>24</v>
          </cell>
        </row>
        <row r="87">
          <cell r="G87" t="str">
            <v>105307-CES. RURAL MONTE PATRIA</v>
          </cell>
          <cell r="J87">
            <v>1</v>
          </cell>
          <cell r="K87">
            <v>2</v>
          </cell>
          <cell r="P87">
            <v>0</v>
          </cell>
          <cell r="Q87">
            <v>1</v>
          </cell>
          <cell r="S87">
            <v>4</v>
          </cell>
          <cell r="T87">
            <v>8</v>
          </cell>
        </row>
        <row r="88">
          <cell r="G88" t="str">
            <v>105311-CES. RURAL CHAÑARAL ALTO</v>
          </cell>
          <cell r="J88">
            <v>1</v>
          </cell>
          <cell r="Q88">
            <v>1</v>
          </cell>
          <cell r="T88">
            <v>2</v>
          </cell>
        </row>
        <row r="89">
          <cell r="G89" t="str">
            <v>105312-CES. RURAL CAREN</v>
          </cell>
          <cell r="M89">
            <v>2</v>
          </cell>
          <cell r="O89">
            <v>1</v>
          </cell>
          <cell r="P89">
            <v>1</v>
          </cell>
          <cell r="Q89">
            <v>1</v>
          </cell>
          <cell r="S89">
            <v>1</v>
          </cell>
          <cell r="T89">
            <v>6</v>
          </cell>
        </row>
        <row r="90">
          <cell r="G90" t="str">
            <v>105318-CES. RURAL EL PALQUI</v>
          </cell>
          <cell r="H90">
            <v>0</v>
          </cell>
          <cell r="J90">
            <v>2</v>
          </cell>
          <cell r="K90">
            <v>0</v>
          </cell>
          <cell r="M90">
            <v>0</v>
          </cell>
          <cell r="N90">
            <v>1</v>
          </cell>
          <cell r="O90">
            <v>0</v>
          </cell>
          <cell r="R90">
            <v>0</v>
          </cell>
          <cell r="S90">
            <v>0</v>
          </cell>
          <cell r="T90">
            <v>3</v>
          </cell>
        </row>
        <row r="91">
          <cell r="G91" t="str">
            <v>105428-P.S.R. HUATULAME</v>
          </cell>
          <cell r="J91">
            <v>1</v>
          </cell>
          <cell r="T91">
            <v>1</v>
          </cell>
        </row>
        <row r="92">
          <cell r="G92" t="str">
            <v>105431-P.S.R. PEDREGAL</v>
          </cell>
          <cell r="K92">
            <v>1</v>
          </cell>
          <cell r="T92">
            <v>1</v>
          </cell>
        </row>
        <row r="93">
          <cell r="G93" t="str">
            <v>105435-P.S.R. TULAHUEN</v>
          </cell>
          <cell r="M93">
            <v>2</v>
          </cell>
          <cell r="S93">
            <v>1</v>
          </cell>
          <cell r="T93">
            <v>3</v>
          </cell>
        </row>
        <row r="94">
          <cell r="G94" t="str">
            <v>04304-PUNITAQUI</v>
          </cell>
          <cell r="H94">
            <v>0</v>
          </cell>
          <cell r="J94">
            <v>1</v>
          </cell>
          <cell r="L94">
            <v>2</v>
          </cell>
          <cell r="M94">
            <v>2</v>
          </cell>
          <cell r="N94">
            <v>0</v>
          </cell>
          <cell r="O94">
            <v>2</v>
          </cell>
          <cell r="Q94">
            <v>1</v>
          </cell>
          <cell r="R94">
            <v>1</v>
          </cell>
          <cell r="T94">
            <v>9</v>
          </cell>
        </row>
        <row r="95">
          <cell r="G95" t="str">
            <v>105308-CES. RURAL PUNITAQUI</v>
          </cell>
          <cell r="H95">
            <v>0</v>
          </cell>
          <cell r="J95">
            <v>1</v>
          </cell>
          <cell r="L95">
            <v>2</v>
          </cell>
          <cell r="M95">
            <v>2</v>
          </cell>
          <cell r="N95">
            <v>0</v>
          </cell>
          <cell r="O95">
            <v>2</v>
          </cell>
          <cell r="Q95">
            <v>1</v>
          </cell>
          <cell r="R95">
            <v>1</v>
          </cell>
          <cell r="T95">
            <v>9</v>
          </cell>
        </row>
        <row r="96">
          <cell r="G96" t="str">
            <v>04305-RIO HURTADO</v>
          </cell>
          <cell r="H96">
            <v>0</v>
          </cell>
          <cell r="K96">
            <v>1</v>
          </cell>
          <cell r="S96">
            <v>1</v>
          </cell>
          <cell r="T96">
            <v>2</v>
          </cell>
        </row>
        <row r="97">
          <cell r="G97" t="str">
            <v>105310-CES. RURAL PICHASCA</v>
          </cell>
          <cell r="K97">
            <v>1</v>
          </cell>
          <cell r="S97">
            <v>1</v>
          </cell>
          <cell r="T97">
            <v>2</v>
          </cell>
        </row>
        <row r="98">
          <cell r="G98" t="str">
            <v>105409-P.S.R. EL CHAÑAR</v>
          </cell>
          <cell r="H98">
            <v>0</v>
          </cell>
          <cell r="T98">
            <v>0</v>
          </cell>
        </row>
        <row r="99">
          <cell r="G99" t="str">
            <v>Total general</v>
          </cell>
          <cell r="H99">
            <v>24</v>
          </cell>
          <cell r="I99">
            <v>11</v>
          </cell>
          <cell r="J99">
            <v>25</v>
          </cell>
          <cell r="K99">
            <v>37</v>
          </cell>
          <cell r="L99">
            <v>45</v>
          </cell>
          <cell r="M99">
            <v>32</v>
          </cell>
          <cell r="N99">
            <v>27</v>
          </cell>
          <cell r="O99">
            <v>32</v>
          </cell>
          <cell r="P99">
            <v>25</v>
          </cell>
          <cell r="Q99">
            <v>42</v>
          </cell>
          <cell r="R99">
            <v>39</v>
          </cell>
          <cell r="S99">
            <v>101</v>
          </cell>
          <cell r="T99">
            <v>440</v>
          </cell>
        </row>
      </sheetData>
      <sheetData sheetId="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>
            <v>10</v>
          </cell>
          <cell r="R4">
            <v>11</v>
          </cell>
          <cell r="S4">
            <v>12</v>
          </cell>
          <cell r="T4" t="str">
            <v>Total general</v>
          </cell>
        </row>
        <row r="5">
          <cell r="G5" t="str">
            <v>04101-LA SERENA</v>
          </cell>
          <cell r="H5">
            <v>49</v>
          </cell>
          <cell r="I5">
            <v>14</v>
          </cell>
          <cell r="J5">
            <v>24</v>
          </cell>
          <cell r="K5">
            <v>12</v>
          </cell>
          <cell r="L5">
            <v>6</v>
          </cell>
          <cell r="M5">
            <v>10</v>
          </cell>
          <cell r="N5">
            <v>11</v>
          </cell>
          <cell r="O5">
            <v>19</v>
          </cell>
          <cell r="P5">
            <v>8</v>
          </cell>
          <cell r="Q5">
            <v>1</v>
          </cell>
          <cell r="R5">
            <v>2</v>
          </cell>
          <cell r="S5">
            <v>7</v>
          </cell>
          <cell r="T5">
            <v>163</v>
          </cell>
        </row>
        <row r="6">
          <cell r="G6" t="str">
            <v>105300-CES. CARDENAL CARO</v>
          </cell>
          <cell r="H6">
            <v>10</v>
          </cell>
          <cell r="I6">
            <v>4</v>
          </cell>
          <cell r="J6">
            <v>3</v>
          </cell>
          <cell r="K6">
            <v>2</v>
          </cell>
          <cell r="L6">
            <v>0</v>
          </cell>
          <cell r="M6">
            <v>4</v>
          </cell>
          <cell r="O6">
            <v>1</v>
          </cell>
          <cell r="P6">
            <v>0</v>
          </cell>
          <cell r="T6">
            <v>24</v>
          </cell>
        </row>
        <row r="7">
          <cell r="G7" t="str">
            <v>105301-CES. LAS COMPAÑIAS</v>
          </cell>
          <cell r="H7">
            <v>4</v>
          </cell>
          <cell r="I7">
            <v>2</v>
          </cell>
          <cell r="J7">
            <v>6</v>
          </cell>
          <cell r="K7">
            <v>2</v>
          </cell>
          <cell r="L7">
            <v>1</v>
          </cell>
          <cell r="M7">
            <v>1</v>
          </cell>
          <cell r="N7">
            <v>1</v>
          </cell>
          <cell r="O7">
            <v>2</v>
          </cell>
          <cell r="P7">
            <v>1</v>
          </cell>
          <cell r="R7">
            <v>1</v>
          </cell>
          <cell r="T7">
            <v>21</v>
          </cell>
        </row>
        <row r="8">
          <cell r="G8" t="str">
            <v>105302-CES. PEDRO AGUIRRE C.</v>
          </cell>
          <cell r="H8">
            <v>1</v>
          </cell>
          <cell r="I8">
            <v>2</v>
          </cell>
          <cell r="K8">
            <v>0</v>
          </cell>
          <cell r="L8">
            <v>0</v>
          </cell>
          <cell r="N8">
            <v>1</v>
          </cell>
          <cell r="O8">
            <v>5</v>
          </cell>
          <cell r="P8">
            <v>2</v>
          </cell>
          <cell r="Q8">
            <v>0</v>
          </cell>
          <cell r="R8">
            <v>0</v>
          </cell>
          <cell r="S8">
            <v>1</v>
          </cell>
          <cell r="T8">
            <v>12</v>
          </cell>
        </row>
        <row r="9">
          <cell r="G9" t="str">
            <v>105313-CES. SCHAFFHAUSER</v>
          </cell>
          <cell r="H9">
            <v>8</v>
          </cell>
          <cell r="I9">
            <v>0</v>
          </cell>
          <cell r="J9">
            <v>3</v>
          </cell>
          <cell r="M9">
            <v>3</v>
          </cell>
          <cell r="N9">
            <v>1</v>
          </cell>
          <cell r="O9">
            <v>4</v>
          </cell>
          <cell r="P9">
            <v>0</v>
          </cell>
          <cell r="S9">
            <v>3</v>
          </cell>
          <cell r="T9">
            <v>22</v>
          </cell>
        </row>
        <row r="10">
          <cell r="G10" t="str">
            <v>105319-CES. CARDENAL R.S.H.</v>
          </cell>
          <cell r="H10">
            <v>11</v>
          </cell>
          <cell r="I10">
            <v>2</v>
          </cell>
          <cell r="J10">
            <v>8</v>
          </cell>
          <cell r="K10">
            <v>3</v>
          </cell>
          <cell r="L10">
            <v>1</v>
          </cell>
          <cell r="N10">
            <v>0</v>
          </cell>
          <cell r="O10">
            <v>2</v>
          </cell>
          <cell r="P10">
            <v>0</v>
          </cell>
          <cell r="Q10">
            <v>0</v>
          </cell>
          <cell r="S10">
            <v>1</v>
          </cell>
          <cell r="T10">
            <v>28</v>
          </cell>
        </row>
        <row r="11">
          <cell r="G11" t="str">
            <v>105325-CESFAM JUAN PABLO II</v>
          </cell>
          <cell r="H11">
            <v>14</v>
          </cell>
          <cell r="I11">
            <v>2</v>
          </cell>
          <cell r="J11">
            <v>3</v>
          </cell>
          <cell r="K11">
            <v>2</v>
          </cell>
          <cell r="L11">
            <v>2</v>
          </cell>
          <cell r="M11">
            <v>2</v>
          </cell>
          <cell r="N11">
            <v>5</v>
          </cell>
          <cell r="O11">
            <v>3</v>
          </cell>
          <cell r="P11">
            <v>4</v>
          </cell>
          <cell r="Q11">
            <v>1</v>
          </cell>
          <cell r="R11">
            <v>1</v>
          </cell>
          <cell r="S11">
            <v>1</v>
          </cell>
          <cell r="T11">
            <v>40</v>
          </cell>
        </row>
        <row r="12">
          <cell r="G12" t="str">
            <v xml:space="preserve">105400-P.S.R. ALGARROBITO            </v>
          </cell>
          <cell r="I12">
            <v>1</v>
          </cell>
          <cell r="K12">
            <v>2</v>
          </cell>
          <cell r="L12">
            <v>0</v>
          </cell>
          <cell r="N12">
            <v>1</v>
          </cell>
          <cell r="T12">
            <v>4</v>
          </cell>
        </row>
        <row r="13">
          <cell r="G13" t="str">
            <v>105402-P.S.R. EL ROMERO</v>
          </cell>
          <cell r="H13">
            <v>1</v>
          </cell>
          <cell r="L13">
            <v>1</v>
          </cell>
          <cell r="O13">
            <v>1</v>
          </cell>
          <cell r="T13">
            <v>3</v>
          </cell>
        </row>
        <row r="14">
          <cell r="G14" t="str">
            <v>105499-P.S.R. LAMBERT</v>
          </cell>
          <cell r="O14">
            <v>1</v>
          </cell>
          <cell r="T14">
            <v>1</v>
          </cell>
        </row>
        <row r="15">
          <cell r="G15" t="str">
            <v>105700-CECOF VILLA EL INDIO</v>
          </cell>
          <cell r="I15">
            <v>0</v>
          </cell>
          <cell r="J15">
            <v>1</v>
          </cell>
          <cell r="N15">
            <v>2</v>
          </cell>
          <cell r="O15">
            <v>0</v>
          </cell>
          <cell r="S15">
            <v>1</v>
          </cell>
          <cell r="T15">
            <v>4</v>
          </cell>
        </row>
        <row r="16">
          <cell r="G16" t="str">
            <v>105701-CECOF VILLA ALEMANIA</v>
          </cell>
          <cell r="I16">
            <v>1</v>
          </cell>
          <cell r="K16">
            <v>1</v>
          </cell>
          <cell r="L16">
            <v>1</v>
          </cell>
          <cell r="T16">
            <v>3</v>
          </cell>
        </row>
        <row r="17">
          <cell r="G17" t="str">
            <v>105702-CECOF VILLA LAMBERT</v>
          </cell>
          <cell r="H17">
            <v>0</v>
          </cell>
          <cell r="P17">
            <v>1</v>
          </cell>
          <cell r="T17">
            <v>1</v>
          </cell>
        </row>
        <row r="18">
          <cell r="G18" t="str">
            <v>200402-CECOF ARCOS DE PINAMAR</v>
          </cell>
          <cell r="K18">
            <v>0</v>
          </cell>
          <cell r="T18">
            <v>0</v>
          </cell>
        </row>
        <row r="19">
          <cell r="G19" t="str">
            <v>04102-COQUIMBO</v>
          </cell>
          <cell r="H19">
            <v>19</v>
          </cell>
          <cell r="I19">
            <v>11</v>
          </cell>
          <cell r="J19">
            <v>16</v>
          </cell>
          <cell r="K19">
            <v>6</v>
          </cell>
          <cell r="L19">
            <v>7</v>
          </cell>
          <cell r="M19">
            <v>12</v>
          </cell>
          <cell r="N19">
            <v>13</v>
          </cell>
          <cell r="O19">
            <v>19</v>
          </cell>
          <cell r="P19">
            <v>12</v>
          </cell>
          <cell r="Q19">
            <v>19</v>
          </cell>
          <cell r="R19">
            <v>5</v>
          </cell>
          <cell r="S19">
            <v>9</v>
          </cell>
          <cell r="T19">
            <v>148</v>
          </cell>
        </row>
        <row r="20">
          <cell r="G20" t="str">
            <v>105303-CES. SAN JUAN</v>
          </cell>
          <cell r="H20">
            <v>5</v>
          </cell>
          <cell r="I20">
            <v>1</v>
          </cell>
          <cell r="J20">
            <v>3</v>
          </cell>
          <cell r="K20">
            <v>2</v>
          </cell>
          <cell r="L20">
            <v>1</v>
          </cell>
          <cell r="M20">
            <v>5</v>
          </cell>
          <cell r="N20">
            <v>8</v>
          </cell>
          <cell r="O20">
            <v>10</v>
          </cell>
          <cell r="P20">
            <v>1</v>
          </cell>
          <cell r="Q20">
            <v>2</v>
          </cell>
          <cell r="R20">
            <v>0</v>
          </cell>
          <cell r="S20">
            <v>0</v>
          </cell>
          <cell r="T20">
            <v>38</v>
          </cell>
        </row>
        <row r="21">
          <cell r="G21" t="str">
            <v>105304-CES. SANTA CECILIA</v>
          </cell>
          <cell r="H21">
            <v>3</v>
          </cell>
          <cell r="I21">
            <v>2</v>
          </cell>
          <cell r="J21">
            <v>2</v>
          </cell>
          <cell r="K21">
            <v>1</v>
          </cell>
          <cell r="L21">
            <v>0</v>
          </cell>
          <cell r="M21">
            <v>2</v>
          </cell>
          <cell r="N21">
            <v>1</v>
          </cell>
          <cell r="O21">
            <v>0</v>
          </cell>
          <cell r="P21">
            <v>2</v>
          </cell>
          <cell r="Q21">
            <v>2</v>
          </cell>
          <cell r="S21">
            <v>0</v>
          </cell>
          <cell r="T21">
            <v>15</v>
          </cell>
        </row>
        <row r="22">
          <cell r="G22" t="str">
            <v>105305-CES. TIERRAS BLANCAS</v>
          </cell>
          <cell r="H22">
            <v>4</v>
          </cell>
          <cell r="I22">
            <v>6</v>
          </cell>
          <cell r="J22">
            <v>5</v>
          </cell>
          <cell r="K22">
            <v>2</v>
          </cell>
          <cell r="L22">
            <v>2</v>
          </cell>
          <cell r="M22">
            <v>0</v>
          </cell>
          <cell r="N22">
            <v>2</v>
          </cell>
          <cell r="O22">
            <v>2</v>
          </cell>
          <cell r="P22">
            <v>1</v>
          </cell>
          <cell r="Q22">
            <v>6</v>
          </cell>
          <cell r="R22">
            <v>1</v>
          </cell>
          <cell r="S22">
            <v>6</v>
          </cell>
          <cell r="T22">
            <v>37</v>
          </cell>
        </row>
        <row r="23">
          <cell r="G23" t="str">
            <v>105321-CES. RURAL  TONGOY</v>
          </cell>
          <cell r="I23">
            <v>0</v>
          </cell>
          <cell r="J23">
            <v>1</v>
          </cell>
          <cell r="K23">
            <v>0</v>
          </cell>
          <cell r="L23">
            <v>1</v>
          </cell>
          <cell r="M23">
            <v>1</v>
          </cell>
          <cell r="O23">
            <v>0</v>
          </cell>
          <cell r="P23">
            <v>1</v>
          </cell>
          <cell r="Q23">
            <v>4</v>
          </cell>
          <cell r="R23">
            <v>1</v>
          </cell>
          <cell r="T23">
            <v>9</v>
          </cell>
        </row>
        <row r="24">
          <cell r="G24" t="str">
            <v>105323-CES. DR. SERGIO AGUILAR</v>
          </cell>
          <cell r="H24">
            <v>5</v>
          </cell>
          <cell r="I24">
            <v>1</v>
          </cell>
          <cell r="J24">
            <v>5</v>
          </cell>
          <cell r="K24">
            <v>0</v>
          </cell>
          <cell r="L24">
            <v>0</v>
          </cell>
          <cell r="M24">
            <v>3</v>
          </cell>
          <cell r="N24">
            <v>1</v>
          </cell>
          <cell r="O24">
            <v>2</v>
          </cell>
          <cell r="P24">
            <v>1</v>
          </cell>
          <cell r="Q24">
            <v>2</v>
          </cell>
          <cell r="R24">
            <v>1</v>
          </cell>
          <cell r="T24">
            <v>21</v>
          </cell>
        </row>
        <row r="25">
          <cell r="G25" t="str">
            <v>105405-P.S.R. GUANAQUEROS</v>
          </cell>
          <cell r="H25">
            <v>1</v>
          </cell>
          <cell r="L25">
            <v>1</v>
          </cell>
          <cell r="O25">
            <v>1</v>
          </cell>
          <cell r="T25">
            <v>3</v>
          </cell>
        </row>
        <row r="26">
          <cell r="G26" t="str">
            <v>105406-P.S.R. PAN DE AZUCAR</v>
          </cell>
          <cell r="I26">
            <v>1</v>
          </cell>
          <cell r="J26">
            <v>0</v>
          </cell>
          <cell r="K26">
            <v>1</v>
          </cell>
          <cell r="M26">
            <v>1</v>
          </cell>
          <cell r="O26">
            <v>1</v>
          </cell>
          <cell r="T26">
            <v>4</v>
          </cell>
        </row>
        <row r="27">
          <cell r="G27" t="str">
            <v>105407-P.S.R. TAMBILLOS</v>
          </cell>
          <cell r="Q27">
            <v>1</v>
          </cell>
          <cell r="T27">
            <v>1</v>
          </cell>
        </row>
        <row r="28">
          <cell r="G28" t="str">
            <v>105705-CECOF EL ALBA</v>
          </cell>
          <cell r="H28">
            <v>0</v>
          </cell>
          <cell r="O28">
            <v>1</v>
          </cell>
          <cell r="P28">
            <v>1</v>
          </cell>
          <cell r="T28">
            <v>2</v>
          </cell>
        </row>
        <row r="29">
          <cell r="G29" t="str">
            <v>200273-CECOF PUNTA MIRA</v>
          </cell>
          <cell r="H29">
            <v>1</v>
          </cell>
          <cell r="I29">
            <v>0</v>
          </cell>
          <cell r="J29">
            <v>0</v>
          </cell>
          <cell r="L29">
            <v>2</v>
          </cell>
          <cell r="N29">
            <v>1</v>
          </cell>
          <cell r="P29">
            <v>1</v>
          </cell>
          <cell r="Q29">
            <v>1</v>
          </cell>
          <cell r="S29">
            <v>0</v>
          </cell>
          <cell r="T29">
            <v>6</v>
          </cell>
        </row>
        <row r="30">
          <cell r="G30" t="str">
            <v>200494-CESFAM EL SAUCE</v>
          </cell>
          <cell r="O30">
            <v>2</v>
          </cell>
          <cell r="P30">
            <v>4</v>
          </cell>
          <cell r="Q30">
            <v>1</v>
          </cell>
          <cell r="R30">
            <v>1</v>
          </cell>
          <cell r="S30">
            <v>2</v>
          </cell>
          <cell r="T30">
            <v>10</v>
          </cell>
        </row>
        <row r="31">
          <cell r="G31" t="str">
            <v>200499-CESFAM PAN DE AZÚCAR</v>
          </cell>
          <cell r="P31">
            <v>0</v>
          </cell>
          <cell r="R31">
            <v>1</v>
          </cell>
          <cell r="S31">
            <v>1</v>
          </cell>
          <cell r="T31">
            <v>2</v>
          </cell>
        </row>
        <row r="32">
          <cell r="G32" t="str">
            <v>04103-ANDACOLLO</v>
          </cell>
          <cell r="H32">
            <v>1</v>
          </cell>
          <cell r="I32">
            <v>1</v>
          </cell>
          <cell r="J32">
            <v>1</v>
          </cell>
          <cell r="M32">
            <v>1</v>
          </cell>
          <cell r="O32">
            <v>2</v>
          </cell>
          <cell r="P32">
            <v>0</v>
          </cell>
          <cell r="Q32">
            <v>0</v>
          </cell>
          <cell r="R32">
            <v>1</v>
          </cell>
          <cell r="S32">
            <v>1</v>
          </cell>
          <cell r="T32">
            <v>8</v>
          </cell>
        </row>
        <row r="33">
          <cell r="G33" t="str">
            <v>105106-HOSPITAL ANDACOLLO</v>
          </cell>
          <cell r="H33">
            <v>1</v>
          </cell>
          <cell r="I33">
            <v>1</v>
          </cell>
          <cell r="J33">
            <v>1</v>
          </cell>
          <cell r="M33">
            <v>1</v>
          </cell>
          <cell r="O33">
            <v>2</v>
          </cell>
          <cell r="P33">
            <v>0</v>
          </cell>
          <cell r="Q33">
            <v>0</v>
          </cell>
          <cell r="R33">
            <v>1</v>
          </cell>
          <cell r="S33">
            <v>1</v>
          </cell>
          <cell r="T33">
            <v>8</v>
          </cell>
        </row>
        <row r="34">
          <cell r="G34" t="str">
            <v>04104-LA HIGUERA</v>
          </cell>
          <cell r="J34">
            <v>1</v>
          </cell>
          <cell r="L34">
            <v>0</v>
          </cell>
          <cell r="T34">
            <v>1</v>
          </cell>
        </row>
        <row r="35">
          <cell r="G35" t="str">
            <v>105314-CES. LA HIGUERA</v>
          </cell>
          <cell r="J35">
            <v>1</v>
          </cell>
          <cell r="L35">
            <v>0</v>
          </cell>
          <cell r="T35">
            <v>1</v>
          </cell>
        </row>
        <row r="36">
          <cell r="G36" t="str">
            <v xml:space="preserve">105500-P.S.R. CALETA HORNOS        </v>
          </cell>
          <cell r="J36">
            <v>0</v>
          </cell>
          <cell r="L36">
            <v>0</v>
          </cell>
          <cell r="T36">
            <v>0</v>
          </cell>
        </row>
        <row r="37">
          <cell r="G37" t="str">
            <v>04105-PAIHUANO</v>
          </cell>
          <cell r="K37">
            <v>1</v>
          </cell>
          <cell r="M37">
            <v>0</v>
          </cell>
          <cell r="N37">
            <v>0</v>
          </cell>
          <cell r="O37">
            <v>0</v>
          </cell>
          <cell r="Q37">
            <v>0</v>
          </cell>
          <cell r="T37">
            <v>1</v>
          </cell>
        </row>
        <row r="38">
          <cell r="G38" t="str">
            <v>105306-CES. PAIHUANO</v>
          </cell>
          <cell r="K38">
            <v>1</v>
          </cell>
          <cell r="M38">
            <v>0</v>
          </cell>
          <cell r="N38">
            <v>0</v>
          </cell>
          <cell r="O38">
            <v>0</v>
          </cell>
          <cell r="T38">
            <v>1</v>
          </cell>
        </row>
        <row r="39">
          <cell r="G39" t="str">
            <v>105475-P.S.R. HORCON</v>
          </cell>
          <cell r="Q39">
            <v>0</v>
          </cell>
          <cell r="T39">
            <v>0</v>
          </cell>
        </row>
        <row r="40">
          <cell r="G40" t="str">
            <v>04106-VICUÑA</v>
          </cell>
          <cell r="H40">
            <v>4</v>
          </cell>
          <cell r="I40">
            <v>0</v>
          </cell>
          <cell r="J40">
            <v>1</v>
          </cell>
          <cell r="K40">
            <v>2</v>
          </cell>
          <cell r="L40">
            <v>1</v>
          </cell>
          <cell r="M40">
            <v>3</v>
          </cell>
          <cell r="N40">
            <v>3</v>
          </cell>
          <cell r="O40">
            <v>2</v>
          </cell>
          <cell r="P40">
            <v>6</v>
          </cell>
          <cell r="Q40">
            <v>2</v>
          </cell>
          <cell r="R40">
            <v>10</v>
          </cell>
          <cell r="S40">
            <v>5</v>
          </cell>
          <cell r="T40">
            <v>39</v>
          </cell>
        </row>
        <row r="41">
          <cell r="G41" t="str">
            <v>105107-HOSPITAL VICUÑA</v>
          </cell>
          <cell r="H41">
            <v>4</v>
          </cell>
          <cell r="I41">
            <v>0</v>
          </cell>
          <cell r="J41">
            <v>0</v>
          </cell>
          <cell r="K41">
            <v>2</v>
          </cell>
          <cell r="L41">
            <v>1</v>
          </cell>
          <cell r="M41">
            <v>3</v>
          </cell>
          <cell r="N41">
            <v>1</v>
          </cell>
          <cell r="O41">
            <v>1</v>
          </cell>
          <cell r="P41">
            <v>4</v>
          </cell>
          <cell r="Q41">
            <v>2</v>
          </cell>
          <cell r="R41">
            <v>10</v>
          </cell>
          <cell r="S41">
            <v>5</v>
          </cell>
          <cell r="T41">
            <v>33</v>
          </cell>
        </row>
        <row r="42">
          <cell r="G42" t="str">
            <v>105467-P.S.R. DIAGUITAS</v>
          </cell>
          <cell r="N42">
            <v>0</v>
          </cell>
          <cell r="T42">
            <v>0</v>
          </cell>
        </row>
        <row r="43">
          <cell r="G43" t="str">
            <v>105468-P.S.R. EL MOLLE</v>
          </cell>
          <cell r="J43">
            <v>1</v>
          </cell>
          <cell r="L43">
            <v>0</v>
          </cell>
          <cell r="T43">
            <v>1</v>
          </cell>
        </row>
        <row r="44">
          <cell r="G44" t="str">
            <v>105469-P.S.R. EL TAMBO</v>
          </cell>
          <cell r="N44">
            <v>1</v>
          </cell>
          <cell r="P44">
            <v>1</v>
          </cell>
          <cell r="T44">
            <v>2</v>
          </cell>
        </row>
        <row r="45">
          <cell r="G45" t="str">
            <v>105471-P.S.R. PERALILLO</v>
          </cell>
          <cell r="K45">
            <v>0</v>
          </cell>
          <cell r="L45">
            <v>0</v>
          </cell>
          <cell r="P45">
            <v>1</v>
          </cell>
          <cell r="T45">
            <v>1</v>
          </cell>
        </row>
        <row r="46">
          <cell r="G46" t="str">
            <v>105473-P.S.R. TALCUNA</v>
          </cell>
          <cell r="N46">
            <v>0</v>
          </cell>
          <cell r="T46">
            <v>0</v>
          </cell>
        </row>
        <row r="47">
          <cell r="G47" t="str">
            <v>105502-P.S.R. CALINGASTA</v>
          </cell>
          <cell r="N47">
            <v>1</v>
          </cell>
          <cell r="O47">
            <v>1</v>
          </cell>
          <cell r="Q47">
            <v>0</v>
          </cell>
          <cell r="T47">
            <v>2</v>
          </cell>
        </row>
        <row r="48">
          <cell r="G48" t="str">
            <v>04201-ILLAPEL</v>
          </cell>
          <cell r="H48">
            <v>2</v>
          </cell>
          <cell r="I48">
            <v>5</v>
          </cell>
          <cell r="J48">
            <v>2</v>
          </cell>
          <cell r="K48">
            <v>2</v>
          </cell>
          <cell r="L48">
            <v>1</v>
          </cell>
          <cell r="M48">
            <v>1</v>
          </cell>
          <cell r="N48">
            <v>2</v>
          </cell>
          <cell r="O48">
            <v>2</v>
          </cell>
          <cell r="P48">
            <v>0</v>
          </cell>
          <cell r="T48">
            <v>17</v>
          </cell>
        </row>
        <row r="49">
          <cell r="G49" t="str">
            <v>105326-CESFAM SAN RAFAEL</v>
          </cell>
          <cell r="H49">
            <v>0</v>
          </cell>
          <cell r="I49">
            <v>2</v>
          </cell>
          <cell r="M49">
            <v>1</v>
          </cell>
          <cell r="T49">
            <v>3</v>
          </cell>
        </row>
        <row r="50">
          <cell r="G50" t="str">
            <v xml:space="preserve">105443-P.S.R. CARCAMO                   </v>
          </cell>
          <cell r="I50">
            <v>1</v>
          </cell>
          <cell r="T50">
            <v>1</v>
          </cell>
        </row>
        <row r="51">
          <cell r="G51" t="str">
            <v>105447-P.S.R. PERALILLO</v>
          </cell>
          <cell r="N51">
            <v>1</v>
          </cell>
          <cell r="T51">
            <v>1</v>
          </cell>
        </row>
        <row r="52">
          <cell r="G52" t="str">
            <v>105487-P.S.R. CAÑAS UNO</v>
          </cell>
          <cell r="O52">
            <v>1</v>
          </cell>
          <cell r="T52">
            <v>1</v>
          </cell>
        </row>
        <row r="53">
          <cell r="G53" t="str">
            <v>105496-P.S.R. PINTACURA SUR</v>
          </cell>
          <cell r="O53">
            <v>1</v>
          </cell>
          <cell r="T53">
            <v>1</v>
          </cell>
        </row>
        <row r="54">
          <cell r="G54" t="str">
            <v>105504-P.S.R. SOCAVON</v>
          </cell>
          <cell r="N54">
            <v>1</v>
          </cell>
          <cell r="T54">
            <v>1</v>
          </cell>
        </row>
        <row r="55">
          <cell r="G55" t="str">
            <v>200366-CESFAM URBANO II</v>
          </cell>
          <cell r="H55">
            <v>2</v>
          </cell>
          <cell r="I55">
            <v>2</v>
          </cell>
          <cell r="J55">
            <v>2</v>
          </cell>
          <cell r="K55">
            <v>2</v>
          </cell>
          <cell r="L55">
            <v>1</v>
          </cell>
          <cell r="M55">
            <v>0</v>
          </cell>
          <cell r="O55">
            <v>0</v>
          </cell>
          <cell r="P55">
            <v>0</v>
          </cell>
          <cell r="T55">
            <v>9</v>
          </cell>
        </row>
        <row r="56">
          <cell r="G56" t="str">
            <v>04202-CANELA</v>
          </cell>
          <cell r="I56">
            <v>0</v>
          </cell>
          <cell r="L56">
            <v>0</v>
          </cell>
          <cell r="M56">
            <v>1</v>
          </cell>
          <cell r="T56">
            <v>1</v>
          </cell>
        </row>
        <row r="57">
          <cell r="G57" t="str">
            <v>105309-CES. RURAL CANELA</v>
          </cell>
          <cell r="I57">
            <v>0</v>
          </cell>
          <cell r="L57">
            <v>0</v>
          </cell>
          <cell r="M57">
            <v>1</v>
          </cell>
          <cell r="T57">
            <v>1</v>
          </cell>
        </row>
        <row r="58">
          <cell r="G58" t="str">
            <v>04203-LOS VILOS</v>
          </cell>
          <cell r="I58">
            <v>0</v>
          </cell>
          <cell r="J58">
            <v>0</v>
          </cell>
          <cell r="K58">
            <v>0</v>
          </cell>
          <cell r="L58">
            <v>4</v>
          </cell>
          <cell r="M58">
            <v>0</v>
          </cell>
          <cell r="N58">
            <v>2</v>
          </cell>
          <cell r="O58">
            <v>3</v>
          </cell>
          <cell r="P58">
            <v>3</v>
          </cell>
          <cell r="Q58">
            <v>3</v>
          </cell>
          <cell r="R58">
            <v>5</v>
          </cell>
          <cell r="S58">
            <v>6</v>
          </cell>
          <cell r="T58">
            <v>26</v>
          </cell>
        </row>
        <row r="59">
          <cell r="G59" t="str">
            <v>105108-HOSPITAL LOS VILOS</v>
          </cell>
          <cell r="I59">
            <v>0</v>
          </cell>
          <cell r="J59">
            <v>0</v>
          </cell>
          <cell r="K59">
            <v>0</v>
          </cell>
          <cell r="L59">
            <v>4</v>
          </cell>
          <cell r="M59">
            <v>0</v>
          </cell>
          <cell r="N59">
            <v>2</v>
          </cell>
          <cell r="O59">
            <v>3</v>
          </cell>
          <cell r="P59">
            <v>2</v>
          </cell>
          <cell r="Q59">
            <v>3</v>
          </cell>
          <cell r="R59">
            <v>5</v>
          </cell>
          <cell r="S59">
            <v>6</v>
          </cell>
          <cell r="T59">
            <v>25</v>
          </cell>
        </row>
        <row r="60">
          <cell r="G60" t="str">
            <v>105480-P.S.R. QUILIMARI</v>
          </cell>
          <cell r="O60">
            <v>0</v>
          </cell>
          <cell r="P60">
            <v>1</v>
          </cell>
          <cell r="T60">
            <v>1</v>
          </cell>
        </row>
        <row r="61">
          <cell r="G61" t="str">
            <v>105511-P.S.R. LOS CONDORES</v>
          </cell>
          <cell r="P61">
            <v>0</v>
          </cell>
          <cell r="T61">
            <v>0</v>
          </cell>
        </row>
        <row r="62">
          <cell r="G62" t="str">
            <v>04204-SALAMANCA</v>
          </cell>
          <cell r="H62">
            <v>0</v>
          </cell>
          <cell r="I62">
            <v>5</v>
          </cell>
          <cell r="J62">
            <v>1</v>
          </cell>
          <cell r="K62">
            <v>1</v>
          </cell>
          <cell r="L62">
            <v>4</v>
          </cell>
          <cell r="M62">
            <v>3</v>
          </cell>
          <cell r="N62">
            <v>1</v>
          </cell>
          <cell r="O62">
            <v>0</v>
          </cell>
          <cell r="P62">
            <v>4</v>
          </cell>
          <cell r="Q62">
            <v>6</v>
          </cell>
          <cell r="S62">
            <v>1</v>
          </cell>
          <cell r="T62">
            <v>26</v>
          </cell>
        </row>
        <row r="63">
          <cell r="G63" t="str">
            <v>105104-HOSPITAL SALAMANCA</v>
          </cell>
          <cell r="H63">
            <v>0</v>
          </cell>
          <cell r="I63">
            <v>2</v>
          </cell>
          <cell r="J63">
            <v>1</v>
          </cell>
          <cell r="K63">
            <v>1</v>
          </cell>
          <cell r="L63">
            <v>4</v>
          </cell>
          <cell r="M63">
            <v>2</v>
          </cell>
          <cell r="N63">
            <v>1</v>
          </cell>
          <cell r="O63">
            <v>0</v>
          </cell>
          <cell r="P63">
            <v>2</v>
          </cell>
          <cell r="Q63">
            <v>6</v>
          </cell>
          <cell r="S63">
            <v>1</v>
          </cell>
          <cell r="T63">
            <v>20</v>
          </cell>
        </row>
        <row r="64">
          <cell r="G64" t="str">
            <v xml:space="preserve">105452-P.S.R. CUNCUMEN                 </v>
          </cell>
          <cell r="J64">
            <v>0</v>
          </cell>
          <cell r="O64">
            <v>0</v>
          </cell>
          <cell r="T64">
            <v>0</v>
          </cell>
        </row>
        <row r="65">
          <cell r="G65" t="str">
            <v>105453-P.S.R. TRANQUILLA</v>
          </cell>
          <cell r="I65">
            <v>0</v>
          </cell>
          <cell r="J65">
            <v>0</v>
          </cell>
          <cell r="M65">
            <v>1</v>
          </cell>
          <cell r="T65">
            <v>1</v>
          </cell>
        </row>
        <row r="66">
          <cell r="G66" t="str">
            <v>105455-P.S.R. CHILLEPIN</v>
          </cell>
          <cell r="I66">
            <v>0</v>
          </cell>
          <cell r="L66">
            <v>0</v>
          </cell>
          <cell r="O66">
            <v>0</v>
          </cell>
          <cell r="T66">
            <v>0</v>
          </cell>
        </row>
        <row r="67">
          <cell r="G67" t="str">
            <v>105456-P.S.R. LLIMPO</v>
          </cell>
          <cell r="N67">
            <v>0</v>
          </cell>
          <cell r="P67">
            <v>1</v>
          </cell>
          <cell r="T67">
            <v>1</v>
          </cell>
        </row>
        <row r="68">
          <cell r="G68" t="str">
            <v>105458-P.S.R. TAHUINCO</v>
          </cell>
          <cell r="I68">
            <v>2</v>
          </cell>
          <cell r="P68">
            <v>1</v>
          </cell>
          <cell r="T68">
            <v>3</v>
          </cell>
        </row>
        <row r="69">
          <cell r="G69" t="str">
            <v>105491-P.S.R. QUELEN BAJO</v>
          </cell>
          <cell r="I69">
            <v>1</v>
          </cell>
          <cell r="J69">
            <v>0</v>
          </cell>
          <cell r="P69">
            <v>0</v>
          </cell>
          <cell r="T69">
            <v>1</v>
          </cell>
        </row>
        <row r="70">
          <cell r="G70" t="str">
            <v>04301-OVALLE</v>
          </cell>
          <cell r="H70">
            <v>8</v>
          </cell>
          <cell r="I70">
            <v>5</v>
          </cell>
          <cell r="J70">
            <v>11</v>
          </cell>
          <cell r="K70">
            <v>6</v>
          </cell>
          <cell r="L70">
            <v>4</v>
          </cell>
          <cell r="M70">
            <v>5</v>
          </cell>
          <cell r="N70">
            <v>8</v>
          </cell>
          <cell r="O70">
            <v>14</v>
          </cell>
          <cell r="P70">
            <v>10</v>
          </cell>
          <cell r="Q70">
            <v>1</v>
          </cell>
          <cell r="R70">
            <v>0</v>
          </cell>
          <cell r="S70">
            <v>0</v>
          </cell>
          <cell r="T70">
            <v>72</v>
          </cell>
        </row>
        <row r="71">
          <cell r="G71" t="str">
            <v>105315-CES. RURAL C. DE TAMAYA</v>
          </cell>
          <cell r="H71">
            <v>1</v>
          </cell>
          <cell r="J71">
            <v>2</v>
          </cell>
          <cell r="M71">
            <v>1</v>
          </cell>
          <cell r="O71">
            <v>2</v>
          </cell>
          <cell r="P71">
            <v>0</v>
          </cell>
          <cell r="T71">
            <v>6</v>
          </cell>
        </row>
        <row r="72">
          <cell r="G72" t="str">
            <v>105317-CES. JORGE JORDAN D.</v>
          </cell>
          <cell r="H72">
            <v>1</v>
          </cell>
          <cell r="I72">
            <v>0</v>
          </cell>
          <cell r="J72">
            <v>2</v>
          </cell>
          <cell r="K72">
            <v>3</v>
          </cell>
          <cell r="L72">
            <v>2</v>
          </cell>
          <cell r="M72">
            <v>2</v>
          </cell>
          <cell r="N72">
            <v>2</v>
          </cell>
          <cell r="O72">
            <v>8</v>
          </cell>
          <cell r="P72">
            <v>5</v>
          </cell>
          <cell r="Q72">
            <v>0</v>
          </cell>
          <cell r="R72">
            <v>0</v>
          </cell>
          <cell r="S72">
            <v>0</v>
          </cell>
          <cell r="T72">
            <v>25</v>
          </cell>
        </row>
        <row r="73">
          <cell r="G73" t="str">
            <v>105322-CES. MARCOS MACUADA</v>
          </cell>
          <cell r="H73">
            <v>4</v>
          </cell>
          <cell r="I73">
            <v>5</v>
          </cell>
          <cell r="J73">
            <v>5</v>
          </cell>
          <cell r="K73">
            <v>2</v>
          </cell>
          <cell r="L73">
            <v>2</v>
          </cell>
          <cell r="M73">
            <v>2</v>
          </cell>
          <cell r="N73">
            <v>4</v>
          </cell>
          <cell r="O73">
            <v>1</v>
          </cell>
          <cell r="P73">
            <v>3</v>
          </cell>
          <cell r="R73">
            <v>0</v>
          </cell>
          <cell r="S73">
            <v>0</v>
          </cell>
          <cell r="T73">
            <v>28</v>
          </cell>
        </row>
        <row r="74">
          <cell r="G74" t="str">
            <v>105324-CES. SOTAQUI</v>
          </cell>
          <cell r="N74">
            <v>2</v>
          </cell>
          <cell r="O74">
            <v>0</v>
          </cell>
          <cell r="Q74">
            <v>1</v>
          </cell>
          <cell r="R74">
            <v>0</v>
          </cell>
          <cell r="T74">
            <v>3</v>
          </cell>
        </row>
        <row r="75">
          <cell r="G75" t="str">
            <v xml:space="preserve">105416-P.S.R. CAMARICO                  </v>
          </cell>
          <cell r="P75">
            <v>2</v>
          </cell>
          <cell r="T75">
            <v>2</v>
          </cell>
        </row>
        <row r="76">
          <cell r="G76" t="str">
            <v>105507-P.S.R. HUAMALATA</v>
          </cell>
          <cell r="H76">
            <v>1</v>
          </cell>
          <cell r="T76">
            <v>1</v>
          </cell>
        </row>
        <row r="77">
          <cell r="G77" t="str">
            <v>105510-P.S.R. RECOLETA</v>
          </cell>
          <cell r="H77">
            <v>0</v>
          </cell>
          <cell r="T77">
            <v>0</v>
          </cell>
        </row>
        <row r="78">
          <cell r="G78" t="str">
            <v>105722-CECOF SAN JOSE DE LA DEHESA</v>
          </cell>
          <cell r="H78">
            <v>1</v>
          </cell>
          <cell r="J78">
            <v>1</v>
          </cell>
          <cell r="L78">
            <v>0</v>
          </cell>
          <cell r="O78">
            <v>3</v>
          </cell>
          <cell r="R78">
            <v>0</v>
          </cell>
          <cell r="T78">
            <v>5</v>
          </cell>
        </row>
        <row r="79">
          <cell r="G79" t="str">
            <v>105723-CECOF LIMARI</v>
          </cell>
          <cell r="K79">
            <v>1</v>
          </cell>
          <cell r="L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T79">
            <v>1</v>
          </cell>
        </row>
        <row r="80">
          <cell r="G80" t="str">
            <v>200258-CECOF LOS COPIHUES</v>
          </cell>
          <cell r="J80">
            <v>1</v>
          </cell>
          <cell r="N80">
            <v>0</v>
          </cell>
          <cell r="T80">
            <v>1</v>
          </cell>
        </row>
        <row r="81">
          <cell r="G81" t="str">
            <v>04302-COMBARBALÁ</v>
          </cell>
          <cell r="H81">
            <v>2</v>
          </cell>
          <cell r="I81">
            <v>0</v>
          </cell>
          <cell r="J81">
            <v>2</v>
          </cell>
          <cell r="K81">
            <v>2</v>
          </cell>
          <cell r="L81">
            <v>2</v>
          </cell>
          <cell r="M81">
            <v>1</v>
          </cell>
          <cell r="N81">
            <v>0</v>
          </cell>
          <cell r="O81">
            <v>2</v>
          </cell>
          <cell r="P81">
            <v>2</v>
          </cell>
          <cell r="Q81">
            <v>0</v>
          </cell>
          <cell r="R81">
            <v>1</v>
          </cell>
          <cell r="S81">
            <v>3</v>
          </cell>
          <cell r="T81">
            <v>17</v>
          </cell>
        </row>
        <row r="82">
          <cell r="G82" t="str">
            <v>105105-HOSPITAL COMBARBALÁ</v>
          </cell>
          <cell r="I82">
            <v>0</v>
          </cell>
          <cell r="J82">
            <v>1</v>
          </cell>
          <cell r="K82">
            <v>1</v>
          </cell>
          <cell r="L82">
            <v>2</v>
          </cell>
          <cell r="N82">
            <v>0</v>
          </cell>
          <cell r="O82">
            <v>2</v>
          </cell>
          <cell r="Q82">
            <v>0</v>
          </cell>
          <cell r="R82">
            <v>1</v>
          </cell>
          <cell r="S82">
            <v>3</v>
          </cell>
          <cell r="T82">
            <v>10</v>
          </cell>
        </row>
        <row r="83">
          <cell r="G83" t="str">
            <v>105434-P.S.R. SAN MARCOS</v>
          </cell>
          <cell r="K83">
            <v>1</v>
          </cell>
          <cell r="T83">
            <v>1</v>
          </cell>
        </row>
        <row r="84">
          <cell r="G84" t="str">
            <v>105441-P.S.R. MANQUEHUA</v>
          </cell>
          <cell r="O84">
            <v>0</v>
          </cell>
          <cell r="T84">
            <v>0</v>
          </cell>
        </row>
        <row r="85">
          <cell r="G85" t="str">
            <v xml:space="preserve">105459-P.S.R. BARRANCAS                </v>
          </cell>
          <cell r="M85">
            <v>1</v>
          </cell>
          <cell r="T85">
            <v>1</v>
          </cell>
        </row>
        <row r="86">
          <cell r="G86" t="str">
            <v>105460-P.S.R. COGOTI 18</v>
          </cell>
          <cell r="L86">
            <v>0</v>
          </cell>
          <cell r="M86">
            <v>0</v>
          </cell>
          <cell r="P86">
            <v>0</v>
          </cell>
          <cell r="Q86">
            <v>0</v>
          </cell>
          <cell r="T86">
            <v>0</v>
          </cell>
        </row>
        <row r="87">
          <cell r="G87" t="str">
            <v>105463-P.S.R. QUILITAPIA</v>
          </cell>
          <cell r="H87">
            <v>2</v>
          </cell>
          <cell r="T87">
            <v>2</v>
          </cell>
        </row>
        <row r="88">
          <cell r="G88" t="str">
            <v>105464-P.S.R. LA LIGUA</v>
          </cell>
          <cell r="H88">
            <v>0</v>
          </cell>
          <cell r="I88">
            <v>0</v>
          </cell>
          <cell r="T88">
            <v>0</v>
          </cell>
        </row>
        <row r="89">
          <cell r="G89" t="str">
            <v>105465-P.S.R. RAMADILLA</v>
          </cell>
          <cell r="J89">
            <v>1</v>
          </cell>
          <cell r="T89">
            <v>1</v>
          </cell>
        </row>
        <row r="90">
          <cell r="G90" t="str">
            <v>105466-P.S.R. VALLE HERMOSO</v>
          </cell>
          <cell r="L90">
            <v>0</v>
          </cell>
          <cell r="N90">
            <v>0</v>
          </cell>
          <cell r="P90">
            <v>2</v>
          </cell>
          <cell r="T90">
            <v>2</v>
          </cell>
        </row>
        <row r="91">
          <cell r="G91" t="str">
            <v>04303-MONTE PATRIA</v>
          </cell>
          <cell r="H91">
            <v>0</v>
          </cell>
          <cell r="I91">
            <v>1</v>
          </cell>
          <cell r="J91">
            <v>2</v>
          </cell>
          <cell r="K91">
            <v>2</v>
          </cell>
          <cell r="L91">
            <v>2</v>
          </cell>
          <cell r="M91">
            <v>2</v>
          </cell>
          <cell r="N91">
            <v>1</v>
          </cell>
          <cell r="O91">
            <v>1</v>
          </cell>
          <cell r="P91">
            <v>1</v>
          </cell>
          <cell r="Q91">
            <v>3</v>
          </cell>
          <cell r="R91">
            <v>0</v>
          </cell>
          <cell r="T91">
            <v>15</v>
          </cell>
        </row>
        <row r="92">
          <cell r="G92" t="str">
            <v>105307-CES. RURAL MONTE PATRIA</v>
          </cell>
          <cell r="I92">
            <v>1</v>
          </cell>
          <cell r="J92">
            <v>0</v>
          </cell>
          <cell r="L92">
            <v>0</v>
          </cell>
          <cell r="M92">
            <v>0</v>
          </cell>
          <cell r="N92">
            <v>1</v>
          </cell>
          <cell r="P92">
            <v>1</v>
          </cell>
          <cell r="Q92">
            <v>2</v>
          </cell>
          <cell r="T92">
            <v>5</v>
          </cell>
        </row>
        <row r="93">
          <cell r="G93" t="str">
            <v>105311-CES. RURAL CHAÑARAL ALTO</v>
          </cell>
          <cell r="M93">
            <v>1</v>
          </cell>
          <cell r="T93">
            <v>1</v>
          </cell>
        </row>
        <row r="94">
          <cell r="G94" t="str">
            <v>105312-CES. RURAL CAREN</v>
          </cell>
          <cell r="J94">
            <v>0</v>
          </cell>
          <cell r="K94">
            <v>1</v>
          </cell>
          <cell r="L94">
            <v>1</v>
          </cell>
          <cell r="M94">
            <v>1</v>
          </cell>
          <cell r="N94">
            <v>0</v>
          </cell>
          <cell r="O94">
            <v>1</v>
          </cell>
          <cell r="R94">
            <v>0</v>
          </cell>
          <cell r="T94">
            <v>4</v>
          </cell>
        </row>
        <row r="95">
          <cell r="G95" t="str">
            <v>105318-CES. RURAL EL PALQUI</v>
          </cell>
          <cell r="H95">
            <v>0</v>
          </cell>
          <cell r="J95">
            <v>0</v>
          </cell>
          <cell r="K95">
            <v>1</v>
          </cell>
          <cell r="L95">
            <v>1</v>
          </cell>
          <cell r="O95">
            <v>0</v>
          </cell>
          <cell r="P95">
            <v>0</v>
          </cell>
          <cell r="Q95">
            <v>0</v>
          </cell>
          <cell r="T95">
            <v>2</v>
          </cell>
        </row>
        <row r="96">
          <cell r="G96" t="str">
            <v>105435-P.S.R. TULAHUEN</v>
          </cell>
          <cell r="J96">
            <v>2</v>
          </cell>
          <cell r="Q96">
            <v>1</v>
          </cell>
          <cell r="T96">
            <v>3</v>
          </cell>
        </row>
        <row r="97">
          <cell r="G97" t="str">
            <v>04304-PUNITAQUI</v>
          </cell>
          <cell r="H97">
            <v>0</v>
          </cell>
          <cell r="I97">
            <v>2</v>
          </cell>
          <cell r="J97">
            <v>2</v>
          </cell>
          <cell r="K97">
            <v>0</v>
          </cell>
          <cell r="L97">
            <v>2</v>
          </cell>
          <cell r="M97">
            <v>0</v>
          </cell>
          <cell r="N97">
            <v>2</v>
          </cell>
          <cell r="O97">
            <v>1</v>
          </cell>
          <cell r="P97">
            <v>0</v>
          </cell>
          <cell r="Q97">
            <v>0</v>
          </cell>
          <cell r="R97">
            <v>0</v>
          </cell>
          <cell r="T97">
            <v>9</v>
          </cell>
        </row>
        <row r="98">
          <cell r="G98" t="str">
            <v>105308-CES. RURAL PUNITAQUI</v>
          </cell>
          <cell r="H98">
            <v>0</v>
          </cell>
          <cell r="I98">
            <v>2</v>
          </cell>
          <cell r="J98">
            <v>2</v>
          </cell>
          <cell r="K98">
            <v>0</v>
          </cell>
          <cell r="L98">
            <v>2</v>
          </cell>
          <cell r="M98">
            <v>0</v>
          </cell>
          <cell r="N98">
            <v>2</v>
          </cell>
          <cell r="O98">
            <v>1</v>
          </cell>
          <cell r="P98">
            <v>0</v>
          </cell>
          <cell r="Q98">
            <v>0</v>
          </cell>
          <cell r="R98">
            <v>0</v>
          </cell>
          <cell r="T98">
            <v>9</v>
          </cell>
        </row>
        <row r="99">
          <cell r="G99" t="str">
            <v>04305-RIO HURTADO</v>
          </cell>
          <cell r="H99">
            <v>1</v>
          </cell>
          <cell r="P99">
            <v>1</v>
          </cell>
          <cell r="R99">
            <v>0</v>
          </cell>
          <cell r="T99">
            <v>2</v>
          </cell>
        </row>
        <row r="100">
          <cell r="G100" t="str">
            <v>105310-CES. RURAL PICHASCA</v>
          </cell>
          <cell r="H100">
            <v>1</v>
          </cell>
          <cell r="P100">
            <v>1</v>
          </cell>
          <cell r="T100">
            <v>2</v>
          </cell>
        </row>
        <row r="101">
          <cell r="G101" t="str">
            <v>105410-P.S.R. HURTADO</v>
          </cell>
          <cell r="R101">
            <v>0</v>
          </cell>
          <cell r="T101">
            <v>0</v>
          </cell>
        </row>
        <row r="102">
          <cell r="G102" t="str">
            <v>Total general</v>
          </cell>
          <cell r="H102">
            <v>86</v>
          </cell>
          <cell r="I102">
            <v>44</v>
          </cell>
          <cell r="J102">
            <v>63</v>
          </cell>
          <cell r="K102">
            <v>34</v>
          </cell>
          <cell r="L102">
            <v>33</v>
          </cell>
          <cell r="M102">
            <v>39</v>
          </cell>
          <cell r="N102">
            <v>43</v>
          </cell>
          <cell r="O102">
            <v>65</v>
          </cell>
          <cell r="P102">
            <v>47</v>
          </cell>
          <cell r="Q102">
            <v>35</v>
          </cell>
          <cell r="R102">
            <v>24</v>
          </cell>
          <cell r="S102">
            <v>32</v>
          </cell>
          <cell r="T102">
            <v>545</v>
          </cell>
        </row>
      </sheetData>
      <sheetData sheetId="2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>
            <v>12</v>
          </cell>
          <cell r="J4" t="str">
            <v>Total general</v>
          </cell>
        </row>
        <row r="5">
          <cell r="G5" t="str">
            <v>04101-LA SERENA</v>
          </cell>
          <cell r="H5">
            <v>23250</v>
          </cell>
          <cell r="I5">
            <v>23292</v>
          </cell>
          <cell r="J5">
            <v>46542</v>
          </cell>
        </row>
        <row r="6">
          <cell r="G6" t="str">
            <v>105100-HOSPITAL LA SERENA</v>
          </cell>
          <cell r="H6">
            <v>900</v>
          </cell>
          <cell r="I6">
            <v>1065</v>
          </cell>
          <cell r="J6">
            <v>1965</v>
          </cell>
        </row>
        <row r="7">
          <cell r="G7" t="str">
            <v>105300-CES. CARDENAL CARO</v>
          </cell>
          <cell r="H7">
            <v>3239</v>
          </cell>
          <cell r="I7">
            <v>3241</v>
          </cell>
          <cell r="J7">
            <v>6480</v>
          </cell>
        </row>
        <row r="8">
          <cell r="G8" t="str">
            <v>105301-CES. LAS COMPAÑIAS</v>
          </cell>
          <cell r="H8">
            <v>3057</v>
          </cell>
          <cell r="I8">
            <v>3237</v>
          </cell>
          <cell r="J8">
            <v>6294</v>
          </cell>
        </row>
        <row r="9">
          <cell r="G9" t="str">
            <v>105302-CES. PEDRO AGUIRRE C.</v>
          </cell>
          <cell r="H9">
            <v>3218</v>
          </cell>
          <cell r="I9">
            <v>3253</v>
          </cell>
          <cell r="J9">
            <v>6471</v>
          </cell>
        </row>
        <row r="10">
          <cell r="G10" t="str">
            <v>105313-CES. SCHAFFHAUSER</v>
          </cell>
          <cell r="H10">
            <v>5413</v>
          </cell>
          <cell r="I10">
            <v>5614</v>
          </cell>
          <cell r="J10">
            <v>11027</v>
          </cell>
        </row>
        <row r="11">
          <cell r="G11" t="str">
            <v>105319-CES. CARDENAL R.S.H.</v>
          </cell>
          <cell r="H11">
            <v>2848</v>
          </cell>
          <cell r="I11">
            <v>2833</v>
          </cell>
          <cell r="J11">
            <v>5681</v>
          </cell>
        </row>
        <row r="12">
          <cell r="G12" t="str">
            <v>105325-CESFAM JUAN PABLO II</v>
          </cell>
          <cell r="H12">
            <v>3017</v>
          </cell>
          <cell r="I12">
            <v>3138</v>
          </cell>
          <cell r="J12">
            <v>6155</v>
          </cell>
        </row>
        <row r="13">
          <cell r="G13" t="str">
            <v xml:space="preserve">105400-P.S.R. ALGARROBITO            </v>
          </cell>
          <cell r="H13">
            <v>883</v>
          </cell>
          <cell r="I13">
            <v>887</v>
          </cell>
          <cell r="J13">
            <v>1770</v>
          </cell>
        </row>
        <row r="14">
          <cell r="G14" t="str">
            <v>105700-CECOF VILLA EL INDIO</v>
          </cell>
          <cell r="H14">
            <v>570</v>
          </cell>
          <cell r="J14">
            <v>570</v>
          </cell>
        </row>
        <row r="15">
          <cell r="G15" t="str">
            <v>105701-CECOF VILLA ALEMANIA</v>
          </cell>
          <cell r="H15">
            <v>21</v>
          </cell>
          <cell r="I15">
            <v>24</v>
          </cell>
          <cell r="J15">
            <v>45</v>
          </cell>
        </row>
        <row r="16">
          <cell r="G16" t="str">
            <v>200402-CECOF ARCOS DE PINAMAR</v>
          </cell>
          <cell r="H16">
            <v>84</v>
          </cell>
          <cell r="J16">
            <v>84</v>
          </cell>
        </row>
        <row r="17">
          <cell r="G17" t="str">
            <v>04102-COQUIMBO</v>
          </cell>
          <cell r="H17">
            <v>21870</v>
          </cell>
          <cell r="I17">
            <v>23377</v>
          </cell>
          <cell r="J17">
            <v>45247</v>
          </cell>
        </row>
        <row r="18">
          <cell r="G18" t="str">
            <v>105101-HOSPITAL COQUIMBO</v>
          </cell>
          <cell r="H18">
            <v>1073</v>
          </cell>
          <cell r="I18">
            <v>1107</v>
          </cell>
          <cell r="J18">
            <v>2180</v>
          </cell>
        </row>
        <row r="19">
          <cell r="G19" t="str">
            <v>105303-CES. SAN JUAN</v>
          </cell>
          <cell r="H19">
            <v>3375</v>
          </cell>
          <cell r="I19">
            <v>3574</v>
          </cell>
          <cell r="J19">
            <v>6949</v>
          </cell>
        </row>
        <row r="20">
          <cell r="G20" t="str">
            <v>105304-CES. SANTA CECILIA</v>
          </cell>
          <cell r="H20">
            <v>3806</v>
          </cell>
          <cell r="I20">
            <v>3942</v>
          </cell>
          <cell r="J20">
            <v>7748</v>
          </cell>
        </row>
        <row r="21">
          <cell r="G21" t="str">
            <v>105305-CES. TIERRAS BLANCAS</v>
          </cell>
          <cell r="H21">
            <v>7175</v>
          </cell>
          <cell r="I21">
            <v>7346</v>
          </cell>
          <cell r="J21">
            <v>14521</v>
          </cell>
        </row>
        <row r="22">
          <cell r="G22" t="str">
            <v>105321-CES. RURAL  TONGOY</v>
          </cell>
          <cell r="H22">
            <v>974</v>
          </cell>
          <cell r="I22">
            <v>1045</v>
          </cell>
          <cell r="J22">
            <v>2019</v>
          </cell>
        </row>
        <row r="23">
          <cell r="G23" t="str">
            <v>105323-CES. DR. SERGIO AGUILAR</v>
          </cell>
          <cell r="H23">
            <v>4029</v>
          </cell>
          <cell r="I23">
            <v>4413</v>
          </cell>
          <cell r="J23">
            <v>8442</v>
          </cell>
        </row>
        <row r="24">
          <cell r="G24" t="str">
            <v>105406-P.S.R. PAN DE AZUCAR</v>
          </cell>
          <cell r="H24">
            <v>1438</v>
          </cell>
          <cell r="J24">
            <v>1438</v>
          </cell>
        </row>
        <row r="25">
          <cell r="G25" t="str">
            <v>200494-CESFAM EL SAUCE</v>
          </cell>
          <cell r="I25">
            <v>435</v>
          </cell>
          <cell r="J25">
            <v>435</v>
          </cell>
        </row>
        <row r="26">
          <cell r="G26" t="str">
            <v>200499-CESFAM PAN DE AZÚCAR</v>
          </cell>
          <cell r="I26">
            <v>1515</v>
          </cell>
          <cell r="J26">
            <v>1515</v>
          </cell>
        </row>
        <row r="27">
          <cell r="G27" t="str">
            <v>04103-ANDACOLLO</v>
          </cell>
          <cell r="H27">
            <v>1348</v>
          </cell>
          <cell r="I27">
            <v>1428</v>
          </cell>
          <cell r="J27">
            <v>2776</v>
          </cell>
        </row>
        <row r="28">
          <cell r="G28" t="str">
            <v>105106-HOSPITAL ANDACOLLO</v>
          </cell>
          <cell r="H28">
            <v>1348</v>
          </cell>
          <cell r="I28">
            <v>1428</v>
          </cell>
          <cell r="J28">
            <v>2776</v>
          </cell>
        </row>
        <row r="29">
          <cell r="G29" t="str">
            <v>04104-LA HIGUERA</v>
          </cell>
          <cell r="H29">
            <v>513</v>
          </cell>
          <cell r="I29">
            <v>495</v>
          </cell>
          <cell r="J29">
            <v>1008</v>
          </cell>
        </row>
        <row r="30">
          <cell r="G30" t="str">
            <v>105314-CES. LA HIGUERA</v>
          </cell>
          <cell r="H30">
            <v>513</v>
          </cell>
          <cell r="I30">
            <v>495</v>
          </cell>
          <cell r="J30">
            <v>1008</v>
          </cell>
        </row>
        <row r="31">
          <cell r="G31" t="str">
            <v>04105-PAIHUANO</v>
          </cell>
          <cell r="H31">
            <v>804</v>
          </cell>
          <cell r="I31">
            <v>800</v>
          </cell>
          <cell r="J31">
            <v>1604</v>
          </cell>
        </row>
        <row r="32">
          <cell r="G32" t="str">
            <v>105306-CES. PAIHUANO</v>
          </cell>
          <cell r="H32">
            <v>804</v>
          </cell>
          <cell r="I32">
            <v>800</v>
          </cell>
          <cell r="J32">
            <v>1604</v>
          </cell>
        </row>
        <row r="33">
          <cell r="G33" t="str">
            <v>04106-VICUÑA</v>
          </cell>
          <cell r="H33">
            <v>3448</v>
          </cell>
          <cell r="I33">
            <v>3534</v>
          </cell>
          <cell r="J33">
            <v>6982</v>
          </cell>
        </row>
        <row r="34">
          <cell r="G34" t="str">
            <v>105107-HOSPITAL VICUÑA</v>
          </cell>
          <cell r="H34">
            <v>1357</v>
          </cell>
          <cell r="I34">
            <v>1318</v>
          </cell>
          <cell r="J34">
            <v>2675</v>
          </cell>
        </row>
        <row r="35">
          <cell r="G35" t="str">
            <v>105467-P.S.R. DIAGUITAS</v>
          </cell>
          <cell r="H35">
            <v>2091</v>
          </cell>
          <cell r="I35">
            <v>2216</v>
          </cell>
          <cell r="J35">
            <v>4307</v>
          </cell>
        </row>
        <row r="36">
          <cell r="G36" t="str">
            <v>04201-ILLAPEL</v>
          </cell>
          <cell r="H36">
            <v>4577</v>
          </cell>
          <cell r="I36">
            <v>4487</v>
          </cell>
          <cell r="J36">
            <v>9064</v>
          </cell>
        </row>
        <row r="37">
          <cell r="G37" t="str">
            <v>105103-HOSPITAL ILLAPEL</v>
          </cell>
          <cell r="H37">
            <v>1893</v>
          </cell>
          <cell r="I37">
            <v>1652</v>
          </cell>
          <cell r="J37">
            <v>3545</v>
          </cell>
        </row>
        <row r="38">
          <cell r="G38" t="str">
            <v>105326-CESFAM SAN RAFAEL</v>
          </cell>
          <cell r="H38">
            <v>693</v>
          </cell>
          <cell r="I38">
            <v>853</v>
          </cell>
          <cell r="J38">
            <v>1546</v>
          </cell>
        </row>
        <row r="39">
          <cell r="G39" t="str">
            <v xml:space="preserve">105443-P.S.R. CARCAMO                   </v>
          </cell>
          <cell r="H39">
            <v>1718</v>
          </cell>
          <cell r="I39">
            <v>1511</v>
          </cell>
          <cell r="J39">
            <v>3229</v>
          </cell>
        </row>
        <row r="40">
          <cell r="G40" t="str">
            <v>200366-CESFAM URBANO II</v>
          </cell>
          <cell r="H40">
            <v>273</v>
          </cell>
          <cell r="I40">
            <v>471</v>
          </cell>
          <cell r="J40">
            <v>744</v>
          </cell>
        </row>
        <row r="41">
          <cell r="G41" t="str">
            <v>04202-CANELA</v>
          </cell>
          <cell r="H41">
            <v>1212</v>
          </cell>
          <cell r="I41">
            <v>1221</v>
          </cell>
          <cell r="J41">
            <v>2433</v>
          </cell>
        </row>
        <row r="42">
          <cell r="G42" t="str">
            <v>105309-CES. RURAL CANELA</v>
          </cell>
          <cell r="H42">
            <v>1212</v>
          </cell>
          <cell r="I42">
            <v>1221</v>
          </cell>
          <cell r="J42">
            <v>2433</v>
          </cell>
        </row>
        <row r="43">
          <cell r="G43" t="str">
            <v>04203-LOS VILOS</v>
          </cell>
          <cell r="H43">
            <v>2105</v>
          </cell>
          <cell r="I43">
            <v>2334</v>
          </cell>
          <cell r="J43">
            <v>4439</v>
          </cell>
        </row>
        <row r="44">
          <cell r="G44" t="str">
            <v>105108-HOSPITAL LOS VILOS</v>
          </cell>
          <cell r="H44">
            <v>1186</v>
          </cell>
          <cell r="I44">
            <v>1383</v>
          </cell>
          <cell r="J44">
            <v>2569</v>
          </cell>
        </row>
        <row r="45">
          <cell r="G45" t="str">
            <v xml:space="preserve">105478-P.S.R. CAIMANES                   </v>
          </cell>
          <cell r="H45">
            <v>919</v>
          </cell>
          <cell r="I45">
            <v>951</v>
          </cell>
          <cell r="J45">
            <v>1870</v>
          </cell>
        </row>
        <row r="46">
          <cell r="G46" t="str">
            <v>04204-SALAMANCA</v>
          </cell>
          <cell r="H46">
            <v>4152</v>
          </cell>
          <cell r="I46">
            <v>4203</v>
          </cell>
          <cell r="J46">
            <v>8355</v>
          </cell>
        </row>
        <row r="47">
          <cell r="G47" t="str">
            <v>105104-HOSPITAL SALAMANCA</v>
          </cell>
          <cell r="H47">
            <v>1572</v>
          </cell>
          <cell r="I47">
            <v>1571</v>
          </cell>
          <cell r="J47">
            <v>3143</v>
          </cell>
        </row>
        <row r="48">
          <cell r="G48" t="str">
            <v xml:space="preserve">105452-P.S.R. CUNCUMEN                 </v>
          </cell>
          <cell r="H48">
            <v>2580</v>
          </cell>
          <cell r="I48">
            <v>2632</v>
          </cell>
          <cell r="J48">
            <v>5212</v>
          </cell>
        </row>
        <row r="49">
          <cell r="G49" t="str">
            <v>04301-OVALLE</v>
          </cell>
          <cell r="H49">
            <v>14534</v>
          </cell>
          <cell r="I49">
            <v>14018</v>
          </cell>
          <cell r="J49">
            <v>28552</v>
          </cell>
        </row>
        <row r="50">
          <cell r="G50" t="str">
            <v>105102-HOSPITAL OVALLE</v>
          </cell>
          <cell r="H50">
            <v>598</v>
          </cell>
          <cell r="I50">
            <v>569</v>
          </cell>
          <cell r="J50">
            <v>1167</v>
          </cell>
        </row>
        <row r="51">
          <cell r="G51" t="str">
            <v>105315-CES. RURAL C. DE TAMAYA</v>
          </cell>
          <cell r="H51">
            <v>1114</v>
          </cell>
          <cell r="I51">
            <v>1102</v>
          </cell>
          <cell r="J51">
            <v>2216</v>
          </cell>
        </row>
        <row r="52">
          <cell r="G52" t="str">
            <v>105317-CES. JORGE JORDAN D.</v>
          </cell>
          <cell r="H52">
            <v>3729</v>
          </cell>
          <cell r="I52">
            <v>3686</v>
          </cell>
          <cell r="J52">
            <v>7415</v>
          </cell>
        </row>
        <row r="53">
          <cell r="G53" t="str">
            <v>105322-CES. MARCOS MACUADA</v>
          </cell>
          <cell r="H53">
            <v>4769</v>
          </cell>
          <cell r="I53">
            <v>4798</v>
          </cell>
          <cell r="J53">
            <v>9567</v>
          </cell>
        </row>
        <row r="54">
          <cell r="G54" t="str">
            <v>105324-CES. SOTAQUI</v>
          </cell>
          <cell r="H54">
            <v>985</v>
          </cell>
          <cell r="I54">
            <v>1063</v>
          </cell>
          <cell r="J54">
            <v>2048</v>
          </cell>
        </row>
        <row r="55">
          <cell r="G55" t="str">
            <v>105415-P.S.R. BARRAZA</v>
          </cell>
          <cell r="H55">
            <v>1330</v>
          </cell>
          <cell r="I55">
            <v>1294</v>
          </cell>
          <cell r="J55">
            <v>2624</v>
          </cell>
        </row>
        <row r="56">
          <cell r="G56" t="str">
            <v>105722-CECOF SAN JOSE DE LA DEHESA</v>
          </cell>
          <cell r="H56">
            <v>1032</v>
          </cell>
          <cell r="I56">
            <v>1048</v>
          </cell>
          <cell r="J56">
            <v>2080</v>
          </cell>
        </row>
        <row r="57">
          <cell r="G57" t="str">
            <v>105723-CECOF LIMARI</v>
          </cell>
          <cell r="H57">
            <v>634</v>
          </cell>
          <cell r="J57">
            <v>634</v>
          </cell>
        </row>
        <row r="58">
          <cell r="G58" t="str">
            <v>200258-CECOF LOS COPIHUES</v>
          </cell>
          <cell r="H58">
            <v>283</v>
          </cell>
          <cell r="I58">
            <v>351</v>
          </cell>
          <cell r="J58">
            <v>634</v>
          </cell>
        </row>
        <row r="59">
          <cell r="G59" t="str">
            <v>200367-CECOF COLONIA LIMARÍ</v>
          </cell>
          <cell r="H59">
            <v>60</v>
          </cell>
          <cell r="I59">
            <v>107</v>
          </cell>
          <cell r="J59">
            <v>167</v>
          </cell>
        </row>
        <row r="60">
          <cell r="G60" t="str">
            <v>04302-COMBARBALÁ</v>
          </cell>
          <cell r="H60">
            <v>1784</v>
          </cell>
          <cell r="I60">
            <v>1773</v>
          </cell>
          <cell r="J60">
            <v>3557</v>
          </cell>
        </row>
        <row r="61">
          <cell r="G61" t="str">
            <v>105105-HOSPITAL COMBARBALÁ</v>
          </cell>
          <cell r="H61">
            <v>761</v>
          </cell>
          <cell r="I61">
            <v>717</v>
          </cell>
          <cell r="J61">
            <v>1478</v>
          </cell>
        </row>
        <row r="62">
          <cell r="G62" t="str">
            <v xml:space="preserve">105459-P.S.R. BARRANCAS                </v>
          </cell>
          <cell r="H62">
            <v>1023</v>
          </cell>
          <cell r="I62">
            <v>1056</v>
          </cell>
          <cell r="J62">
            <v>2079</v>
          </cell>
        </row>
        <row r="63">
          <cell r="G63" t="str">
            <v>04303-MONTE PATRIA</v>
          </cell>
          <cell r="H63">
            <v>4423</v>
          </cell>
          <cell r="I63">
            <v>4571</v>
          </cell>
          <cell r="J63">
            <v>8994</v>
          </cell>
        </row>
        <row r="64">
          <cell r="G64" t="str">
            <v>105307-CES. RURAL MONTE PATRIA</v>
          </cell>
          <cell r="H64">
            <v>1544</v>
          </cell>
          <cell r="I64">
            <v>1596</v>
          </cell>
          <cell r="J64">
            <v>3140</v>
          </cell>
        </row>
        <row r="65">
          <cell r="G65" t="str">
            <v>105311-CES. RURAL CHAÑARAL ALTO</v>
          </cell>
          <cell r="H65">
            <v>782</v>
          </cell>
          <cell r="I65">
            <v>797</v>
          </cell>
          <cell r="J65">
            <v>1579</v>
          </cell>
        </row>
        <row r="66">
          <cell r="G66" t="str">
            <v>105312-CES. RURAL CAREN</v>
          </cell>
          <cell r="H66">
            <v>825</v>
          </cell>
          <cell r="I66">
            <v>904</v>
          </cell>
          <cell r="J66">
            <v>1729</v>
          </cell>
        </row>
        <row r="67">
          <cell r="G67" t="str">
            <v>105318-CES. RURAL EL PALQUI</v>
          </cell>
          <cell r="H67">
            <v>1272</v>
          </cell>
          <cell r="I67">
            <v>1274</v>
          </cell>
          <cell r="J67">
            <v>2546</v>
          </cell>
        </row>
        <row r="68">
          <cell r="G68" t="str">
            <v>04304-PUNITAQUI</v>
          </cell>
          <cell r="H68">
            <v>2060</v>
          </cell>
          <cell r="I68">
            <v>2124</v>
          </cell>
          <cell r="J68">
            <v>4184</v>
          </cell>
        </row>
        <row r="69">
          <cell r="G69" t="str">
            <v>105308-CES. RURAL PUNITAQUI</v>
          </cell>
          <cell r="H69">
            <v>2060</v>
          </cell>
          <cell r="I69">
            <v>2124</v>
          </cell>
          <cell r="J69">
            <v>4184</v>
          </cell>
        </row>
        <row r="70">
          <cell r="G70" t="str">
            <v>04305-RIO HURTADO</v>
          </cell>
          <cell r="H70">
            <v>656</v>
          </cell>
          <cell r="I70">
            <v>677</v>
          </cell>
          <cell r="J70">
            <v>1333</v>
          </cell>
        </row>
        <row r="71">
          <cell r="G71" t="str">
            <v>105310-CES. RURAL PICHASCA</v>
          </cell>
          <cell r="H71">
            <v>656</v>
          </cell>
          <cell r="I71">
            <v>677</v>
          </cell>
          <cell r="J71">
            <v>1333</v>
          </cell>
        </row>
        <row r="72">
          <cell r="G72" t="str">
            <v>Total general</v>
          </cell>
          <cell r="H72">
            <v>86736</v>
          </cell>
          <cell r="I72">
            <v>88334</v>
          </cell>
          <cell r="J72">
            <v>175070</v>
          </cell>
        </row>
      </sheetData>
      <sheetData sheetId="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22964</v>
          </cell>
          <cell r="I5">
            <v>22964</v>
          </cell>
        </row>
        <row r="6">
          <cell r="G6" t="str">
            <v>105100-HOSPITAL LA SERENA</v>
          </cell>
          <cell r="H6">
            <v>1114</v>
          </cell>
          <cell r="I6">
            <v>1114</v>
          </cell>
        </row>
        <row r="7">
          <cell r="G7" t="str">
            <v>105300-CES. CARDENAL CARO</v>
          </cell>
          <cell r="H7">
            <v>3153</v>
          </cell>
          <cell r="I7">
            <v>3153</v>
          </cell>
        </row>
        <row r="8">
          <cell r="G8" t="str">
            <v>105301-CES. LAS COMPAÑIAS</v>
          </cell>
          <cell r="H8">
            <v>3117</v>
          </cell>
          <cell r="I8">
            <v>3117</v>
          </cell>
        </row>
        <row r="9">
          <cell r="G9" t="str">
            <v>105302-CES. PEDRO AGUIRRE C.</v>
          </cell>
          <cell r="H9">
            <v>3231</v>
          </cell>
          <cell r="I9">
            <v>3231</v>
          </cell>
        </row>
        <row r="10">
          <cell r="G10" t="str">
            <v>105313-CES. SCHAFFHAUSER</v>
          </cell>
          <cell r="H10">
            <v>5532</v>
          </cell>
          <cell r="I10">
            <v>5532</v>
          </cell>
        </row>
        <row r="11">
          <cell r="G11" t="str">
            <v>105319-CES. CARDENAL R.S.H.</v>
          </cell>
          <cell r="H11">
            <v>3067</v>
          </cell>
          <cell r="I11">
            <v>3067</v>
          </cell>
        </row>
        <row r="12">
          <cell r="G12" t="str">
            <v>105325-CESFAM JUAN PABLO II</v>
          </cell>
          <cell r="H12">
            <v>2821</v>
          </cell>
          <cell r="I12">
            <v>2821</v>
          </cell>
        </row>
        <row r="13">
          <cell r="G13" t="str">
            <v xml:space="preserve">105400-P.S.R. ALGARROBITO            </v>
          </cell>
          <cell r="H13">
            <v>922</v>
          </cell>
          <cell r="I13">
            <v>922</v>
          </cell>
        </row>
        <row r="14">
          <cell r="G14" t="str">
            <v>105701-CECOF VILLA ALEMANIA</v>
          </cell>
          <cell r="H14">
            <v>7</v>
          </cell>
          <cell r="I14">
            <v>7</v>
          </cell>
        </row>
        <row r="15">
          <cell r="G15" t="str">
            <v>04102-COQUIMBO</v>
          </cell>
          <cell r="H15">
            <v>20890</v>
          </cell>
          <cell r="I15">
            <v>20890</v>
          </cell>
        </row>
        <row r="16">
          <cell r="G16" t="str">
            <v>105101-HOSPITAL COQUIMBO</v>
          </cell>
          <cell r="H16">
            <v>1105</v>
          </cell>
          <cell r="I16">
            <v>1105</v>
          </cell>
        </row>
        <row r="17">
          <cell r="G17" t="str">
            <v>105303-CES. SAN JUAN</v>
          </cell>
          <cell r="H17">
            <v>3155</v>
          </cell>
          <cell r="I17">
            <v>3155</v>
          </cell>
        </row>
        <row r="18">
          <cell r="G18" t="str">
            <v>105304-CES. SANTA CECILIA</v>
          </cell>
          <cell r="H18">
            <v>3676</v>
          </cell>
          <cell r="I18">
            <v>3676</v>
          </cell>
        </row>
        <row r="19">
          <cell r="G19" t="str">
            <v>105305-CES. TIERRAS BLANCAS</v>
          </cell>
          <cell r="H19">
            <v>6904</v>
          </cell>
          <cell r="I19">
            <v>6904</v>
          </cell>
        </row>
        <row r="20">
          <cell r="G20" t="str">
            <v>105321-CES. RURAL  TONGOY</v>
          </cell>
          <cell r="H20">
            <v>895</v>
          </cell>
          <cell r="I20">
            <v>895</v>
          </cell>
        </row>
        <row r="21">
          <cell r="G21" t="str">
            <v>105323-CES. DR. SERGIO AGUILAR</v>
          </cell>
          <cell r="H21">
            <v>3792</v>
          </cell>
          <cell r="I21">
            <v>3792</v>
          </cell>
        </row>
        <row r="22">
          <cell r="G22" t="str">
            <v>105406-P.S.R. PAN DE AZUCAR</v>
          </cell>
          <cell r="H22">
            <v>1363</v>
          </cell>
          <cell r="I22">
            <v>1363</v>
          </cell>
        </row>
        <row r="23">
          <cell r="G23" t="str">
            <v>04103-ANDACOLLO</v>
          </cell>
          <cell r="H23">
            <v>1237</v>
          </cell>
          <cell r="I23">
            <v>1237</v>
          </cell>
        </row>
        <row r="24">
          <cell r="G24" t="str">
            <v>105106-HOSPITAL ANDACOLLO</v>
          </cell>
          <cell r="H24">
            <v>1237</v>
          </cell>
          <cell r="I24">
            <v>1237</v>
          </cell>
        </row>
        <row r="25">
          <cell r="G25" t="str">
            <v>04104-LA HIGUERA</v>
          </cell>
          <cell r="H25">
            <v>469</v>
          </cell>
          <cell r="I25">
            <v>469</v>
          </cell>
        </row>
        <row r="26">
          <cell r="G26" t="str">
            <v>105314-CES. LA HIGUERA</v>
          </cell>
          <cell r="H26">
            <v>469</v>
          </cell>
          <cell r="I26">
            <v>469</v>
          </cell>
        </row>
        <row r="27">
          <cell r="G27" t="str">
            <v>04105-PAIHUANO</v>
          </cell>
          <cell r="H27">
            <v>795</v>
          </cell>
          <cell r="I27">
            <v>795</v>
          </cell>
        </row>
        <row r="28">
          <cell r="G28" t="str">
            <v>105306-CES. PAIHUANO</v>
          </cell>
          <cell r="H28">
            <v>795</v>
          </cell>
          <cell r="I28">
            <v>795</v>
          </cell>
        </row>
        <row r="29">
          <cell r="G29" t="str">
            <v>04106-VICUÑA</v>
          </cell>
          <cell r="H29">
            <v>3187</v>
          </cell>
          <cell r="I29">
            <v>3187</v>
          </cell>
        </row>
        <row r="30">
          <cell r="G30" t="str">
            <v>105107-HOSPITAL VICUÑA</v>
          </cell>
          <cell r="H30">
            <v>1315</v>
          </cell>
          <cell r="I30">
            <v>1315</v>
          </cell>
        </row>
        <row r="31">
          <cell r="G31" t="str">
            <v>105467-P.S.R. DIAGUITAS</v>
          </cell>
          <cell r="H31">
            <v>1872</v>
          </cell>
          <cell r="I31">
            <v>1872</v>
          </cell>
        </row>
        <row r="32">
          <cell r="G32" t="str">
            <v>04201-ILLAPEL</v>
          </cell>
          <cell r="H32">
            <v>4470</v>
          </cell>
          <cell r="I32">
            <v>4470</v>
          </cell>
        </row>
        <row r="33">
          <cell r="G33" t="str">
            <v>105103-HOSPITAL ILLAPEL</v>
          </cell>
          <cell r="H33">
            <v>2193</v>
          </cell>
          <cell r="I33">
            <v>2193</v>
          </cell>
        </row>
        <row r="34">
          <cell r="G34" t="str">
            <v>105326-CESFAM SAN RAFAEL</v>
          </cell>
          <cell r="H34">
            <v>268</v>
          </cell>
          <cell r="I34">
            <v>268</v>
          </cell>
        </row>
        <row r="35">
          <cell r="G35" t="str">
            <v xml:space="preserve">105443-P.S.R. CARCAMO                   </v>
          </cell>
          <cell r="H35">
            <v>2009</v>
          </cell>
          <cell r="I35">
            <v>2009</v>
          </cell>
        </row>
        <row r="36">
          <cell r="G36" t="str">
            <v>04202-CANELA</v>
          </cell>
          <cell r="H36">
            <v>1055</v>
          </cell>
          <cell r="I36">
            <v>1055</v>
          </cell>
        </row>
        <row r="37">
          <cell r="G37" t="str">
            <v>105309-CES. RURAL CANELA</v>
          </cell>
          <cell r="H37">
            <v>1055</v>
          </cell>
          <cell r="I37">
            <v>1055</v>
          </cell>
        </row>
        <row r="38">
          <cell r="G38" t="str">
            <v>04203-LOS VILOS</v>
          </cell>
          <cell r="H38">
            <v>2180</v>
          </cell>
          <cell r="I38">
            <v>2180</v>
          </cell>
        </row>
        <row r="39">
          <cell r="G39" t="str">
            <v>105108-HOSPITAL LOS VILOS</v>
          </cell>
          <cell r="H39">
            <v>1316</v>
          </cell>
          <cell r="I39">
            <v>1316</v>
          </cell>
        </row>
        <row r="40">
          <cell r="G40" t="str">
            <v xml:space="preserve">105478-P.S.R. CAIMANES                   </v>
          </cell>
          <cell r="H40">
            <v>864</v>
          </cell>
          <cell r="I40">
            <v>864</v>
          </cell>
        </row>
        <row r="41">
          <cell r="G41" t="str">
            <v>04204-SALAMANCA</v>
          </cell>
          <cell r="H41">
            <v>4014</v>
          </cell>
          <cell r="I41">
            <v>4014</v>
          </cell>
        </row>
        <row r="42">
          <cell r="G42" t="str">
            <v>105104-HOSPITAL SALAMANCA</v>
          </cell>
          <cell r="H42">
            <v>1475</v>
          </cell>
          <cell r="I42">
            <v>1475</v>
          </cell>
        </row>
        <row r="43">
          <cell r="G43" t="str">
            <v xml:space="preserve">105452-P.S.R. CUNCUMEN                 </v>
          </cell>
          <cell r="H43">
            <v>2539</v>
          </cell>
          <cell r="I43">
            <v>2539</v>
          </cell>
        </row>
        <row r="44">
          <cell r="G44" t="str">
            <v>04301-OVALLE</v>
          </cell>
          <cell r="H44">
            <v>14921</v>
          </cell>
          <cell r="I44">
            <v>14921</v>
          </cell>
        </row>
        <row r="45">
          <cell r="G45" t="str">
            <v>105102-HOSPITAL OVALLE</v>
          </cell>
          <cell r="H45">
            <v>705</v>
          </cell>
          <cell r="I45">
            <v>705</v>
          </cell>
        </row>
        <row r="46">
          <cell r="G46" t="str">
            <v>105315-CES. RURAL C. DE TAMAYA</v>
          </cell>
          <cell r="H46">
            <v>1118</v>
          </cell>
          <cell r="I46">
            <v>1118</v>
          </cell>
        </row>
        <row r="47">
          <cell r="G47" t="str">
            <v>105317-CES. JORGE JORDAN D.</v>
          </cell>
          <cell r="H47">
            <v>4728</v>
          </cell>
          <cell r="I47">
            <v>4728</v>
          </cell>
        </row>
        <row r="48">
          <cell r="G48" t="str">
            <v>105322-CES. MARCOS MACUADA</v>
          </cell>
          <cell r="H48">
            <v>4376</v>
          </cell>
          <cell r="I48">
            <v>4376</v>
          </cell>
        </row>
        <row r="49">
          <cell r="G49" t="str">
            <v>105324-CES. SOTAQUI</v>
          </cell>
          <cell r="H49">
            <v>951</v>
          </cell>
          <cell r="I49">
            <v>951</v>
          </cell>
        </row>
        <row r="50">
          <cell r="G50" t="str">
            <v xml:space="preserve">105416-P.S.R. CAMARICO                  </v>
          </cell>
          <cell r="H50">
            <v>1414</v>
          </cell>
          <cell r="I50">
            <v>1414</v>
          </cell>
        </row>
        <row r="51">
          <cell r="G51" t="str">
            <v>105722-CECOF SAN JOSE DE LA DEHESA</v>
          </cell>
          <cell r="H51">
            <v>917</v>
          </cell>
          <cell r="I51">
            <v>917</v>
          </cell>
        </row>
        <row r="52">
          <cell r="G52" t="str">
            <v>105723-CECOF LIMARI</v>
          </cell>
          <cell r="H52">
            <v>615</v>
          </cell>
          <cell r="I52">
            <v>615</v>
          </cell>
        </row>
        <row r="53">
          <cell r="G53" t="str">
            <v>200258-CECOF LOS COPIHUES</v>
          </cell>
          <cell r="H53">
            <v>97</v>
          </cell>
          <cell r="I53">
            <v>97</v>
          </cell>
        </row>
        <row r="54">
          <cell r="G54" t="str">
            <v>04302-COMBARBALÁ</v>
          </cell>
          <cell r="H54">
            <v>1749</v>
          </cell>
          <cell r="I54">
            <v>1749</v>
          </cell>
        </row>
        <row r="55">
          <cell r="G55" t="str">
            <v>105105-HOSPITAL COMBARBALÁ</v>
          </cell>
          <cell r="H55">
            <v>704</v>
          </cell>
          <cell r="I55">
            <v>704</v>
          </cell>
        </row>
        <row r="56">
          <cell r="G56" t="str">
            <v xml:space="preserve">105459-P.S.R. BARRANCAS                </v>
          </cell>
          <cell r="H56">
            <v>1045</v>
          </cell>
          <cell r="I56">
            <v>1045</v>
          </cell>
        </row>
        <row r="57">
          <cell r="G57" t="str">
            <v>04303-MONTE PATRIA</v>
          </cell>
          <cell r="H57">
            <v>4606</v>
          </cell>
          <cell r="I57">
            <v>4606</v>
          </cell>
        </row>
        <row r="58">
          <cell r="G58" t="str">
            <v>105307-CES. RURAL MONTE PATRIA</v>
          </cell>
          <cell r="H58">
            <v>1578</v>
          </cell>
          <cell r="I58">
            <v>1578</v>
          </cell>
        </row>
        <row r="59">
          <cell r="G59" t="str">
            <v>105311-CES. RURAL CHAÑARAL ALTO</v>
          </cell>
          <cell r="H59">
            <v>817</v>
          </cell>
          <cell r="I59">
            <v>817</v>
          </cell>
        </row>
        <row r="60">
          <cell r="G60" t="str">
            <v>105312-CES. RURAL CAREN</v>
          </cell>
          <cell r="H60">
            <v>860</v>
          </cell>
          <cell r="I60">
            <v>860</v>
          </cell>
        </row>
        <row r="61">
          <cell r="G61" t="str">
            <v>105318-CES. RURAL EL PALQUI</v>
          </cell>
          <cell r="H61">
            <v>1351</v>
          </cell>
          <cell r="I61">
            <v>1351</v>
          </cell>
        </row>
        <row r="62">
          <cell r="G62" t="str">
            <v>04304-PUNITAQUI</v>
          </cell>
          <cell r="H62">
            <v>2077</v>
          </cell>
          <cell r="I62">
            <v>2077</v>
          </cell>
        </row>
        <row r="63">
          <cell r="G63" t="str">
            <v>105308-CES. RURAL PUNITAQUI</v>
          </cell>
          <cell r="H63">
            <v>2077</v>
          </cell>
          <cell r="I63">
            <v>2077</v>
          </cell>
        </row>
        <row r="64">
          <cell r="G64" t="str">
            <v>04305-RIO HURTADO</v>
          </cell>
          <cell r="H64">
            <v>712</v>
          </cell>
          <cell r="I64">
            <v>712</v>
          </cell>
        </row>
        <row r="65">
          <cell r="G65" t="str">
            <v>105310-CES. RURAL PICHASCA</v>
          </cell>
          <cell r="H65">
            <v>712</v>
          </cell>
          <cell r="I65">
            <v>712</v>
          </cell>
        </row>
        <row r="66">
          <cell r="G66" t="str">
            <v>Total general</v>
          </cell>
          <cell r="H66">
            <v>85326</v>
          </cell>
          <cell r="I66">
            <v>85326</v>
          </cell>
        </row>
      </sheetData>
      <sheetData sheetId="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>
            <v>10</v>
          </cell>
          <cell r="R4">
            <v>11</v>
          </cell>
          <cell r="S4">
            <v>12</v>
          </cell>
          <cell r="T4" t="str">
            <v>Total general</v>
          </cell>
        </row>
        <row r="5">
          <cell r="G5" t="str">
            <v>04101-LA SERENA</v>
          </cell>
          <cell r="H5">
            <v>96</v>
          </cell>
          <cell r="I5">
            <v>75</v>
          </cell>
          <cell r="J5">
            <v>212</v>
          </cell>
          <cell r="K5">
            <v>335</v>
          </cell>
          <cell r="L5">
            <v>261</v>
          </cell>
          <cell r="M5">
            <v>183</v>
          </cell>
          <cell r="N5">
            <v>129</v>
          </cell>
          <cell r="O5">
            <v>151</v>
          </cell>
          <cell r="P5">
            <v>123</v>
          </cell>
          <cell r="Q5">
            <v>101</v>
          </cell>
          <cell r="R5">
            <v>223</v>
          </cell>
          <cell r="S5">
            <v>117</v>
          </cell>
          <cell r="T5">
            <v>2006</v>
          </cell>
        </row>
        <row r="6">
          <cell r="G6" t="str">
            <v>105300-CES. CARDENAL CARO</v>
          </cell>
          <cell r="H6">
            <v>5</v>
          </cell>
          <cell r="I6">
            <v>16</v>
          </cell>
          <cell r="J6">
            <v>30</v>
          </cell>
          <cell r="K6">
            <v>60</v>
          </cell>
          <cell r="L6">
            <v>29</v>
          </cell>
          <cell r="M6">
            <v>24</v>
          </cell>
          <cell r="N6">
            <v>39</v>
          </cell>
          <cell r="O6">
            <v>27</v>
          </cell>
          <cell r="P6">
            <v>35</v>
          </cell>
          <cell r="Q6">
            <v>18</v>
          </cell>
          <cell r="R6">
            <v>7</v>
          </cell>
          <cell r="S6">
            <v>9</v>
          </cell>
          <cell r="T6">
            <v>299</v>
          </cell>
        </row>
        <row r="7">
          <cell r="G7" t="str">
            <v>105301-CES. LAS COMPAÑIAS</v>
          </cell>
          <cell r="H7">
            <v>3</v>
          </cell>
          <cell r="I7">
            <v>14</v>
          </cell>
          <cell r="J7">
            <v>15</v>
          </cell>
          <cell r="K7">
            <v>72</v>
          </cell>
          <cell r="L7">
            <v>50</v>
          </cell>
          <cell r="M7">
            <v>0</v>
          </cell>
          <cell r="N7">
            <v>6</v>
          </cell>
          <cell r="O7">
            <v>12</v>
          </cell>
          <cell r="P7">
            <v>12</v>
          </cell>
          <cell r="Q7">
            <v>17</v>
          </cell>
          <cell r="R7">
            <v>55</v>
          </cell>
          <cell r="S7">
            <v>15</v>
          </cell>
          <cell r="T7">
            <v>271</v>
          </cell>
        </row>
        <row r="8">
          <cell r="G8" t="str">
            <v>105302-CES. PEDRO AGUIRRE C.</v>
          </cell>
          <cell r="H8">
            <v>8</v>
          </cell>
          <cell r="I8">
            <v>6</v>
          </cell>
          <cell r="J8">
            <v>14</v>
          </cell>
          <cell r="K8">
            <v>20</v>
          </cell>
          <cell r="L8">
            <v>31</v>
          </cell>
          <cell r="M8">
            <v>24</v>
          </cell>
          <cell r="N8">
            <v>11</v>
          </cell>
          <cell r="O8">
            <v>12</v>
          </cell>
          <cell r="P8">
            <v>7</v>
          </cell>
          <cell r="Q8">
            <v>10</v>
          </cell>
          <cell r="R8">
            <v>3</v>
          </cell>
          <cell r="S8">
            <v>5</v>
          </cell>
          <cell r="T8">
            <v>151</v>
          </cell>
        </row>
        <row r="9">
          <cell r="G9" t="str">
            <v>105313-CES. SCHAFFHAUSER</v>
          </cell>
          <cell r="H9">
            <v>45</v>
          </cell>
          <cell r="I9">
            <v>4</v>
          </cell>
          <cell r="J9">
            <v>109</v>
          </cell>
          <cell r="K9">
            <v>77</v>
          </cell>
          <cell r="L9">
            <v>101</v>
          </cell>
          <cell r="M9">
            <v>70</v>
          </cell>
          <cell r="N9">
            <v>52</v>
          </cell>
          <cell r="O9">
            <v>41</v>
          </cell>
          <cell r="P9">
            <v>41</v>
          </cell>
          <cell r="Q9">
            <v>10</v>
          </cell>
          <cell r="R9">
            <v>128</v>
          </cell>
          <cell r="S9">
            <v>25</v>
          </cell>
          <cell r="T9">
            <v>703</v>
          </cell>
        </row>
        <row r="10">
          <cell r="G10" t="str">
            <v>105319-CES. CARDENAL R.S.H.</v>
          </cell>
          <cell r="H10">
            <v>21</v>
          </cell>
          <cell r="I10">
            <v>10</v>
          </cell>
          <cell r="J10">
            <v>12</v>
          </cell>
          <cell r="K10">
            <v>19</v>
          </cell>
          <cell r="L10">
            <v>9</v>
          </cell>
          <cell r="M10">
            <v>44</v>
          </cell>
          <cell r="N10">
            <v>9</v>
          </cell>
          <cell r="O10">
            <v>18</v>
          </cell>
          <cell r="P10">
            <v>23</v>
          </cell>
          <cell r="Q10">
            <v>35</v>
          </cell>
          <cell r="R10">
            <v>16</v>
          </cell>
          <cell r="S10">
            <v>19</v>
          </cell>
          <cell r="T10">
            <v>235</v>
          </cell>
        </row>
        <row r="11">
          <cell r="G11" t="str">
            <v>105325-CESFAM JUAN PABLO II</v>
          </cell>
          <cell r="H11">
            <v>8</v>
          </cell>
          <cell r="I11">
            <v>20</v>
          </cell>
          <cell r="J11">
            <v>18</v>
          </cell>
          <cell r="K11">
            <v>78</v>
          </cell>
          <cell r="L11">
            <v>18</v>
          </cell>
          <cell r="M11">
            <v>17</v>
          </cell>
          <cell r="N11">
            <v>9</v>
          </cell>
          <cell r="O11">
            <v>12</v>
          </cell>
          <cell r="P11">
            <v>4</v>
          </cell>
          <cell r="Q11">
            <v>9</v>
          </cell>
          <cell r="R11">
            <v>8</v>
          </cell>
          <cell r="S11">
            <v>43</v>
          </cell>
          <cell r="T11">
            <v>244</v>
          </cell>
        </row>
        <row r="12">
          <cell r="G12" t="str">
            <v xml:space="preserve">105400-P.S.R. ALGARROBITO            </v>
          </cell>
          <cell r="J12">
            <v>1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1</v>
          </cell>
          <cell r="P12">
            <v>1</v>
          </cell>
          <cell r="Q12">
            <v>0</v>
          </cell>
          <cell r="R12">
            <v>0</v>
          </cell>
          <cell r="S12">
            <v>0</v>
          </cell>
          <cell r="T12">
            <v>3</v>
          </cell>
        </row>
        <row r="13">
          <cell r="G13" t="str">
            <v>105401-P.S.R. LAS ROJAS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P13">
            <v>0</v>
          </cell>
          <cell r="Q13">
            <v>0</v>
          </cell>
          <cell r="R13">
            <v>0</v>
          </cell>
          <cell r="T13">
            <v>0</v>
          </cell>
        </row>
        <row r="14">
          <cell r="G14" t="str">
            <v>105402-P.S.R. EL ROMERO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Q14">
            <v>0</v>
          </cell>
          <cell r="T14">
            <v>0</v>
          </cell>
        </row>
        <row r="15">
          <cell r="G15" t="str">
            <v>105499-P.S.R. LAMBERT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O15">
            <v>0</v>
          </cell>
          <cell r="Q15">
            <v>0</v>
          </cell>
          <cell r="T15">
            <v>0</v>
          </cell>
        </row>
        <row r="16">
          <cell r="G16" t="str">
            <v>105700-CECOF VILLA EL INDIO</v>
          </cell>
          <cell r="H16">
            <v>3</v>
          </cell>
          <cell r="I16">
            <v>3</v>
          </cell>
          <cell r="J16">
            <v>1</v>
          </cell>
          <cell r="K16">
            <v>4</v>
          </cell>
          <cell r="L16">
            <v>17</v>
          </cell>
          <cell r="M16">
            <v>0</v>
          </cell>
          <cell r="O16">
            <v>13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41</v>
          </cell>
        </row>
        <row r="17">
          <cell r="G17" t="str">
            <v>105701-CECOF VILLA ALEMANIA</v>
          </cell>
          <cell r="R17">
            <v>0</v>
          </cell>
          <cell r="T17">
            <v>0</v>
          </cell>
        </row>
        <row r="18">
          <cell r="G18" t="str">
            <v>200402-CECOF ARCOS DE PINAMAR</v>
          </cell>
          <cell r="H18">
            <v>3</v>
          </cell>
          <cell r="I18">
            <v>2</v>
          </cell>
          <cell r="J18">
            <v>12</v>
          </cell>
          <cell r="K18">
            <v>5</v>
          </cell>
          <cell r="L18">
            <v>6</v>
          </cell>
          <cell r="M18">
            <v>4</v>
          </cell>
          <cell r="N18">
            <v>3</v>
          </cell>
          <cell r="O18">
            <v>15</v>
          </cell>
          <cell r="P18">
            <v>0</v>
          </cell>
          <cell r="Q18">
            <v>2</v>
          </cell>
          <cell r="R18">
            <v>6</v>
          </cell>
          <cell r="S18">
            <v>1</v>
          </cell>
          <cell r="T18">
            <v>59</v>
          </cell>
        </row>
        <row r="19">
          <cell r="G19" t="str">
            <v>04102-COQUIMBO</v>
          </cell>
          <cell r="H19">
            <v>172</v>
          </cell>
          <cell r="I19">
            <v>122</v>
          </cell>
          <cell r="J19">
            <v>165</v>
          </cell>
          <cell r="K19">
            <v>223</v>
          </cell>
          <cell r="L19">
            <v>160</v>
          </cell>
          <cell r="M19">
            <v>198</v>
          </cell>
          <cell r="N19">
            <v>136</v>
          </cell>
          <cell r="O19">
            <v>186</v>
          </cell>
          <cell r="P19">
            <v>152</v>
          </cell>
          <cell r="Q19">
            <v>160</v>
          </cell>
          <cell r="R19">
            <v>176</v>
          </cell>
          <cell r="S19">
            <v>113</v>
          </cell>
          <cell r="T19">
            <v>1963</v>
          </cell>
        </row>
        <row r="20">
          <cell r="G20" t="str">
            <v>105303-CES. SAN JUAN</v>
          </cell>
          <cell r="H20">
            <v>20</v>
          </cell>
          <cell r="I20">
            <v>10</v>
          </cell>
          <cell r="J20">
            <v>32</v>
          </cell>
          <cell r="K20">
            <v>35</v>
          </cell>
          <cell r="L20">
            <v>23</v>
          </cell>
          <cell r="M20">
            <v>33</v>
          </cell>
          <cell r="N20">
            <v>23</v>
          </cell>
          <cell r="O20">
            <v>25</v>
          </cell>
          <cell r="P20">
            <v>28</v>
          </cell>
          <cell r="Q20">
            <v>18</v>
          </cell>
          <cell r="R20">
            <v>9</v>
          </cell>
          <cell r="S20">
            <v>9</v>
          </cell>
          <cell r="T20">
            <v>265</v>
          </cell>
        </row>
        <row r="21">
          <cell r="G21" t="str">
            <v>105304-CES. SANTA CECILIA</v>
          </cell>
          <cell r="H21">
            <v>32</v>
          </cell>
          <cell r="I21">
            <v>27</v>
          </cell>
          <cell r="J21">
            <v>29</v>
          </cell>
          <cell r="K21">
            <v>26</v>
          </cell>
          <cell r="L21">
            <v>27</v>
          </cell>
          <cell r="M21">
            <v>29</v>
          </cell>
          <cell r="N21">
            <v>18</v>
          </cell>
          <cell r="O21">
            <v>23</v>
          </cell>
          <cell r="P21">
            <v>11</v>
          </cell>
          <cell r="Q21">
            <v>23</v>
          </cell>
          <cell r="R21">
            <v>29</v>
          </cell>
          <cell r="S21">
            <v>9</v>
          </cell>
          <cell r="T21">
            <v>283</v>
          </cell>
        </row>
        <row r="22">
          <cell r="G22" t="str">
            <v>105305-CES. TIERRAS BLANCAS</v>
          </cell>
          <cell r="H22">
            <v>32</v>
          </cell>
          <cell r="I22">
            <v>26</v>
          </cell>
          <cell r="J22">
            <v>45</v>
          </cell>
          <cell r="K22">
            <v>73</v>
          </cell>
          <cell r="L22">
            <v>52</v>
          </cell>
          <cell r="M22">
            <v>43</v>
          </cell>
          <cell r="N22">
            <v>29</v>
          </cell>
          <cell r="O22">
            <v>56</v>
          </cell>
          <cell r="P22">
            <v>45</v>
          </cell>
          <cell r="Q22">
            <v>33</v>
          </cell>
          <cell r="R22">
            <v>45</v>
          </cell>
          <cell r="S22">
            <v>29</v>
          </cell>
          <cell r="T22">
            <v>508</v>
          </cell>
        </row>
        <row r="23">
          <cell r="G23" t="str">
            <v>105321-CES. RURAL  TONGOY</v>
          </cell>
          <cell r="H23">
            <v>4</v>
          </cell>
          <cell r="I23">
            <v>1</v>
          </cell>
          <cell r="J23">
            <v>21</v>
          </cell>
          <cell r="K23">
            <v>8</v>
          </cell>
          <cell r="L23">
            <v>2</v>
          </cell>
          <cell r="M23">
            <v>2</v>
          </cell>
          <cell r="N23">
            <v>4</v>
          </cell>
          <cell r="O23">
            <v>3</v>
          </cell>
          <cell r="P23">
            <v>8</v>
          </cell>
          <cell r="Q23">
            <v>19</v>
          </cell>
          <cell r="R23">
            <v>4</v>
          </cell>
          <cell r="S23">
            <v>5</v>
          </cell>
          <cell r="T23">
            <v>81</v>
          </cell>
        </row>
        <row r="24">
          <cell r="G24" t="str">
            <v>105323-CES. DR. SERGIO AGUILAR</v>
          </cell>
          <cell r="H24">
            <v>66</v>
          </cell>
          <cell r="I24">
            <v>37</v>
          </cell>
          <cell r="J24">
            <v>27</v>
          </cell>
          <cell r="K24">
            <v>40</v>
          </cell>
          <cell r="L24">
            <v>29</v>
          </cell>
          <cell r="M24">
            <v>49</v>
          </cell>
          <cell r="N24">
            <v>39</v>
          </cell>
          <cell r="O24">
            <v>45</v>
          </cell>
          <cell r="P24">
            <v>33</v>
          </cell>
          <cell r="Q24">
            <v>33</v>
          </cell>
          <cell r="R24">
            <v>59</v>
          </cell>
          <cell r="S24">
            <v>48</v>
          </cell>
          <cell r="T24">
            <v>505</v>
          </cell>
        </row>
        <row r="25">
          <cell r="G25" t="str">
            <v>105405-P.S.R. GUANAQUEROS</v>
          </cell>
          <cell r="H25">
            <v>0</v>
          </cell>
          <cell r="I25">
            <v>3</v>
          </cell>
          <cell r="J25">
            <v>0</v>
          </cell>
          <cell r="K25">
            <v>1</v>
          </cell>
          <cell r="L25">
            <v>0</v>
          </cell>
          <cell r="M25">
            <v>1</v>
          </cell>
          <cell r="N25">
            <v>1</v>
          </cell>
          <cell r="O25">
            <v>0</v>
          </cell>
          <cell r="P25">
            <v>5</v>
          </cell>
          <cell r="Q25">
            <v>8</v>
          </cell>
          <cell r="R25">
            <v>1</v>
          </cell>
          <cell r="T25">
            <v>20</v>
          </cell>
        </row>
        <row r="26">
          <cell r="G26" t="str">
            <v>105406-P.S.R. PAN DE AZUCAR</v>
          </cell>
          <cell r="H26">
            <v>9</v>
          </cell>
          <cell r="I26">
            <v>7</v>
          </cell>
          <cell r="J26">
            <v>5</v>
          </cell>
          <cell r="K26">
            <v>19</v>
          </cell>
          <cell r="L26">
            <v>16</v>
          </cell>
          <cell r="M26">
            <v>20</v>
          </cell>
          <cell r="N26">
            <v>7</v>
          </cell>
          <cell r="O26">
            <v>16</v>
          </cell>
          <cell r="T26">
            <v>99</v>
          </cell>
        </row>
        <row r="27">
          <cell r="G27" t="str">
            <v>105407-P.S.R. TAMBILLOS</v>
          </cell>
          <cell r="M27">
            <v>1</v>
          </cell>
          <cell r="T27">
            <v>1</v>
          </cell>
        </row>
        <row r="28">
          <cell r="G28" t="str">
            <v>105705-CECOF EL ALBA</v>
          </cell>
          <cell r="H28">
            <v>2</v>
          </cell>
          <cell r="I28">
            <v>1</v>
          </cell>
          <cell r="J28">
            <v>0</v>
          </cell>
          <cell r="K28">
            <v>7</v>
          </cell>
          <cell r="L28">
            <v>6</v>
          </cell>
          <cell r="M28">
            <v>4</v>
          </cell>
          <cell r="N28">
            <v>10</v>
          </cell>
          <cell r="O28">
            <v>9</v>
          </cell>
          <cell r="P28">
            <v>4</v>
          </cell>
          <cell r="Q28">
            <v>7</v>
          </cell>
          <cell r="R28">
            <v>6</v>
          </cell>
          <cell r="S28">
            <v>3</v>
          </cell>
          <cell r="T28">
            <v>59</v>
          </cell>
        </row>
        <row r="29">
          <cell r="G29" t="str">
            <v>200273-CECOF PUNTA MIRA</v>
          </cell>
          <cell r="H29">
            <v>7</v>
          </cell>
          <cell r="I29">
            <v>10</v>
          </cell>
          <cell r="J29">
            <v>6</v>
          </cell>
          <cell r="K29">
            <v>14</v>
          </cell>
          <cell r="L29">
            <v>5</v>
          </cell>
          <cell r="M29">
            <v>16</v>
          </cell>
          <cell r="N29">
            <v>5</v>
          </cell>
          <cell r="O29">
            <v>9</v>
          </cell>
          <cell r="P29">
            <v>5</v>
          </cell>
          <cell r="Q29">
            <v>2</v>
          </cell>
          <cell r="R29">
            <v>4</v>
          </cell>
          <cell r="S29">
            <v>0</v>
          </cell>
          <cell r="T29">
            <v>83</v>
          </cell>
        </row>
        <row r="30">
          <cell r="G30" t="str">
            <v>200494-CESFAM EL SAUCE</v>
          </cell>
          <cell r="O30">
            <v>0</v>
          </cell>
          <cell r="P30">
            <v>7</v>
          </cell>
          <cell r="Q30">
            <v>14</v>
          </cell>
          <cell r="R30">
            <v>13</v>
          </cell>
          <cell r="S30">
            <v>7</v>
          </cell>
          <cell r="T30">
            <v>41</v>
          </cell>
        </row>
        <row r="31">
          <cell r="G31" t="str">
            <v>200499-CESFAM PAN DE AZÚCAR</v>
          </cell>
          <cell r="P31">
            <v>6</v>
          </cell>
          <cell r="Q31">
            <v>3</v>
          </cell>
          <cell r="R31">
            <v>6</v>
          </cell>
          <cell r="S31">
            <v>3</v>
          </cell>
          <cell r="T31">
            <v>18</v>
          </cell>
        </row>
        <row r="32">
          <cell r="G32" t="str">
            <v>04103-ANDACOLLO</v>
          </cell>
          <cell r="I32">
            <v>2</v>
          </cell>
          <cell r="J32">
            <v>0</v>
          </cell>
          <cell r="K32">
            <v>1</v>
          </cell>
          <cell r="L32">
            <v>0</v>
          </cell>
          <cell r="M32">
            <v>0</v>
          </cell>
          <cell r="N32">
            <v>2</v>
          </cell>
          <cell r="O32">
            <v>4</v>
          </cell>
          <cell r="P32">
            <v>4</v>
          </cell>
          <cell r="Q32">
            <v>2</v>
          </cell>
          <cell r="R32">
            <v>8</v>
          </cell>
          <cell r="S32">
            <v>2</v>
          </cell>
          <cell r="T32">
            <v>25</v>
          </cell>
        </row>
        <row r="33">
          <cell r="G33" t="str">
            <v>105106-HOSPITAL ANDACOLLO</v>
          </cell>
          <cell r="I33">
            <v>2</v>
          </cell>
          <cell r="J33">
            <v>0</v>
          </cell>
          <cell r="K33">
            <v>1</v>
          </cell>
          <cell r="L33">
            <v>0</v>
          </cell>
          <cell r="M33">
            <v>0</v>
          </cell>
          <cell r="N33">
            <v>2</v>
          </cell>
          <cell r="O33">
            <v>4</v>
          </cell>
          <cell r="P33">
            <v>4</v>
          </cell>
          <cell r="Q33">
            <v>2</v>
          </cell>
          <cell r="R33">
            <v>8</v>
          </cell>
          <cell r="S33">
            <v>2</v>
          </cell>
          <cell r="T33">
            <v>25</v>
          </cell>
        </row>
        <row r="34">
          <cell r="G34" t="str">
            <v>04104-LA HIGUERA</v>
          </cell>
          <cell r="K34">
            <v>1</v>
          </cell>
          <cell r="L34">
            <v>1</v>
          </cell>
          <cell r="M34">
            <v>20</v>
          </cell>
          <cell r="N34">
            <v>3</v>
          </cell>
          <cell r="O34">
            <v>12</v>
          </cell>
          <cell r="P34">
            <v>1</v>
          </cell>
          <cell r="Q34">
            <v>0</v>
          </cell>
          <cell r="R34">
            <v>0</v>
          </cell>
          <cell r="T34">
            <v>38</v>
          </cell>
        </row>
        <row r="35">
          <cell r="G35" t="str">
            <v>105314-CES. LA HIGUERA</v>
          </cell>
          <cell r="K35">
            <v>0</v>
          </cell>
          <cell r="L35">
            <v>0</v>
          </cell>
          <cell r="M35">
            <v>9</v>
          </cell>
          <cell r="N35">
            <v>1</v>
          </cell>
          <cell r="O35">
            <v>3</v>
          </cell>
          <cell r="Q35">
            <v>0</v>
          </cell>
          <cell r="R35">
            <v>0</v>
          </cell>
          <cell r="T35">
            <v>13</v>
          </cell>
        </row>
        <row r="36">
          <cell r="G36" t="str">
            <v xml:space="preserve">105500-P.S.R. CALETA HORNOS        </v>
          </cell>
          <cell r="K36">
            <v>1</v>
          </cell>
          <cell r="L36">
            <v>1</v>
          </cell>
          <cell r="M36">
            <v>3</v>
          </cell>
          <cell r="N36">
            <v>1</v>
          </cell>
          <cell r="O36">
            <v>2</v>
          </cell>
          <cell r="P36">
            <v>1</v>
          </cell>
          <cell r="Q36">
            <v>0</v>
          </cell>
          <cell r="R36">
            <v>0</v>
          </cell>
          <cell r="T36">
            <v>9</v>
          </cell>
        </row>
        <row r="37">
          <cell r="G37" t="str">
            <v>105505-P.S.R. LOS CHOROS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2</v>
          </cell>
          <cell r="P37">
            <v>0</v>
          </cell>
          <cell r="Q37">
            <v>0</v>
          </cell>
          <cell r="R37">
            <v>0</v>
          </cell>
          <cell r="T37">
            <v>2</v>
          </cell>
        </row>
        <row r="38">
          <cell r="G38" t="str">
            <v>105506-P.S.R. EL TRAPICHE</v>
          </cell>
          <cell r="K38">
            <v>0</v>
          </cell>
          <cell r="L38">
            <v>0</v>
          </cell>
          <cell r="M38">
            <v>8</v>
          </cell>
          <cell r="N38">
            <v>1</v>
          </cell>
          <cell r="O38">
            <v>5</v>
          </cell>
          <cell r="R38">
            <v>0</v>
          </cell>
          <cell r="T38">
            <v>14</v>
          </cell>
        </row>
        <row r="39">
          <cell r="G39" t="str">
            <v>04105-PAIHUANO</v>
          </cell>
          <cell r="J39">
            <v>0</v>
          </cell>
          <cell r="K39">
            <v>4</v>
          </cell>
          <cell r="L39">
            <v>18</v>
          </cell>
          <cell r="M39">
            <v>9</v>
          </cell>
          <cell r="N39">
            <v>2</v>
          </cell>
          <cell r="O39">
            <v>0</v>
          </cell>
          <cell r="P39">
            <v>3</v>
          </cell>
          <cell r="Q39">
            <v>19</v>
          </cell>
          <cell r="R39">
            <v>7</v>
          </cell>
          <cell r="S39">
            <v>0</v>
          </cell>
          <cell r="T39">
            <v>62</v>
          </cell>
        </row>
        <row r="40">
          <cell r="G40" t="str">
            <v>105306-CES. PAIHUANO</v>
          </cell>
          <cell r="J40">
            <v>0</v>
          </cell>
          <cell r="K40">
            <v>0</v>
          </cell>
          <cell r="L40">
            <v>16</v>
          </cell>
          <cell r="M40">
            <v>6</v>
          </cell>
          <cell r="N40">
            <v>1</v>
          </cell>
          <cell r="P40">
            <v>0</v>
          </cell>
          <cell r="Q40">
            <v>1</v>
          </cell>
          <cell r="R40">
            <v>1</v>
          </cell>
          <cell r="S40">
            <v>0</v>
          </cell>
          <cell r="T40">
            <v>25</v>
          </cell>
        </row>
        <row r="41">
          <cell r="G41" t="str">
            <v>105475-P.S.R. HORCON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</row>
        <row r="42">
          <cell r="G42" t="str">
            <v>105476-P.S.R. MONTE GRANDE</v>
          </cell>
          <cell r="K42">
            <v>2</v>
          </cell>
          <cell r="L42">
            <v>2</v>
          </cell>
          <cell r="M42">
            <v>3</v>
          </cell>
          <cell r="N42">
            <v>1</v>
          </cell>
          <cell r="O42">
            <v>0</v>
          </cell>
          <cell r="P42">
            <v>0</v>
          </cell>
          <cell r="Q42">
            <v>2</v>
          </cell>
          <cell r="R42">
            <v>3</v>
          </cell>
          <cell r="T42">
            <v>13</v>
          </cell>
        </row>
        <row r="43">
          <cell r="G43" t="str">
            <v>105477-P.S.R. PISCO ELQUI</v>
          </cell>
          <cell r="K43">
            <v>2</v>
          </cell>
          <cell r="M43">
            <v>0</v>
          </cell>
          <cell r="N43">
            <v>0</v>
          </cell>
          <cell r="P43">
            <v>3</v>
          </cell>
          <cell r="Q43">
            <v>16</v>
          </cell>
          <cell r="R43">
            <v>3</v>
          </cell>
          <cell r="T43">
            <v>24</v>
          </cell>
        </row>
        <row r="44">
          <cell r="G44" t="str">
            <v>04106-VICUÑA</v>
          </cell>
          <cell r="H44">
            <v>5</v>
          </cell>
          <cell r="I44">
            <v>5</v>
          </cell>
          <cell r="J44">
            <v>5</v>
          </cell>
          <cell r="K44">
            <v>26</v>
          </cell>
          <cell r="L44">
            <v>45</v>
          </cell>
          <cell r="M44">
            <v>21</v>
          </cell>
          <cell r="N44">
            <v>19</v>
          </cell>
          <cell r="O44">
            <v>25</v>
          </cell>
          <cell r="P44">
            <v>20</v>
          </cell>
          <cell r="Q44">
            <v>10</v>
          </cell>
          <cell r="R44">
            <v>4</v>
          </cell>
          <cell r="S44">
            <v>6</v>
          </cell>
          <cell r="T44">
            <v>191</v>
          </cell>
        </row>
        <row r="45">
          <cell r="G45" t="str">
            <v>105107-HOSPITAL VICUÑA</v>
          </cell>
          <cell r="H45">
            <v>2</v>
          </cell>
          <cell r="I45">
            <v>1</v>
          </cell>
          <cell r="J45">
            <v>2</v>
          </cell>
          <cell r="K45">
            <v>2</v>
          </cell>
          <cell r="L45">
            <v>1</v>
          </cell>
          <cell r="M45">
            <v>2</v>
          </cell>
          <cell r="N45">
            <v>1</v>
          </cell>
          <cell r="O45">
            <v>4</v>
          </cell>
          <cell r="P45">
            <v>8</v>
          </cell>
          <cell r="Q45">
            <v>2</v>
          </cell>
          <cell r="R45">
            <v>2</v>
          </cell>
          <cell r="S45">
            <v>5</v>
          </cell>
          <cell r="T45">
            <v>32</v>
          </cell>
        </row>
        <row r="46">
          <cell r="G46" t="str">
            <v>105467-P.S.R. DIAGUITAS</v>
          </cell>
          <cell r="H46">
            <v>1</v>
          </cell>
          <cell r="I46">
            <v>3</v>
          </cell>
          <cell r="J46">
            <v>0</v>
          </cell>
          <cell r="K46">
            <v>19</v>
          </cell>
          <cell r="L46">
            <v>14</v>
          </cell>
          <cell r="M46">
            <v>2</v>
          </cell>
          <cell r="N46">
            <v>7</v>
          </cell>
          <cell r="O46">
            <v>11</v>
          </cell>
          <cell r="P46">
            <v>6</v>
          </cell>
          <cell r="Q46">
            <v>1</v>
          </cell>
          <cell r="R46">
            <v>1</v>
          </cell>
          <cell r="S46">
            <v>0</v>
          </cell>
          <cell r="T46">
            <v>65</v>
          </cell>
        </row>
        <row r="47">
          <cell r="G47" t="str">
            <v>105469-P.S.R. EL TAMBO</v>
          </cell>
          <cell r="I47">
            <v>1</v>
          </cell>
          <cell r="J47">
            <v>3</v>
          </cell>
          <cell r="K47">
            <v>5</v>
          </cell>
          <cell r="L47">
            <v>12</v>
          </cell>
          <cell r="M47">
            <v>7</v>
          </cell>
          <cell r="N47">
            <v>0</v>
          </cell>
          <cell r="O47">
            <v>0</v>
          </cell>
          <cell r="P47">
            <v>0</v>
          </cell>
          <cell r="Q47">
            <v>2</v>
          </cell>
          <cell r="R47">
            <v>1</v>
          </cell>
          <cell r="S47">
            <v>1</v>
          </cell>
          <cell r="T47">
            <v>32</v>
          </cell>
        </row>
        <row r="48">
          <cell r="G48" t="str">
            <v>105473-P.S.R. TALCUNA</v>
          </cell>
          <cell r="L48">
            <v>12</v>
          </cell>
          <cell r="M48">
            <v>7</v>
          </cell>
          <cell r="N48">
            <v>6</v>
          </cell>
          <cell r="O48">
            <v>5</v>
          </cell>
          <cell r="P48">
            <v>4</v>
          </cell>
          <cell r="Q48">
            <v>4</v>
          </cell>
          <cell r="R48">
            <v>0</v>
          </cell>
          <cell r="S48">
            <v>0</v>
          </cell>
          <cell r="T48">
            <v>38</v>
          </cell>
        </row>
        <row r="49">
          <cell r="G49" t="str">
            <v>105502-P.S.R. CALINGASTA</v>
          </cell>
          <cell r="H49">
            <v>2</v>
          </cell>
          <cell r="I49">
            <v>0</v>
          </cell>
          <cell r="J49">
            <v>0</v>
          </cell>
          <cell r="K49">
            <v>0</v>
          </cell>
          <cell r="L49">
            <v>6</v>
          </cell>
          <cell r="M49">
            <v>3</v>
          </cell>
          <cell r="N49">
            <v>5</v>
          </cell>
          <cell r="O49">
            <v>5</v>
          </cell>
          <cell r="P49">
            <v>2</v>
          </cell>
          <cell r="Q49">
            <v>1</v>
          </cell>
          <cell r="T49">
            <v>24</v>
          </cell>
        </row>
        <row r="50">
          <cell r="G50" t="str">
            <v>200538-CESFAM SAN ISIDRO CALINGASTA</v>
          </cell>
          <cell r="R50">
            <v>0</v>
          </cell>
          <cell r="S50">
            <v>0</v>
          </cell>
          <cell r="T50">
            <v>0</v>
          </cell>
        </row>
        <row r="51">
          <cell r="G51" t="str">
            <v>04201-ILLAPEL</v>
          </cell>
          <cell r="H51">
            <v>31</v>
          </cell>
          <cell r="I51">
            <v>19</v>
          </cell>
          <cell r="J51">
            <v>20</v>
          </cell>
          <cell r="K51">
            <v>14</v>
          </cell>
          <cell r="L51">
            <v>33</v>
          </cell>
          <cell r="M51">
            <v>38</v>
          </cell>
          <cell r="N51">
            <v>19</v>
          </cell>
          <cell r="O51">
            <v>20</v>
          </cell>
          <cell r="P51">
            <v>12</v>
          </cell>
          <cell r="Q51">
            <v>14</v>
          </cell>
          <cell r="R51">
            <v>16</v>
          </cell>
          <cell r="S51">
            <v>25</v>
          </cell>
          <cell r="T51">
            <v>261</v>
          </cell>
        </row>
        <row r="52">
          <cell r="G52" t="str">
            <v>105326-CESFAM SAN RAFAEL</v>
          </cell>
          <cell r="H52">
            <v>13</v>
          </cell>
          <cell r="I52">
            <v>5</v>
          </cell>
          <cell r="J52">
            <v>7</v>
          </cell>
          <cell r="K52">
            <v>3</v>
          </cell>
          <cell r="L52">
            <v>8</v>
          </cell>
          <cell r="M52">
            <v>4</v>
          </cell>
          <cell r="N52">
            <v>3</v>
          </cell>
          <cell r="O52">
            <v>5</v>
          </cell>
          <cell r="P52">
            <v>7</v>
          </cell>
          <cell r="Q52">
            <v>4</v>
          </cell>
          <cell r="R52">
            <v>4</v>
          </cell>
          <cell r="S52">
            <v>2</v>
          </cell>
          <cell r="T52">
            <v>65</v>
          </cell>
        </row>
        <row r="53">
          <cell r="G53" t="str">
            <v xml:space="preserve">105443-P.S.R. CARCAMO                   </v>
          </cell>
          <cell r="I53">
            <v>1</v>
          </cell>
          <cell r="J53">
            <v>0</v>
          </cell>
          <cell r="K53">
            <v>0</v>
          </cell>
          <cell r="M53">
            <v>10</v>
          </cell>
          <cell r="N53">
            <v>2</v>
          </cell>
          <cell r="O53">
            <v>1</v>
          </cell>
          <cell r="Q53">
            <v>0</v>
          </cell>
          <cell r="T53">
            <v>14</v>
          </cell>
        </row>
        <row r="54">
          <cell r="G54" t="str">
            <v>105444-P.S.R. HUINTIL</v>
          </cell>
          <cell r="H54">
            <v>2</v>
          </cell>
          <cell r="I54">
            <v>1</v>
          </cell>
          <cell r="J54">
            <v>1</v>
          </cell>
          <cell r="M54">
            <v>2</v>
          </cell>
          <cell r="N54">
            <v>2</v>
          </cell>
          <cell r="O54">
            <v>2</v>
          </cell>
          <cell r="P54">
            <v>0</v>
          </cell>
          <cell r="Q54">
            <v>0</v>
          </cell>
          <cell r="S54">
            <v>0</v>
          </cell>
          <cell r="T54">
            <v>10</v>
          </cell>
        </row>
        <row r="55">
          <cell r="G55" t="str">
            <v>105445-P.S.R. LIMAHUIDA</v>
          </cell>
          <cell r="H55">
            <v>1</v>
          </cell>
          <cell r="I55">
            <v>3</v>
          </cell>
          <cell r="L55">
            <v>5</v>
          </cell>
          <cell r="M55">
            <v>1</v>
          </cell>
          <cell r="N55">
            <v>1</v>
          </cell>
          <cell r="O55">
            <v>0</v>
          </cell>
          <cell r="S55">
            <v>0</v>
          </cell>
          <cell r="T55">
            <v>11</v>
          </cell>
        </row>
        <row r="56">
          <cell r="G56" t="str">
            <v>105446-P.S.R. MATANCILLA</v>
          </cell>
          <cell r="L56">
            <v>0</v>
          </cell>
          <cell r="T56">
            <v>0</v>
          </cell>
        </row>
        <row r="57">
          <cell r="G57" t="str">
            <v>105447-P.S.R. PERALILLO</v>
          </cell>
          <cell r="H57">
            <v>1</v>
          </cell>
          <cell r="I57">
            <v>1</v>
          </cell>
          <cell r="J57">
            <v>3</v>
          </cell>
          <cell r="L57">
            <v>1</v>
          </cell>
          <cell r="M57">
            <v>0</v>
          </cell>
          <cell r="N57">
            <v>1</v>
          </cell>
          <cell r="P57">
            <v>0</v>
          </cell>
          <cell r="Q57">
            <v>0</v>
          </cell>
          <cell r="S57">
            <v>0</v>
          </cell>
          <cell r="T57">
            <v>7</v>
          </cell>
        </row>
        <row r="58">
          <cell r="G58" t="str">
            <v>105448-P.S.R. SANTA VIRGINIA</v>
          </cell>
          <cell r="I58">
            <v>0</v>
          </cell>
          <cell r="K58">
            <v>1</v>
          </cell>
          <cell r="L58">
            <v>3</v>
          </cell>
          <cell r="M58">
            <v>1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T58">
            <v>5</v>
          </cell>
        </row>
        <row r="59">
          <cell r="G59" t="str">
            <v>105485-P.S.R. PLAN DE HORNOS</v>
          </cell>
          <cell r="H59">
            <v>1</v>
          </cell>
          <cell r="T59">
            <v>1</v>
          </cell>
        </row>
        <row r="60">
          <cell r="G60" t="str">
            <v>105486-P.S.R. TUNGA SUR</v>
          </cell>
          <cell r="J60">
            <v>0</v>
          </cell>
          <cell r="L60">
            <v>0</v>
          </cell>
          <cell r="P60">
            <v>0</v>
          </cell>
          <cell r="T60">
            <v>0</v>
          </cell>
        </row>
        <row r="61">
          <cell r="G61" t="str">
            <v>105487-P.S.R. CAÑAS UNO</v>
          </cell>
          <cell r="H61">
            <v>1</v>
          </cell>
          <cell r="I61">
            <v>0</v>
          </cell>
          <cell r="J61">
            <v>1</v>
          </cell>
          <cell r="K61">
            <v>1</v>
          </cell>
          <cell r="L61">
            <v>6</v>
          </cell>
          <cell r="M61">
            <v>11</v>
          </cell>
          <cell r="N61">
            <v>5</v>
          </cell>
          <cell r="O61">
            <v>5</v>
          </cell>
          <cell r="P61">
            <v>1</v>
          </cell>
          <cell r="Q61">
            <v>0</v>
          </cell>
          <cell r="T61">
            <v>31</v>
          </cell>
        </row>
        <row r="62">
          <cell r="G62" t="str">
            <v>105496-P.S.R. PINTACURA SUR</v>
          </cell>
          <cell r="I62">
            <v>0</v>
          </cell>
          <cell r="O62">
            <v>0</v>
          </cell>
          <cell r="R62">
            <v>0</v>
          </cell>
          <cell r="S62">
            <v>0</v>
          </cell>
          <cell r="T62">
            <v>0</v>
          </cell>
        </row>
        <row r="63">
          <cell r="G63" t="str">
            <v>105504-P.S.R. SOCAVON</v>
          </cell>
          <cell r="I63">
            <v>0</v>
          </cell>
          <cell r="J63">
            <v>0</v>
          </cell>
          <cell r="K63">
            <v>0</v>
          </cell>
          <cell r="O63">
            <v>0</v>
          </cell>
          <cell r="Q63">
            <v>0</v>
          </cell>
          <cell r="T63">
            <v>0</v>
          </cell>
        </row>
        <row r="64">
          <cell r="G64" t="str">
            <v>200366-CESFAM URBANO II</v>
          </cell>
          <cell r="H64">
            <v>12</v>
          </cell>
          <cell r="I64">
            <v>8</v>
          </cell>
          <cell r="J64">
            <v>8</v>
          </cell>
          <cell r="K64">
            <v>9</v>
          </cell>
          <cell r="L64">
            <v>10</v>
          </cell>
          <cell r="M64">
            <v>9</v>
          </cell>
          <cell r="N64">
            <v>5</v>
          </cell>
          <cell r="O64">
            <v>7</v>
          </cell>
          <cell r="P64">
            <v>4</v>
          </cell>
          <cell r="Q64">
            <v>10</v>
          </cell>
          <cell r="R64">
            <v>12</v>
          </cell>
          <cell r="S64">
            <v>23</v>
          </cell>
          <cell r="T64">
            <v>117</v>
          </cell>
        </row>
        <row r="65">
          <cell r="G65" t="str">
            <v>04202-CANELA</v>
          </cell>
          <cell r="H65">
            <v>1</v>
          </cell>
          <cell r="I65">
            <v>2</v>
          </cell>
          <cell r="J65">
            <v>4</v>
          </cell>
          <cell r="K65">
            <v>8</v>
          </cell>
          <cell r="L65">
            <v>21</v>
          </cell>
          <cell r="M65">
            <v>5</v>
          </cell>
          <cell r="N65">
            <v>14</v>
          </cell>
          <cell r="O65">
            <v>24</v>
          </cell>
          <cell r="P65">
            <v>21</v>
          </cell>
          <cell r="Q65">
            <v>0</v>
          </cell>
          <cell r="R65">
            <v>0</v>
          </cell>
          <cell r="S65">
            <v>0</v>
          </cell>
          <cell r="T65">
            <v>100</v>
          </cell>
        </row>
        <row r="66">
          <cell r="G66" t="str">
            <v>105309-CES. RURAL CANELA</v>
          </cell>
          <cell r="H66">
            <v>1</v>
          </cell>
          <cell r="I66">
            <v>2</v>
          </cell>
          <cell r="J66">
            <v>0</v>
          </cell>
          <cell r="K66">
            <v>7</v>
          </cell>
          <cell r="L66">
            <v>5</v>
          </cell>
          <cell r="M66">
            <v>3</v>
          </cell>
          <cell r="N66">
            <v>13</v>
          </cell>
          <cell r="O66">
            <v>24</v>
          </cell>
          <cell r="P66">
            <v>12</v>
          </cell>
          <cell r="Q66">
            <v>0</v>
          </cell>
          <cell r="R66">
            <v>0</v>
          </cell>
          <cell r="S66">
            <v>0</v>
          </cell>
          <cell r="T66">
            <v>67</v>
          </cell>
        </row>
        <row r="67">
          <cell r="G67" t="str">
            <v xml:space="preserve">105450-P.S.R. MINCHA NORTE            </v>
          </cell>
          <cell r="J67">
            <v>4</v>
          </cell>
          <cell r="K67">
            <v>1</v>
          </cell>
          <cell r="L67">
            <v>2</v>
          </cell>
          <cell r="M67">
            <v>0</v>
          </cell>
          <cell r="N67">
            <v>1</v>
          </cell>
          <cell r="O67">
            <v>0</v>
          </cell>
          <cell r="P67">
            <v>4</v>
          </cell>
          <cell r="Q67">
            <v>0</v>
          </cell>
          <cell r="R67">
            <v>0</v>
          </cell>
          <cell r="S67">
            <v>0</v>
          </cell>
          <cell r="T67">
            <v>12</v>
          </cell>
        </row>
        <row r="68">
          <cell r="G68" t="str">
            <v>105451-P.S.R. AGUA FRIA</v>
          </cell>
          <cell r="J68">
            <v>0</v>
          </cell>
          <cell r="K68">
            <v>0</v>
          </cell>
          <cell r="M68">
            <v>1</v>
          </cell>
          <cell r="O68">
            <v>0</v>
          </cell>
          <cell r="P68">
            <v>0</v>
          </cell>
          <cell r="Q68">
            <v>0</v>
          </cell>
          <cell r="T68">
            <v>1</v>
          </cell>
        </row>
        <row r="69">
          <cell r="G69" t="str">
            <v>105482-P.S.R. CANELA ALTA</v>
          </cell>
          <cell r="L69">
            <v>0</v>
          </cell>
          <cell r="M69">
            <v>0</v>
          </cell>
          <cell r="N69">
            <v>0</v>
          </cell>
          <cell r="P69">
            <v>5</v>
          </cell>
          <cell r="Q69">
            <v>0</v>
          </cell>
          <cell r="S69">
            <v>0</v>
          </cell>
          <cell r="T69">
            <v>5</v>
          </cell>
        </row>
        <row r="70">
          <cell r="G70" t="str">
            <v>105483-P.S.R. LOS RULOS</v>
          </cell>
          <cell r="L70">
            <v>3</v>
          </cell>
          <cell r="M70">
            <v>0</v>
          </cell>
          <cell r="N70">
            <v>0</v>
          </cell>
          <cell r="S70">
            <v>0</v>
          </cell>
          <cell r="T70">
            <v>3</v>
          </cell>
        </row>
        <row r="71">
          <cell r="G71" t="str">
            <v>105484-P.S.R. HUENTELAUQUEN</v>
          </cell>
          <cell r="L71">
            <v>11</v>
          </cell>
          <cell r="M71">
            <v>1</v>
          </cell>
          <cell r="O71">
            <v>0</v>
          </cell>
          <cell r="P71">
            <v>0</v>
          </cell>
          <cell r="R71">
            <v>0</v>
          </cell>
          <cell r="S71">
            <v>0</v>
          </cell>
          <cell r="T71">
            <v>12</v>
          </cell>
        </row>
        <row r="72">
          <cell r="G72" t="str">
            <v>04203-LOS VILOS</v>
          </cell>
          <cell r="H72">
            <v>2</v>
          </cell>
          <cell r="I72">
            <v>5</v>
          </cell>
          <cell r="J72">
            <v>6</v>
          </cell>
          <cell r="K72">
            <v>4</v>
          </cell>
          <cell r="L72">
            <v>3</v>
          </cell>
          <cell r="M72">
            <v>10</v>
          </cell>
          <cell r="N72">
            <v>6</v>
          </cell>
          <cell r="O72">
            <v>12</v>
          </cell>
          <cell r="P72">
            <v>12</v>
          </cell>
          <cell r="Q72">
            <v>19</v>
          </cell>
          <cell r="R72">
            <v>4</v>
          </cell>
          <cell r="S72">
            <v>4</v>
          </cell>
          <cell r="T72">
            <v>87</v>
          </cell>
        </row>
        <row r="73">
          <cell r="G73" t="str">
            <v>105108-HOSPITAL LOS VILOS</v>
          </cell>
          <cell r="H73">
            <v>1</v>
          </cell>
          <cell r="I73">
            <v>2</v>
          </cell>
          <cell r="J73">
            <v>2</v>
          </cell>
          <cell r="K73">
            <v>2</v>
          </cell>
          <cell r="L73">
            <v>1</v>
          </cell>
          <cell r="M73">
            <v>2</v>
          </cell>
          <cell r="N73">
            <v>3</v>
          </cell>
          <cell r="O73">
            <v>1</v>
          </cell>
          <cell r="P73">
            <v>1</v>
          </cell>
          <cell r="Q73">
            <v>6</v>
          </cell>
          <cell r="R73">
            <v>4</v>
          </cell>
          <cell r="S73">
            <v>2</v>
          </cell>
          <cell r="T73">
            <v>27</v>
          </cell>
        </row>
        <row r="74">
          <cell r="G74" t="str">
            <v xml:space="preserve">105478-P.S.R. CAIMANES                   </v>
          </cell>
          <cell r="H74">
            <v>0</v>
          </cell>
          <cell r="J74">
            <v>0</v>
          </cell>
          <cell r="K74">
            <v>0</v>
          </cell>
          <cell r="L74">
            <v>0</v>
          </cell>
          <cell r="M74">
            <v>4</v>
          </cell>
          <cell r="N74">
            <v>2</v>
          </cell>
          <cell r="O74">
            <v>5</v>
          </cell>
          <cell r="P74">
            <v>0</v>
          </cell>
          <cell r="Q74">
            <v>3</v>
          </cell>
          <cell r="R74">
            <v>0</v>
          </cell>
          <cell r="S74">
            <v>0</v>
          </cell>
          <cell r="T74">
            <v>14</v>
          </cell>
        </row>
        <row r="75">
          <cell r="G75" t="str">
            <v>105479-P.S.R. GUANGUALI</v>
          </cell>
          <cell r="H75">
            <v>1</v>
          </cell>
          <cell r="J75">
            <v>0</v>
          </cell>
          <cell r="K75">
            <v>0</v>
          </cell>
          <cell r="L75">
            <v>0</v>
          </cell>
          <cell r="M75">
            <v>1</v>
          </cell>
          <cell r="N75">
            <v>1</v>
          </cell>
          <cell r="O75">
            <v>1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4</v>
          </cell>
        </row>
        <row r="76">
          <cell r="G76" t="str">
            <v>105480-P.S.R. QUILIMARI</v>
          </cell>
          <cell r="I76">
            <v>3</v>
          </cell>
          <cell r="J76">
            <v>4</v>
          </cell>
          <cell r="K76">
            <v>2</v>
          </cell>
          <cell r="L76">
            <v>2</v>
          </cell>
          <cell r="M76">
            <v>1</v>
          </cell>
          <cell r="N76">
            <v>0</v>
          </cell>
          <cell r="O76">
            <v>5</v>
          </cell>
          <cell r="P76">
            <v>11</v>
          </cell>
          <cell r="Q76">
            <v>5</v>
          </cell>
          <cell r="R76">
            <v>0</v>
          </cell>
          <cell r="S76">
            <v>2</v>
          </cell>
          <cell r="T76">
            <v>35</v>
          </cell>
        </row>
        <row r="77">
          <cell r="G77" t="str">
            <v>105481-P.S.R. TILAMA</v>
          </cell>
          <cell r="J77">
            <v>0</v>
          </cell>
          <cell r="M77">
            <v>0</v>
          </cell>
          <cell r="O77">
            <v>0</v>
          </cell>
          <cell r="Q77">
            <v>1</v>
          </cell>
          <cell r="S77">
            <v>0</v>
          </cell>
          <cell r="T77">
            <v>1</v>
          </cell>
        </row>
        <row r="78">
          <cell r="G78" t="str">
            <v>105511-P.S.R. LOS CONDORES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M78">
            <v>2</v>
          </cell>
          <cell r="N78">
            <v>0</v>
          </cell>
          <cell r="O78">
            <v>0</v>
          </cell>
          <cell r="P78">
            <v>0</v>
          </cell>
          <cell r="Q78">
            <v>4</v>
          </cell>
          <cell r="R78">
            <v>0</v>
          </cell>
          <cell r="S78">
            <v>0</v>
          </cell>
          <cell r="T78">
            <v>6</v>
          </cell>
        </row>
        <row r="79">
          <cell r="G79" t="str">
            <v>04204-SALAMANCA</v>
          </cell>
          <cell r="H79">
            <v>15</v>
          </cell>
          <cell r="I79">
            <v>16</v>
          </cell>
          <cell r="J79">
            <v>33</v>
          </cell>
          <cell r="K79">
            <v>25</v>
          </cell>
          <cell r="L79">
            <v>25</v>
          </cell>
          <cell r="M79">
            <v>25</v>
          </cell>
          <cell r="N79">
            <v>4</v>
          </cell>
          <cell r="O79">
            <v>10</v>
          </cell>
          <cell r="P79">
            <v>3</v>
          </cell>
          <cell r="Q79">
            <v>55</v>
          </cell>
          <cell r="R79">
            <v>7</v>
          </cell>
          <cell r="S79">
            <v>4</v>
          </cell>
          <cell r="T79">
            <v>222</v>
          </cell>
        </row>
        <row r="80">
          <cell r="G80" t="str">
            <v>105104-HOSPITAL SALAMANCA</v>
          </cell>
          <cell r="H80">
            <v>1</v>
          </cell>
          <cell r="I80">
            <v>2</v>
          </cell>
          <cell r="J80">
            <v>1</v>
          </cell>
          <cell r="K80">
            <v>1</v>
          </cell>
          <cell r="L80">
            <v>0</v>
          </cell>
          <cell r="M80">
            <v>2</v>
          </cell>
          <cell r="N80">
            <v>2</v>
          </cell>
          <cell r="O80">
            <v>10</v>
          </cell>
          <cell r="P80">
            <v>1</v>
          </cell>
          <cell r="Q80">
            <v>20</v>
          </cell>
          <cell r="R80">
            <v>7</v>
          </cell>
          <cell r="S80">
            <v>3</v>
          </cell>
          <cell r="T80">
            <v>50</v>
          </cell>
        </row>
        <row r="81">
          <cell r="G81" t="str">
            <v xml:space="preserve">105452-P.S.R. CUNCUMEN                 </v>
          </cell>
          <cell r="H81">
            <v>0</v>
          </cell>
          <cell r="I81">
            <v>0</v>
          </cell>
          <cell r="J81">
            <v>8</v>
          </cell>
          <cell r="L81">
            <v>1</v>
          </cell>
          <cell r="M81">
            <v>0</v>
          </cell>
          <cell r="N81">
            <v>0</v>
          </cell>
          <cell r="O81">
            <v>0</v>
          </cell>
          <cell r="Q81">
            <v>0</v>
          </cell>
          <cell r="R81">
            <v>0</v>
          </cell>
          <cell r="T81">
            <v>9</v>
          </cell>
        </row>
        <row r="82">
          <cell r="G82" t="str">
            <v>105453-P.S.R. TRANQUILLA</v>
          </cell>
          <cell r="H82">
            <v>1</v>
          </cell>
          <cell r="I82">
            <v>2</v>
          </cell>
          <cell r="J82">
            <v>10</v>
          </cell>
          <cell r="K82">
            <v>10</v>
          </cell>
          <cell r="L82">
            <v>0</v>
          </cell>
          <cell r="M82">
            <v>5</v>
          </cell>
          <cell r="N82">
            <v>0</v>
          </cell>
          <cell r="O82">
            <v>0</v>
          </cell>
          <cell r="Q82">
            <v>1</v>
          </cell>
          <cell r="R82">
            <v>0</v>
          </cell>
          <cell r="S82">
            <v>0</v>
          </cell>
          <cell r="T82">
            <v>29</v>
          </cell>
        </row>
        <row r="83">
          <cell r="G83" t="str">
            <v>105455-P.S.R. CHILLEPIN</v>
          </cell>
          <cell r="H83">
            <v>1</v>
          </cell>
          <cell r="I83">
            <v>0</v>
          </cell>
          <cell r="J83">
            <v>0</v>
          </cell>
          <cell r="K83">
            <v>10</v>
          </cell>
          <cell r="L83">
            <v>1</v>
          </cell>
          <cell r="M83">
            <v>5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17</v>
          </cell>
        </row>
        <row r="84">
          <cell r="G84" t="str">
            <v>105456-P.S.R. LLIMPO</v>
          </cell>
          <cell r="H84">
            <v>1</v>
          </cell>
          <cell r="I84">
            <v>2</v>
          </cell>
          <cell r="J84">
            <v>1</v>
          </cell>
          <cell r="K84">
            <v>0</v>
          </cell>
          <cell r="L84">
            <v>0</v>
          </cell>
          <cell r="M84">
            <v>1</v>
          </cell>
          <cell r="R84">
            <v>0</v>
          </cell>
          <cell r="S84">
            <v>0</v>
          </cell>
          <cell r="T84">
            <v>5</v>
          </cell>
        </row>
        <row r="85">
          <cell r="G85" t="str">
            <v>105457-P.S.R. SAN AGUSTIN</v>
          </cell>
          <cell r="H85">
            <v>0</v>
          </cell>
          <cell r="I85">
            <v>2</v>
          </cell>
          <cell r="J85">
            <v>3</v>
          </cell>
          <cell r="K85">
            <v>2</v>
          </cell>
          <cell r="N85">
            <v>1</v>
          </cell>
          <cell r="T85">
            <v>8</v>
          </cell>
        </row>
        <row r="86">
          <cell r="G86" t="str">
            <v>105458-P.S.R. TAHUINCO</v>
          </cell>
          <cell r="H86">
            <v>5</v>
          </cell>
          <cell r="I86">
            <v>1</v>
          </cell>
          <cell r="J86">
            <v>2</v>
          </cell>
          <cell r="K86">
            <v>0</v>
          </cell>
          <cell r="L86">
            <v>18</v>
          </cell>
          <cell r="M86">
            <v>9</v>
          </cell>
          <cell r="N86">
            <v>0</v>
          </cell>
          <cell r="O86">
            <v>0</v>
          </cell>
          <cell r="P86">
            <v>1</v>
          </cell>
          <cell r="Q86">
            <v>34</v>
          </cell>
          <cell r="R86">
            <v>0</v>
          </cell>
          <cell r="S86">
            <v>1</v>
          </cell>
          <cell r="T86">
            <v>71</v>
          </cell>
        </row>
        <row r="87">
          <cell r="G87" t="str">
            <v>105491-P.S.R. QUELEN BAJO</v>
          </cell>
          <cell r="H87">
            <v>4</v>
          </cell>
          <cell r="I87">
            <v>6</v>
          </cell>
          <cell r="J87">
            <v>7</v>
          </cell>
          <cell r="K87">
            <v>2</v>
          </cell>
          <cell r="L87">
            <v>5</v>
          </cell>
          <cell r="M87">
            <v>0</v>
          </cell>
          <cell r="N87">
            <v>1</v>
          </cell>
          <cell r="O87">
            <v>0</v>
          </cell>
          <cell r="P87">
            <v>1</v>
          </cell>
          <cell r="Q87">
            <v>0</v>
          </cell>
          <cell r="S87">
            <v>0</v>
          </cell>
          <cell r="T87">
            <v>26</v>
          </cell>
        </row>
        <row r="88">
          <cell r="G88" t="str">
            <v>105492-P.S.R. CAMISA</v>
          </cell>
          <cell r="H88">
            <v>1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Q88">
            <v>0</v>
          </cell>
          <cell r="T88">
            <v>1</v>
          </cell>
        </row>
        <row r="89">
          <cell r="G89" t="str">
            <v>105501-P.S.R. ARBOLEDA GRANDE</v>
          </cell>
          <cell r="H89">
            <v>1</v>
          </cell>
          <cell r="I89">
            <v>1</v>
          </cell>
          <cell r="J89">
            <v>1</v>
          </cell>
          <cell r="K89">
            <v>0</v>
          </cell>
          <cell r="L89">
            <v>0</v>
          </cell>
          <cell r="M89">
            <v>3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6</v>
          </cell>
        </row>
        <row r="90">
          <cell r="G90" t="str">
            <v>04301-OVALLE</v>
          </cell>
          <cell r="H90">
            <v>67</v>
          </cell>
          <cell r="I90">
            <v>55</v>
          </cell>
          <cell r="J90">
            <v>61</v>
          </cell>
          <cell r="K90">
            <v>108</v>
          </cell>
          <cell r="L90">
            <v>159</v>
          </cell>
          <cell r="M90">
            <v>187</v>
          </cell>
          <cell r="N90">
            <v>105</v>
          </cell>
          <cell r="O90">
            <v>116</v>
          </cell>
          <cell r="P90">
            <v>173</v>
          </cell>
          <cell r="Q90">
            <v>110</v>
          </cell>
          <cell r="R90">
            <v>68</v>
          </cell>
          <cell r="S90">
            <v>153</v>
          </cell>
          <cell r="T90">
            <v>1362</v>
          </cell>
        </row>
        <row r="91">
          <cell r="G91" t="str">
            <v>105315-CES. RURAL C. DE TAMAYA</v>
          </cell>
          <cell r="H91">
            <v>4</v>
          </cell>
          <cell r="I91">
            <v>3</v>
          </cell>
          <cell r="J91">
            <v>5</v>
          </cell>
          <cell r="K91">
            <v>5</v>
          </cell>
          <cell r="L91">
            <v>7</v>
          </cell>
          <cell r="M91">
            <v>23</v>
          </cell>
          <cell r="N91">
            <v>8</v>
          </cell>
          <cell r="O91">
            <v>3</v>
          </cell>
          <cell r="P91">
            <v>8</v>
          </cell>
          <cell r="Q91">
            <v>23</v>
          </cell>
          <cell r="R91">
            <v>5</v>
          </cell>
          <cell r="S91">
            <v>11</v>
          </cell>
          <cell r="T91">
            <v>105</v>
          </cell>
        </row>
        <row r="92">
          <cell r="G92" t="str">
            <v>105317-CES. JORGE JORDAN D.</v>
          </cell>
          <cell r="H92">
            <v>14</v>
          </cell>
          <cell r="I92">
            <v>10</v>
          </cell>
          <cell r="J92">
            <v>16</v>
          </cell>
          <cell r="K92">
            <v>46</v>
          </cell>
          <cell r="L92">
            <v>28</v>
          </cell>
          <cell r="M92">
            <v>43</v>
          </cell>
          <cell r="N92">
            <v>40</v>
          </cell>
          <cell r="O92">
            <v>8</v>
          </cell>
          <cell r="P92">
            <v>57</v>
          </cell>
          <cell r="Q92">
            <v>19</v>
          </cell>
          <cell r="R92">
            <v>13</v>
          </cell>
          <cell r="S92">
            <v>8</v>
          </cell>
          <cell r="T92">
            <v>302</v>
          </cell>
        </row>
        <row r="93">
          <cell r="G93" t="str">
            <v>105322-CES. MARCOS MACUADA</v>
          </cell>
          <cell r="H93">
            <v>26</v>
          </cell>
          <cell r="I93">
            <v>20</v>
          </cell>
          <cell r="J93">
            <v>7</v>
          </cell>
          <cell r="K93">
            <v>21</v>
          </cell>
          <cell r="L93">
            <v>35</v>
          </cell>
          <cell r="M93">
            <v>100</v>
          </cell>
          <cell r="N93">
            <v>45</v>
          </cell>
          <cell r="O93">
            <v>47</v>
          </cell>
          <cell r="P93">
            <v>73</v>
          </cell>
          <cell r="Q93">
            <v>51</v>
          </cell>
          <cell r="R93">
            <v>35</v>
          </cell>
          <cell r="S93">
            <v>125</v>
          </cell>
          <cell r="T93">
            <v>585</v>
          </cell>
        </row>
        <row r="94">
          <cell r="G94" t="str">
            <v>105324-CES. SOTAQUI</v>
          </cell>
          <cell r="H94">
            <v>5</v>
          </cell>
          <cell r="I94">
            <v>6</v>
          </cell>
          <cell r="J94">
            <v>6</v>
          </cell>
          <cell r="K94">
            <v>3</v>
          </cell>
          <cell r="L94">
            <v>6</v>
          </cell>
          <cell r="M94">
            <v>3</v>
          </cell>
          <cell r="N94">
            <v>6</v>
          </cell>
          <cell r="O94">
            <v>6</v>
          </cell>
          <cell r="P94">
            <v>9</v>
          </cell>
          <cell r="Q94">
            <v>5</v>
          </cell>
          <cell r="R94">
            <v>2</v>
          </cell>
          <cell r="S94">
            <v>3</v>
          </cell>
          <cell r="T94">
            <v>60</v>
          </cell>
        </row>
        <row r="95">
          <cell r="G95" t="str">
            <v>105415-P.S.R. BARRAZA</v>
          </cell>
          <cell r="H95">
            <v>1</v>
          </cell>
          <cell r="J95">
            <v>1</v>
          </cell>
          <cell r="K95">
            <v>0</v>
          </cell>
          <cell r="L95">
            <v>0</v>
          </cell>
          <cell r="M95">
            <v>0</v>
          </cell>
          <cell r="Q95">
            <v>0</v>
          </cell>
          <cell r="R95">
            <v>0</v>
          </cell>
          <cell r="S95">
            <v>0</v>
          </cell>
          <cell r="T95">
            <v>2</v>
          </cell>
        </row>
        <row r="96">
          <cell r="G96" t="str">
            <v xml:space="preserve">105416-P.S.R. CAMARICO                  </v>
          </cell>
          <cell r="I96">
            <v>0</v>
          </cell>
          <cell r="J96">
            <v>4</v>
          </cell>
          <cell r="K96">
            <v>6</v>
          </cell>
          <cell r="L96">
            <v>3</v>
          </cell>
          <cell r="M96">
            <v>0</v>
          </cell>
          <cell r="N96">
            <v>1</v>
          </cell>
          <cell r="O96">
            <v>3</v>
          </cell>
          <cell r="Q96">
            <v>2</v>
          </cell>
          <cell r="R96">
            <v>2</v>
          </cell>
          <cell r="S96">
            <v>0</v>
          </cell>
          <cell r="T96">
            <v>21</v>
          </cell>
        </row>
        <row r="97">
          <cell r="G97" t="str">
            <v>105417-P.S.R. ALCONES BAJOS</v>
          </cell>
          <cell r="J97">
            <v>0</v>
          </cell>
          <cell r="L97">
            <v>7</v>
          </cell>
          <cell r="M97">
            <v>5</v>
          </cell>
          <cell r="O97">
            <v>2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14</v>
          </cell>
        </row>
        <row r="98">
          <cell r="G98" t="str">
            <v>105419-P.S.R. LAS SOSSAS</v>
          </cell>
          <cell r="S98">
            <v>0</v>
          </cell>
          <cell r="T98">
            <v>0</v>
          </cell>
        </row>
        <row r="99">
          <cell r="G99" t="str">
            <v>105422-P.S.R. HORNILLOS</v>
          </cell>
          <cell r="I99">
            <v>0</v>
          </cell>
          <cell r="K99">
            <v>0</v>
          </cell>
          <cell r="N99">
            <v>0</v>
          </cell>
          <cell r="R99">
            <v>0</v>
          </cell>
          <cell r="S99">
            <v>0</v>
          </cell>
          <cell r="T99">
            <v>0</v>
          </cell>
        </row>
        <row r="100">
          <cell r="G100" t="str">
            <v>105437-P.S.R. CHALINGA</v>
          </cell>
          <cell r="H100">
            <v>0</v>
          </cell>
          <cell r="J100">
            <v>3</v>
          </cell>
          <cell r="M100">
            <v>1</v>
          </cell>
          <cell r="R100">
            <v>1</v>
          </cell>
          <cell r="S100">
            <v>1</v>
          </cell>
          <cell r="T100">
            <v>6</v>
          </cell>
        </row>
        <row r="101">
          <cell r="G101" t="str">
            <v>105439-P.S.R. CERRO BLANCO</v>
          </cell>
          <cell r="J101">
            <v>0</v>
          </cell>
          <cell r="N101">
            <v>0</v>
          </cell>
          <cell r="S101">
            <v>0</v>
          </cell>
          <cell r="T101">
            <v>0</v>
          </cell>
        </row>
        <row r="102">
          <cell r="G102" t="str">
            <v>105507-P.S.R. HUAMALATA</v>
          </cell>
          <cell r="J102">
            <v>2</v>
          </cell>
          <cell r="K102">
            <v>12</v>
          </cell>
          <cell r="L102">
            <v>15</v>
          </cell>
          <cell r="M102">
            <v>0</v>
          </cell>
          <cell r="N102">
            <v>0</v>
          </cell>
          <cell r="P102">
            <v>16</v>
          </cell>
          <cell r="Q102">
            <v>1</v>
          </cell>
          <cell r="R102">
            <v>0</v>
          </cell>
          <cell r="S102">
            <v>0</v>
          </cell>
          <cell r="T102">
            <v>46</v>
          </cell>
        </row>
        <row r="103">
          <cell r="G103" t="str">
            <v>105510-P.S.R. RECOLETA</v>
          </cell>
          <cell r="H103">
            <v>0</v>
          </cell>
          <cell r="J103">
            <v>3</v>
          </cell>
          <cell r="L103">
            <v>9</v>
          </cell>
          <cell r="M103">
            <v>3</v>
          </cell>
          <cell r="N103">
            <v>0</v>
          </cell>
          <cell r="O103">
            <v>12</v>
          </cell>
          <cell r="P103">
            <v>0</v>
          </cell>
          <cell r="Q103">
            <v>1</v>
          </cell>
          <cell r="R103">
            <v>0</v>
          </cell>
          <cell r="S103">
            <v>0</v>
          </cell>
          <cell r="T103">
            <v>28</v>
          </cell>
        </row>
        <row r="104">
          <cell r="G104" t="str">
            <v>105722-CECOF SAN JOSE DE LA DEHESA</v>
          </cell>
          <cell r="H104">
            <v>10</v>
          </cell>
          <cell r="I104">
            <v>6</v>
          </cell>
          <cell r="J104">
            <v>6</v>
          </cell>
          <cell r="K104">
            <v>2</v>
          </cell>
          <cell r="L104">
            <v>44</v>
          </cell>
          <cell r="M104">
            <v>1</v>
          </cell>
          <cell r="N104">
            <v>0</v>
          </cell>
          <cell r="O104">
            <v>7</v>
          </cell>
          <cell r="P104">
            <v>2</v>
          </cell>
          <cell r="Q104">
            <v>3</v>
          </cell>
          <cell r="R104">
            <v>4</v>
          </cell>
          <cell r="S104">
            <v>0</v>
          </cell>
          <cell r="T104">
            <v>85</v>
          </cell>
        </row>
        <row r="105">
          <cell r="G105" t="str">
            <v>105723-CECOF LIMARI</v>
          </cell>
          <cell r="H105">
            <v>2</v>
          </cell>
          <cell r="I105">
            <v>2</v>
          </cell>
          <cell r="J105">
            <v>4</v>
          </cell>
          <cell r="K105">
            <v>2</v>
          </cell>
          <cell r="L105">
            <v>2</v>
          </cell>
          <cell r="M105">
            <v>4</v>
          </cell>
          <cell r="N105">
            <v>2</v>
          </cell>
          <cell r="O105">
            <v>21</v>
          </cell>
          <cell r="P105">
            <v>1</v>
          </cell>
          <cell r="Q105">
            <v>0</v>
          </cell>
          <cell r="R105">
            <v>2</v>
          </cell>
          <cell r="S105">
            <v>0</v>
          </cell>
          <cell r="T105">
            <v>42</v>
          </cell>
        </row>
        <row r="106">
          <cell r="G106" t="str">
            <v>200258-CECOF LOS COPIHUES</v>
          </cell>
          <cell r="H106">
            <v>5</v>
          </cell>
          <cell r="I106">
            <v>6</v>
          </cell>
          <cell r="J106">
            <v>1</v>
          </cell>
          <cell r="K106">
            <v>8</v>
          </cell>
          <cell r="L106">
            <v>3</v>
          </cell>
          <cell r="M106">
            <v>1</v>
          </cell>
          <cell r="N106">
            <v>3</v>
          </cell>
          <cell r="O106">
            <v>1</v>
          </cell>
          <cell r="P106">
            <v>4</v>
          </cell>
          <cell r="Q106">
            <v>4</v>
          </cell>
          <cell r="R106">
            <v>3</v>
          </cell>
          <cell r="S106">
            <v>1</v>
          </cell>
          <cell r="T106">
            <v>40</v>
          </cell>
        </row>
        <row r="107">
          <cell r="G107" t="str">
            <v>200367-CECOF COLONIA LIMARÍ</v>
          </cell>
          <cell r="H107">
            <v>0</v>
          </cell>
          <cell r="I107">
            <v>2</v>
          </cell>
          <cell r="J107">
            <v>3</v>
          </cell>
          <cell r="K107">
            <v>3</v>
          </cell>
          <cell r="L107">
            <v>0</v>
          </cell>
          <cell r="M107">
            <v>3</v>
          </cell>
          <cell r="N107">
            <v>0</v>
          </cell>
          <cell r="O107">
            <v>6</v>
          </cell>
          <cell r="P107">
            <v>3</v>
          </cell>
          <cell r="Q107">
            <v>1</v>
          </cell>
          <cell r="R107">
            <v>1</v>
          </cell>
          <cell r="S107">
            <v>4</v>
          </cell>
          <cell r="T107">
            <v>26</v>
          </cell>
        </row>
        <row r="108">
          <cell r="G108" t="str">
            <v>04302-COMBARBALÁ</v>
          </cell>
          <cell r="H108">
            <v>5</v>
          </cell>
          <cell r="I108">
            <v>4</v>
          </cell>
          <cell r="J108">
            <v>18</v>
          </cell>
          <cell r="K108">
            <v>12</v>
          </cell>
          <cell r="L108">
            <v>0</v>
          </cell>
          <cell r="M108">
            <v>9</v>
          </cell>
          <cell r="N108">
            <v>9</v>
          </cell>
          <cell r="O108">
            <v>3</v>
          </cell>
          <cell r="P108">
            <v>7</v>
          </cell>
          <cell r="Q108">
            <v>4</v>
          </cell>
          <cell r="R108">
            <v>1</v>
          </cell>
          <cell r="S108">
            <v>9</v>
          </cell>
          <cell r="T108">
            <v>81</v>
          </cell>
        </row>
        <row r="109">
          <cell r="G109" t="str">
            <v>105105-HOSPITAL COMBARBALÁ</v>
          </cell>
          <cell r="H109">
            <v>1</v>
          </cell>
          <cell r="I109">
            <v>2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1</v>
          </cell>
          <cell r="S109">
            <v>9</v>
          </cell>
          <cell r="T109">
            <v>19</v>
          </cell>
        </row>
        <row r="110">
          <cell r="G110" t="str">
            <v>105433-P.S.R. SAN LORENZO</v>
          </cell>
          <cell r="Q110">
            <v>2</v>
          </cell>
          <cell r="T110">
            <v>2</v>
          </cell>
        </row>
        <row r="111">
          <cell r="G111" t="str">
            <v>105434-P.S.R. SAN MARCOS</v>
          </cell>
          <cell r="N111">
            <v>0</v>
          </cell>
          <cell r="O111">
            <v>0</v>
          </cell>
          <cell r="P111">
            <v>4</v>
          </cell>
          <cell r="R111">
            <v>0</v>
          </cell>
          <cell r="T111">
            <v>4</v>
          </cell>
        </row>
        <row r="112">
          <cell r="G112" t="str">
            <v>105441-P.S.R. MANQUEHUA</v>
          </cell>
          <cell r="M112">
            <v>3</v>
          </cell>
          <cell r="N112">
            <v>5</v>
          </cell>
          <cell r="O112">
            <v>3</v>
          </cell>
          <cell r="T112">
            <v>11</v>
          </cell>
        </row>
        <row r="113">
          <cell r="G113" t="str">
            <v xml:space="preserve">105459-P.S.R. BARRANCAS                </v>
          </cell>
          <cell r="Q113">
            <v>0</v>
          </cell>
          <cell r="R113">
            <v>0</v>
          </cell>
          <cell r="T113">
            <v>0</v>
          </cell>
        </row>
        <row r="114">
          <cell r="G114" t="str">
            <v>105460-P.S.R. COGOTI 18</v>
          </cell>
          <cell r="I114">
            <v>1</v>
          </cell>
          <cell r="J114">
            <v>0</v>
          </cell>
          <cell r="K114">
            <v>12</v>
          </cell>
          <cell r="N114">
            <v>0</v>
          </cell>
          <cell r="R114">
            <v>0</v>
          </cell>
          <cell r="T114">
            <v>13</v>
          </cell>
        </row>
        <row r="115">
          <cell r="G115" t="str">
            <v>105461-P.S.R. EL HUACHO</v>
          </cell>
          <cell r="O115">
            <v>0</v>
          </cell>
          <cell r="P115">
            <v>2</v>
          </cell>
          <cell r="T115">
            <v>2</v>
          </cell>
        </row>
        <row r="116">
          <cell r="G116" t="str">
            <v>105462-P.S.R. EL SAUCE</v>
          </cell>
          <cell r="Q116">
            <v>0</v>
          </cell>
          <cell r="R116">
            <v>0</v>
          </cell>
          <cell r="T116">
            <v>0</v>
          </cell>
        </row>
        <row r="117">
          <cell r="G117" t="str">
            <v>105463-P.S.R. QUILITAPIA</v>
          </cell>
          <cell r="J117">
            <v>17</v>
          </cell>
          <cell r="M117">
            <v>1</v>
          </cell>
          <cell r="R117">
            <v>0</v>
          </cell>
          <cell r="T117">
            <v>18</v>
          </cell>
        </row>
        <row r="118">
          <cell r="G118" t="str">
            <v>105464-P.S.R. LA LIGUA</v>
          </cell>
          <cell r="K118">
            <v>0</v>
          </cell>
          <cell r="L118">
            <v>0</v>
          </cell>
          <cell r="M118">
            <v>5</v>
          </cell>
          <cell r="N118">
            <v>2</v>
          </cell>
          <cell r="S118">
            <v>0</v>
          </cell>
          <cell r="T118">
            <v>7</v>
          </cell>
        </row>
        <row r="119">
          <cell r="G119" t="str">
            <v>105465-P.S.R. RAMADILLA</v>
          </cell>
          <cell r="H119">
            <v>1</v>
          </cell>
          <cell r="S119">
            <v>0</v>
          </cell>
          <cell r="T119">
            <v>1</v>
          </cell>
        </row>
        <row r="120">
          <cell r="G120" t="str">
            <v>105466-P.S.R. VALLE HERMOSO</v>
          </cell>
          <cell r="I120">
            <v>1</v>
          </cell>
          <cell r="T120">
            <v>1</v>
          </cell>
        </row>
        <row r="121">
          <cell r="G121" t="str">
            <v>105490-P.S.R. EL DURAZNO</v>
          </cell>
          <cell r="H121">
            <v>3</v>
          </cell>
          <cell r="T121">
            <v>3</v>
          </cell>
        </row>
        <row r="122">
          <cell r="G122" t="str">
            <v>04303-MONTE PATRIA</v>
          </cell>
          <cell r="H122">
            <v>30</v>
          </cell>
          <cell r="I122">
            <v>23</v>
          </cell>
          <cell r="J122">
            <v>29</v>
          </cell>
          <cell r="K122">
            <v>35</v>
          </cell>
          <cell r="L122">
            <v>33</v>
          </cell>
          <cell r="M122">
            <v>19</v>
          </cell>
          <cell r="N122">
            <v>27</v>
          </cell>
          <cell r="O122">
            <v>28</v>
          </cell>
          <cell r="P122">
            <v>37</v>
          </cell>
          <cell r="Q122">
            <v>51</v>
          </cell>
          <cell r="R122">
            <v>26</v>
          </cell>
          <cell r="S122">
            <v>17</v>
          </cell>
          <cell r="T122">
            <v>355</v>
          </cell>
        </row>
        <row r="123">
          <cell r="G123" t="str">
            <v>105307-CES. RURAL MONTE PATRIA</v>
          </cell>
          <cell r="H123">
            <v>7</v>
          </cell>
          <cell r="I123">
            <v>8</v>
          </cell>
          <cell r="J123">
            <v>9</v>
          </cell>
          <cell r="K123">
            <v>12</v>
          </cell>
          <cell r="L123">
            <v>16</v>
          </cell>
          <cell r="M123">
            <v>3</v>
          </cell>
          <cell r="N123">
            <v>11</v>
          </cell>
          <cell r="O123">
            <v>16</v>
          </cell>
          <cell r="P123">
            <v>31</v>
          </cell>
          <cell r="Q123">
            <v>17</v>
          </cell>
          <cell r="R123">
            <v>14</v>
          </cell>
          <cell r="S123">
            <v>11</v>
          </cell>
          <cell r="T123">
            <v>155</v>
          </cell>
        </row>
        <row r="124">
          <cell r="G124" t="str">
            <v>105311-CES. RURAL CHAÑARAL ALTO</v>
          </cell>
          <cell r="H124">
            <v>6</v>
          </cell>
          <cell r="J124">
            <v>6</v>
          </cell>
          <cell r="K124">
            <v>9</v>
          </cell>
          <cell r="L124">
            <v>4</v>
          </cell>
          <cell r="M124">
            <v>5</v>
          </cell>
          <cell r="N124">
            <v>0</v>
          </cell>
          <cell r="O124">
            <v>5</v>
          </cell>
          <cell r="Q124">
            <v>13</v>
          </cell>
          <cell r="R124">
            <v>5</v>
          </cell>
          <cell r="S124">
            <v>2</v>
          </cell>
          <cell r="T124">
            <v>55</v>
          </cell>
        </row>
        <row r="125">
          <cell r="G125" t="str">
            <v>105312-CES. RURAL CAREN</v>
          </cell>
          <cell r="H125">
            <v>3</v>
          </cell>
          <cell r="I125">
            <v>2</v>
          </cell>
          <cell r="J125">
            <v>0</v>
          </cell>
          <cell r="K125">
            <v>0</v>
          </cell>
          <cell r="L125">
            <v>4</v>
          </cell>
          <cell r="M125">
            <v>1</v>
          </cell>
          <cell r="N125">
            <v>5</v>
          </cell>
          <cell r="O125">
            <v>1</v>
          </cell>
          <cell r="P125">
            <v>2</v>
          </cell>
          <cell r="Q125">
            <v>4</v>
          </cell>
          <cell r="R125">
            <v>4</v>
          </cell>
          <cell r="S125">
            <v>1</v>
          </cell>
          <cell r="T125">
            <v>27</v>
          </cell>
        </row>
        <row r="126">
          <cell r="G126" t="str">
            <v>105318-CES. RURAL EL PALQUI</v>
          </cell>
          <cell r="H126">
            <v>14</v>
          </cell>
          <cell r="I126">
            <v>10</v>
          </cell>
          <cell r="J126">
            <v>10</v>
          </cell>
          <cell r="K126">
            <v>8</v>
          </cell>
          <cell r="L126">
            <v>6</v>
          </cell>
          <cell r="M126">
            <v>7</v>
          </cell>
          <cell r="N126">
            <v>7</v>
          </cell>
          <cell r="O126">
            <v>4</v>
          </cell>
          <cell r="P126">
            <v>3</v>
          </cell>
          <cell r="Q126">
            <v>4</v>
          </cell>
          <cell r="R126">
            <v>2</v>
          </cell>
          <cell r="S126">
            <v>2</v>
          </cell>
          <cell r="T126">
            <v>77</v>
          </cell>
        </row>
        <row r="127">
          <cell r="G127" t="str">
            <v>105428-P.S.R. HUATULAME</v>
          </cell>
          <cell r="N127">
            <v>1</v>
          </cell>
          <cell r="R127">
            <v>1</v>
          </cell>
          <cell r="T127">
            <v>2</v>
          </cell>
        </row>
        <row r="128">
          <cell r="G128" t="str">
            <v>105431-P.S.R. PEDREGAL</v>
          </cell>
          <cell r="I128">
            <v>2</v>
          </cell>
          <cell r="J128">
            <v>1</v>
          </cell>
          <cell r="L128">
            <v>1</v>
          </cell>
          <cell r="M128">
            <v>1</v>
          </cell>
          <cell r="O128">
            <v>0</v>
          </cell>
          <cell r="P128">
            <v>0</v>
          </cell>
          <cell r="Q128">
            <v>13</v>
          </cell>
          <cell r="R128">
            <v>0</v>
          </cell>
          <cell r="S128">
            <v>1</v>
          </cell>
          <cell r="T128">
            <v>19</v>
          </cell>
        </row>
        <row r="129">
          <cell r="G129" t="str">
            <v>105432-P.S.R. RAPEL</v>
          </cell>
          <cell r="M129">
            <v>0</v>
          </cell>
          <cell r="T129">
            <v>0</v>
          </cell>
        </row>
        <row r="130">
          <cell r="G130" t="str">
            <v>105435-P.S.R. TULAHUEN</v>
          </cell>
          <cell r="H130">
            <v>0</v>
          </cell>
          <cell r="J130">
            <v>3</v>
          </cell>
          <cell r="K130">
            <v>6</v>
          </cell>
          <cell r="L130">
            <v>1</v>
          </cell>
          <cell r="M130">
            <v>2</v>
          </cell>
          <cell r="N130">
            <v>3</v>
          </cell>
          <cell r="O130">
            <v>2</v>
          </cell>
          <cell r="Q130">
            <v>0</v>
          </cell>
          <cell r="R130">
            <v>0</v>
          </cell>
          <cell r="S130">
            <v>0</v>
          </cell>
          <cell r="T130">
            <v>17</v>
          </cell>
        </row>
        <row r="131">
          <cell r="G131" t="str">
            <v>105436-P.S.R. EL MAITEN</v>
          </cell>
          <cell r="H131">
            <v>0</v>
          </cell>
          <cell r="I131">
            <v>1</v>
          </cell>
          <cell r="K131">
            <v>0</v>
          </cell>
          <cell r="L131">
            <v>1</v>
          </cell>
          <cell r="N131">
            <v>0</v>
          </cell>
          <cell r="O131">
            <v>0</v>
          </cell>
          <cell r="P131">
            <v>1</v>
          </cell>
          <cell r="Q131">
            <v>0</v>
          </cell>
          <cell r="T131">
            <v>3</v>
          </cell>
        </row>
        <row r="132">
          <cell r="G132" t="str">
            <v>105489-P.S.R. RAMADAS DE TULAHUEN</v>
          </cell>
          <cell r="H132">
            <v>0</v>
          </cell>
          <cell r="K132">
            <v>0</v>
          </cell>
          <cell r="M132">
            <v>0</v>
          </cell>
          <cell r="Q132">
            <v>0</v>
          </cell>
          <cell r="S132">
            <v>0</v>
          </cell>
          <cell r="T132">
            <v>0</v>
          </cell>
        </row>
        <row r="133">
          <cell r="G133" t="str">
            <v>04304-PUNITAQUI</v>
          </cell>
          <cell r="H133">
            <v>5</v>
          </cell>
          <cell r="I133">
            <v>8</v>
          </cell>
          <cell r="J133">
            <v>13</v>
          </cell>
          <cell r="K133">
            <v>3</v>
          </cell>
          <cell r="L133">
            <v>4</v>
          </cell>
          <cell r="M133">
            <v>13</v>
          </cell>
          <cell r="N133">
            <v>22</v>
          </cell>
          <cell r="O133">
            <v>9</v>
          </cell>
          <cell r="P133">
            <v>5</v>
          </cell>
          <cell r="Q133">
            <v>27</v>
          </cell>
          <cell r="R133">
            <v>21</v>
          </cell>
          <cell r="S133">
            <v>3</v>
          </cell>
          <cell r="T133">
            <v>133</v>
          </cell>
        </row>
        <row r="134">
          <cell r="G134" t="str">
            <v>105308-CES. RURAL PUNITAQUI</v>
          </cell>
          <cell r="H134">
            <v>5</v>
          </cell>
          <cell r="I134">
            <v>8</v>
          </cell>
          <cell r="J134">
            <v>13</v>
          </cell>
          <cell r="K134">
            <v>3</v>
          </cell>
          <cell r="L134">
            <v>4</v>
          </cell>
          <cell r="M134">
            <v>13</v>
          </cell>
          <cell r="N134">
            <v>22</v>
          </cell>
          <cell r="O134">
            <v>9</v>
          </cell>
          <cell r="P134">
            <v>5</v>
          </cell>
          <cell r="Q134">
            <v>27</v>
          </cell>
          <cell r="R134">
            <v>21</v>
          </cell>
          <cell r="S134">
            <v>3</v>
          </cell>
          <cell r="T134">
            <v>133</v>
          </cell>
        </row>
        <row r="135">
          <cell r="G135" t="str">
            <v>04305-RIO HURTADO</v>
          </cell>
          <cell r="H135">
            <v>0</v>
          </cell>
          <cell r="I135">
            <v>3</v>
          </cell>
          <cell r="K135">
            <v>1</v>
          </cell>
          <cell r="L135">
            <v>11</v>
          </cell>
          <cell r="M135">
            <v>8</v>
          </cell>
          <cell r="N135">
            <v>0</v>
          </cell>
          <cell r="O135">
            <v>6</v>
          </cell>
          <cell r="P135">
            <v>8</v>
          </cell>
          <cell r="Q135">
            <v>7</v>
          </cell>
          <cell r="R135">
            <v>0</v>
          </cell>
          <cell r="S135">
            <v>0</v>
          </cell>
          <cell r="T135">
            <v>44</v>
          </cell>
        </row>
        <row r="136">
          <cell r="G136" t="str">
            <v>105310-CES. RURAL PICHASCA</v>
          </cell>
          <cell r="H136">
            <v>0</v>
          </cell>
          <cell r="I136">
            <v>0</v>
          </cell>
          <cell r="L136">
            <v>11</v>
          </cell>
          <cell r="M136">
            <v>8</v>
          </cell>
          <cell r="N136">
            <v>0</v>
          </cell>
          <cell r="O136">
            <v>5</v>
          </cell>
          <cell r="P136">
            <v>4</v>
          </cell>
          <cell r="R136">
            <v>0</v>
          </cell>
          <cell r="S136">
            <v>0</v>
          </cell>
          <cell r="T136">
            <v>28</v>
          </cell>
        </row>
        <row r="137">
          <cell r="G137" t="str">
            <v>105409-P.S.R. EL CHAÑAR</v>
          </cell>
          <cell r="N137">
            <v>0</v>
          </cell>
          <cell r="P137">
            <v>2</v>
          </cell>
          <cell r="Q137">
            <v>0</v>
          </cell>
          <cell r="R137">
            <v>0</v>
          </cell>
          <cell r="T137">
            <v>2</v>
          </cell>
        </row>
        <row r="138">
          <cell r="G138" t="str">
            <v>105410-P.S.R. HURTADO</v>
          </cell>
          <cell r="N138">
            <v>0</v>
          </cell>
          <cell r="O138">
            <v>1</v>
          </cell>
          <cell r="P138">
            <v>1</v>
          </cell>
          <cell r="Q138">
            <v>2</v>
          </cell>
          <cell r="R138">
            <v>0</v>
          </cell>
          <cell r="T138">
            <v>4</v>
          </cell>
        </row>
        <row r="139">
          <cell r="G139" t="str">
            <v>105411-P.S.R. LAS BREAS</v>
          </cell>
          <cell r="M139">
            <v>0</v>
          </cell>
          <cell r="Q139">
            <v>0</v>
          </cell>
          <cell r="R139">
            <v>0</v>
          </cell>
          <cell r="T139">
            <v>0</v>
          </cell>
        </row>
        <row r="140">
          <cell r="G140" t="str">
            <v>105413-P.S.R. SAMO ALTO</v>
          </cell>
          <cell r="I140">
            <v>3</v>
          </cell>
          <cell r="K140">
            <v>0</v>
          </cell>
          <cell r="P140">
            <v>1</v>
          </cell>
          <cell r="Q140">
            <v>3</v>
          </cell>
          <cell r="R140">
            <v>0</v>
          </cell>
          <cell r="S140">
            <v>0</v>
          </cell>
          <cell r="T140">
            <v>7</v>
          </cell>
        </row>
        <row r="141">
          <cell r="G141" t="str">
            <v>105414-P.S.R. SERON</v>
          </cell>
          <cell r="N141">
            <v>0</v>
          </cell>
          <cell r="P141">
            <v>0</v>
          </cell>
          <cell r="Q141">
            <v>2</v>
          </cell>
          <cell r="R141">
            <v>0</v>
          </cell>
          <cell r="T141">
            <v>2</v>
          </cell>
        </row>
        <row r="142">
          <cell r="G142" t="str">
            <v>105503-P.S.R. TABAQUEROS</v>
          </cell>
          <cell r="K142">
            <v>1</v>
          </cell>
          <cell r="M142">
            <v>0</v>
          </cell>
          <cell r="N142">
            <v>0</v>
          </cell>
          <cell r="P142">
            <v>0</v>
          </cell>
          <cell r="T142">
            <v>1</v>
          </cell>
        </row>
        <row r="143">
          <cell r="G143" t="str">
            <v>Total general</v>
          </cell>
          <cell r="H143">
            <v>429</v>
          </cell>
          <cell r="I143">
            <v>339</v>
          </cell>
          <cell r="J143">
            <v>566</v>
          </cell>
          <cell r="K143">
            <v>800</v>
          </cell>
          <cell r="L143">
            <v>774</v>
          </cell>
          <cell r="M143">
            <v>745</v>
          </cell>
          <cell r="N143">
            <v>497</v>
          </cell>
          <cell r="O143">
            <v>606</v>
          </cell>
          <cell r="P143">
            <v>581</v>
          </cell>
          <cell r="Q143">
            <v>579</v>
          </cell>
          <cell r="R143">
            <v>561</v>
          </cell>
          <cell r="S143">
            <v>453</v>
          </cell>
          <cell r="T143">
            <v>6930</v>
          </cell>
        </row>
      </sheetData>
      <sheetData sheetId="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>
            <v>10</v>
          </cell>
          <cell r="R4">
            <v>11</v>
          </cell>
          <cell r="S4">
            <v>12</v>
          </cell>
          <cell r="T4" t="str">
            <v>Total general</v>
          </cell>
        </row>
        <row r="5">
          <cell r="G5" t="str">
            <v>04101-LA SERENA</v>
          </cell>
          <cell r="H5">
            <v>157</v>
          </cell>
          <cell r="I5">
            <v>130</v>
          </cell>
          <cell r="J5">
            <v>186</v>
          </cell>
          <cell r="K5">
            <v>169</v>
          </cell>
          <cell r="L5">
            <v>135</v>
          </cell>
          <cell r="M5">
            <v>118</v>
          </cell>
          <cell r="N5">
            <v>115</v>
          </cell>
          <cell r="O5">
            <v>118</v>
          </cell>
          <cell r="P5">
            <v>92</v>
          </cell>
          <cell r="Q5">
            <v>128</v>
          </cell>
          <cell r="R5">
            <v>103</v>
          </cell>
          <cell r="S5">
            <v>143</v>
          </cell>
          <cell r="T5">
            <v>1594</v>
          </cell>
        </row>
        <row r="6">
          <cell r="G6" t="str">
            <v>105300-CES. CARDENAL CARO</v>
          </cell>
          <cell r="H6">
            <v>21</v>
          </cell>
          <cell r="I6">
            <v>21</v>
          </cell>
          <cell r="J6">
            <v>33</v>
          </cell>
          <cell r="K6">
            <v>22</v>
          </cell>
          <cell r="L6">
            <v>16</v>
          </cell>
          <cell r="M6">
            <v>13</v>
          </cell>
          <cell r="N6">
            <v>12</v>
          </cell>
          <cell r="O6">
            <v>19</v>
          </cell>
          <cell r="P6">
            <v>18</v>
          </cell>
          <cell r="Q6">
            <v>14</v>
          </cell>
          <cell r="R6">
            <v>14</v>
          </cell>
          <cell r="S6">
            <v>10</v>
          </cell>
          <cell r="T6">
            <v>213</v>
          </cell>
        </row>
        <row r="7">
          <cell r="G7" t="str">
            <v>105301-CES. LAS COMPAÑIAS</v>
          </cell>
          <cell r="H7">
            <v>33</v>
          </cell>
          <cell r="I7">
            <v>22</v>
          </cell>
          <cell r="J7">
            <v>34</v>
          </cell>
          <cell r="K7">
            <v>22</v>
          </cell>
          <cell r="L7">
            <v>20</v>
          </cell>
          <cell r="M7">
            <v>0</v>
          </cell>
          <cell r="N7">
            <v>16</v>
          </cell>
          <cell r="O7">
            <v>16</v>
          </cell>
          <cell r="P7">
            <v>19</v>
          </cell>
          <cell r="Q7">
            <v>12</v>
          </cell>
          <cell r="R7">
            <v>13</v>
          </cell>
          <cell r="S7">
            <v>18</v>
          </cell>
          <cell r="T7">
            <v>225</v>
          </cell>
        </row>
        <row r="8">
          <cell r="G8" t="str">
            <v>105302-CES. PEDRO AGUIRRE C.</v>
          </cell>
          <cell r="H8">
            <v>30</v>
          </cell>
          <cell r="I8">
            <v>22</v>
          </cell>
          <cell r="J8">
            <v>36</v>
          </cell>
          <cell r="K8">
            <v>28</v>
          </cell>
          <cell r="L8">
            <v>24</v>
          </cell>
          <cell r="M8">
            <v>30</v>
          </cell>
          <cell r="N8">
            <v>30</v>
          </cell>
          <cell r="O8">
            <v>23</v>
          </cell>
          <cell r="P8">
            <v>14</v>
          </cell>
          <cell r="Q8">
            <v>26</v>
          </cell>
          <cell r="R8">
            <v>24</v>
          </cell>
          <cell r="S8">
            <v>28</v>
          </cell>
          <cell r="T8">
            <v>315</v>
          </cell>
        </row>
        <row r="9">
          <cell r="G9" t="str">
            <v>105313-CES. SCHAFFHAUSER</v>
          </cell>
          <cell r="H9">
            <v>15</v>
          </cell>
          <cell r="I9">
            <v>15</v>
          </cell>
          <cell r="J9">
            <v>23</v>
          </cell>
          <cell r="K9">
            <v>37</v>
          </cell>
          <cell r="L9">
            <v>26</v>
          </cell>
          <cell r="M9">
            <v>25</v>
          </cell>
          <cell r="N9">
            <v>18</v>
          </cell>
          <cell r="O9">
            <v>11</v>
          </cell>
          <cell r="P9">
            <v>16</v>
          </cell>
          <cell r="Q9">
            <v>20</v>
          </cell>
          <cell r="R9">
            <v>8</v>
          </cell>
          <cell r="S9">
            <v>20</v>
          </cell>
          <cell r="T9">
            <v>234</v>
          </cell>
        </row>
        <row r="10">
          <cell r="G10" t="str">
            <v>105319-CES. CARDENAL R.S.H.</v>
          </cell>
          <cell r="H10">
            <v>42</v>
          </cell>
          <cell r="I10">
            <v>26</v>
          </cell>
          <cell r="J10">
            <v>25</v>
          </cell>
          <cell r="K10">
            <v>16</v>
          </cell>
          <cell r="L10">
            <v>22</v>
          </cell>
          <cell r="M10">
            <v>23</v>
          </cell>
          <cell r="N10">
            <v>21</v>
          </cell>
          <cell r="O10">
            <v>26</v>
          </cell>
          <cell r="P10">
            <v>18</v>
          </cell>
          <cell r="Q10">
            <v>37</v>
          </cell>
          <cell r="R10">
            <v>13</v>
          </cell>
          <cell r="S10">
            <v>22</v>
          </cell>
          <cell r="T10">
            <v>291</v>
          </cell>
        </row>
        <row r="11">
          <cell r="G11" t="str">
            <v>105325-CESFAM JUAN PABLO II</v>
          </cell>
          <cell r="H11">
            <v>14</v>
          </cell>
          <cell r="I11">
            <v>22</v>
          </cell>
          <cell r="J11">
            <v>27</v>
          </cell>
          <cell r="K11">
            <v>25</v>
          </cell>
          <cell r="L11">
            <v>17</v>
          </cell>
          <cell r="M11">
            <v>20</v>
          </cell>
          <cell r="N11">
            <v>14</v>
          </cell>
          <cell r="O11">
            <v>15</v>
          </cell>
          <cell r="P11">
            <v>5</v>
          </cell>
          <cell r="Q11">
            <v>10</v>
          </cell>
          <cell r="R11">
            <v>26</v>
          </cell>
          <cell r="S11">
            <v>37</v>
          </cell>
          <cell r="T11">
            <v>232</v>
          </cell>
        </row>
        <row r="12">
          <cell r="G12" t="str">
            <v xml:space="preserve">105400-P.S.R. ALGARROBITO            </v>
          </cell>
          <cell r="J12">
            <v>0</v>
          </cell>
          <cell r="K12">
            <v>9</v>
          </cell>
          <cell r="L12">
            <v>1</v>
          </cell>
          <cell r="M12">
            <v>1</v>
          </cell>
          <cell r="N12">
            <v>0</v>
          </cell>
          <cell r="O12">
            <v>1</v>
          </cell>
          <cell r="P12">
            <v>1</v>
          </cell>
          <cell r="Q12">
            <v>1</v>
          </cell>
          <cell r="R12">
            <v>0</v>
          </cell>
          <cell r="S12">
            <v>4</v>
          </cell>
          <cell r="T12">
            <v>18</v>
          </cell>
        </row>
        <row r="13">
          <cell r="G13" t="str">
            <v>105401-P.S.R. LAS ROJAS</v>
          </cell>
          <cell r="K13">
            <v>1</v>
          </cell>
          <cell r="L13">
            <v>1</v>
          </cell>
          <cell r="M13">
            <v>0</v>
          </cell>
          <cell r="N13">
            <v>0</v>
          </cell>
          <cell r="P13">
            <v>0</v>
          </cell>
          <cell r="Q13">
            <v>0</v>
          </cell>
          <cell r="R13">
            <v>0</v>
          </cell>
          <cell r="T13">
            <v>2</v>
          </cell>
        </row>
        <row r="14">
          <cell r="G14" t="str">
            <v>105402-P.S.R. EL ROMERO</v>
          </cell>
          <cell r="J14">
            <v>0</v>
          </cell>
          <cell r="K14">
            <v>0</v>
          </cell>
          <cell r="L14">
            <v>0</v>
          </cell>
          <cell r="M14">
            <v>1</v>
          </cell>
          <cell r="O14">
            <v>0</v>
          </cell>
          <cell r="Q14">
            <v>1</v>
          </cell>
          <cell r="T14">
            <v>2</v>
          </cell>
        </row>
        <row r="15">
          <cell r="G15" t="str">
            <v>105499-P.S.R. LAMBERT</v>
          </cell>
          <cell r="J15">
            <v>2</v>
          </cell>
          <cell r="K15">
            <v>3</v>
          </cell>
          <cell r="L15">
            <v>0</v>
          </cell>
          <cell r="M15">
            <v>1</v>
          </cell>
          <cell r="O15">
            <v>1</v>
          </cell>
          <cell r="Q15">
            <v>1</v>
          </cell>
          <cell r="T15">
            <v>8</v>
          </cell>
        </row>
        <row r="16">
          <cell r="G16" t="str">
            <v>105700-CECOF VILLA EL INDIO</v>
          </cell>
          <cell r="H16">
            <v>0</v>
          </cell>
          <cell r="I16">
            <v>1</v>
          </cell>
          <cell r="J16">
            <v>0</v>
          </cell>
          <cell r="K16">
            <v>4</v>
          </cell>
          <cell r="L16">
            <v>3</v>
          </cell>
          <cell r="M16">
            <v>1</v>
          </cell>
          <cell r="O16">
            <v>3</v>
          </cell>
          <cell r="P16">
            <v>1</v>
          </cell>
          <cell r="Q16">
            <v>0</v>
          </cell>
          <cell r="R16">
            <v>4</v>
          </cell>
          <cell r="S16">
            <v>1</v>
          </cell>
          <cell r="T16">
            <v>18</v>
          </cell>
        </row>
        <row r="17">
          <cell r="G17" t="str">
            <v>105701-CECOF VILLA ALEMANIA</v>
          </cell>
          <cell r="R17">
            <v>0</v>
          </cell>
          <cell r="T17">
            <v>0</v>
          </cell>
        </row>
        <row r="18">
          <cell r="G18" t="str">
            <v>200402-CECOF ARCOS DE PINAMAR</v>
          </cell>
          <cell r="H18">
            <v>2</v>
          </cell>
          <cell r="I18">
            <v>1</v>
          </cell>
          <cell r="J18">
            <v>6</v>
          </cell>
          <cell r="K18">
            <v>2</v>
          </cell>
          <cell r="L18">
            <v>5</v>
          </cell>
          <cell r="M18">
            <v>3</v>
          </cell>
          <cell r="N18">
            <v>4</v>
          </cell>
          <cell r="O18">
            <v>3</v>
          </cell>
          <cell r="P18">
            <v>0</v>
          </cell>
          <cell r="Q18">
            <v>6</v>
          </cell>
          <cell r="R18">
            <v>1</v>
          </cell>
          <cell r="S18">
            <v>3</v>
          </cell>
          <cell r="T18">
            <v>36</v>
          </cell>
        </row>
        <row r="19">
          <cell r="G19" t="str">
            <v>04102-COQUIMBO</v>
          </cell>
          <cell r="H19">
            <v>165</v>
          </cell>
          <cell r="I19">
            <v>147</v>
          </cell>
          <cell r="J19">
            <v>163</v>
          </cell>
          <cell r="K19">
            <v>128</v>
          </cell>
          <cell r="L19">
            <v>153</v>
          </cell>
          <cell r="M19">
            <v>182</v>
          </cell>
          <cell r="N19">
            <v>159</v>
          </cell>
          <cell r="O19">
            <v>174</v>
          </cell>
          <cell r="P19">
            <v>105</v>
          </cell>
          <cell r="Q19">
            <v>175</v>
          </cell>
          <cell r="R19">
            <v>125</v>
          </cell>
          <cell r="S19">
            <v>132</v>
          </cell>
          <cell r="T19">
            <v>1808</v>
          </cell>
        </row>
        <row r="20">
          <cell r="G20" t="str">
            <v>105303-CES. SAN JUAN</v>
          </cell>
          <cell r="H20">
            <v>17</v>
          </cell>
          <cell r="I20">
            <v>13</v>
          </cell>
          <cell r="J20">
            <v>17</v>
          </cell>
          <cell r="K20">
            <v>20</v>
          </cell>
          <cell r="L20">
            <v>12</v>
          </cell>
          <cell r="M20">
            <v>19</v>
          </cell>
          <cell r="N20">
            <v>21</v>
          </cell>
          <cell r="O20">
            <v>25</v>
          </cell>
          <cell r="P20">
            <v>15</v>
          </cell>
          <cell r="Q20">
            <v>26</v>
          </cell>
          <cell r="R20">
            <v>16</v>
          </cell>
          <cell r="S20">
            <v>24</v>
          </cell>
          <cell r="T20">
            <v>225</v>
          </cell>
        </row>
        <row r="21">
          <cell r="G21" t="str">
            <v>105304-CES. SANTA CECILIA</v>
          </cell>
          <cell r="H21">
            <v>36</v>
          </cell>
          <cell r="I21">
            <v>37</v>
          </cell>
          <cell r="J21">
            <v>39</v>
          </cell>
          <cell r="K21">
            <v>15</v>
          </cell>
          <cell r="L21">
            <v>33</v>
          </cell>
          <cell r="M21">
            <v>28</v>
          </cell>
          <cell r="N21">
            <v>31</v>
          </cell>
          <cell r="O21">
            <v>17</v>
          </cell>
          <cell r="P21">
            <v>12</v>
          </cell>
          <cell r="Q21">
            <v>31</v>
          </cell>
          <cell r="R21">
            <v>14</v>
          </cell>
          <cell r="S21">
            <v>11</v>
          </cell>
          <cell r="T21">
            <v>304</v>
          </cell>
        </row>
        <row r="22">
          <cell r="G22" t="str">
            <v>105305-CES. TIERRAS BLANCAS</v>
          </cell>
          <cell r="H22">
            <v>48</v>
          </cell>
          <cell r="I22">
            <v>44</v>
          </cell>
          <cell r="J22">
            <v>49</v>
          </cell>
          <cell r="K22">
            <v>38</v>
          </cell>
          <cell r="L22">
            <v>35</v>
          </cell>
          <cell r="M22">
            <v>66</v>
          </cell>
          <cell r="N22">
            <v>66</v>
          </cell>
          <cell r="O22">
            <v>86</v>
          </cell>
          <cell r="P22">
            <v>43</v>
          </cell>
          <cell r="Q22">
            <v>54</v>
          </cell>
          <cell r="R22">
            <v>40</v>
          </cell>
          <cell r="S22">
            <v>47</v>
          </cell>
          <cell r="T22">
            <v>616</v>
          </cell>
        </row>
        <row r="23">
          <cell r="G23" t="str">
            <v>105321-CES. RURAL  TONGOY</v>
          </cell>
          <cell r="H23">
            <v>6</v>
          </cell>
          <cell r="I23">
            <v>10</v>
          </cell>
          <cell r="J23">
            <v>5</v>
          </cell>
          <cell r="K23">
            <v>9</v>
          </cell>
          <cell r="L23">
            <v>2</v>
          </cell>
          <cell r="M23">
            <v>8</v>
          </cell>
          <cell r="N23">
            <v>4</v>
          </cell>
          <cell r="O23">
            <v>6</v>
          </cell>
          <cell r="P23">
            <v>9</v>
          </cell>
          <cell r="Q23">
            <v>10</v>
          </cell>
          <cell r="R23">
            <v>0</v>
          </cell>
          <cell r="S23">
            <v>2</v>
          </cell>
          <cell r="T23">
            <v>71</v>
          </cell>
        </row>
        <row r="24">
          <cell r="G24" t="str">
            <v>105323-CES. DR. SERGIO AGUILAR</v>
          </cell>
          <cell r="H24">
            <v>39</v>
          </cell>
          <cell r="I24">
            <v>36</v>
          </cell>
          <cell r="J24">
            <v>44</v>
          </cell>
          <cell r="K24">
            <v>27</v>
          </cell>
          <cell r="L24">
            <v>44</v>
          </cell>
          <cell r="M24">
            <v>35</v>
          </cell>
          <cell r="N24">
            <v>25</v>
          </cell>
          <cell r="O24">
            <v>27</v>
          </cell>
          <cell r="P24">
            <v>15</v>
          </cell>
          <cell r="Q24">
            <v>36</v>
          </cell>
          <cell r="R24">
            <v>28</v>
          </cell>
          <cell r="S24">
            <v>25</v>
          </cell>
          <cell r="T24">
            <v>381</v>
          </cell>
        </row>
        <row r="25">
          <cell r="G25" t="str">
            <v>105405-P.S.R. GUANAQUEROS</v>
          </cell>
          <cell r="H25">
            <v>0</v>
          </cell>
          <cell r="I25">
            <v>0</v>
          </cell>
          <cell r="J25">
            <v>0</v>
          </cell>
          <cell r="K25">
            <v>1</v>
          </cell>
          <cell r="L25">
            <v>1</v>
          </cell>
          <cell r="M25">
            <v>3</v>
          </cell>
          <cell r="N25">
            <v>1</v>
          </cell>
          <cell r="O25">
            <v>0</v>
          </cell>
          <cell r="P25">
            <v>1</v>
          </cell>
          <cell r="Q25">
            <v>0</v>
          </cell>
          <cell r="R25">
            <v>0</v>
          </cell>
          <cell r="T25">
            <v>7</v>
          </cell>
        </row>
        <row r="26">
          <cell r="G26" t="str">
            <v>105406-P.S.R. PAN DE AZUCAR</v>
          </cell>
          <cell r="H26">
            <v>10</v>
          </cell>
          <cell r="I26">
            <v>4</v>
          </cell>
          <cell r="J26">
            <v>2</v>
          </cell>
          <cell r="K26">
            <v>13</v>
          </cell>
          <cell r="L26">
            <v>16</v>
          </cell>
          <cell r="M26">
            <v>15</v>
          </cell>
          <cell r="N26">
            <v>2</v>
          </cell>
          <cell r="O26">
            <v>4</v>
          </cell>
          <cell r="T26">
            <v>66</v>
          </cell>
        </row>
        <row r="27">
          <cell r="G27" t="str">
            <v>105407-P.S.R. TAMBILLOS</v>
          </cell>
          <cell r="M27">
            <v>0</v>
          </cell>
          <cell r="T27">
            <v>0</v>
          </cell>
        </row>
        <row r="28">
          <cell r="G28" t="str">
            <v>105705-CECOF EL ALBA</v>
          </cell>
          <cell r="H28">
            <v>8</v>
          </cell>
          <cell r="I28">
            <v>0</v>
          </cell>
          <cell r="J28">
            <v>4</v>
          </cell>
          <cell r="K28">
            <v>1</v>
          </cell>
          <cell r="L28">
            <v>7</v>
          </cell>
          <cell r="M28">
            <v>4</v>
          </cell>
          <cell r="N28">
            <v>1</v>
          </cell>
          <cell r="O28">
            <v>5</v>
          </cell>
          <cell r="P28">
            <v>0</v>
          </cell>
          <cell r="Q28">
            <v>2</v>
          </cell>
          <cell r="R28">
            <v>5</v>
          </cell>
          <cell r="S28">
            <v>4</v>
          </cell>
          <cell r="T28">
            <v>41</v>
          </cell>
        </row>
        <row r="29">
          <cell r="G29" t="str">
            <v>200273-CECOF PUNTA MIRA</v>
          </cell>
          <cell r="H29">
            <v>1</v>
          </cell>
          <cell r="I29">
            <v>3</v>
          </cell>
          <cell r="J29">
            <v>3</v>
          </cell>
          <cell r="K29">
            <v>4</v>
          </cell>
          <cell r="L29">
            <v>3</v>
          </cell>
          <cell r="M29">
            <v>4</v>
          </cell>
          <cell r="N29">
            <v>8</v>
          </cell>
          <cell r="O29">
            <v>4</v>
          </cell>
          <cell r="P29">
            <v>1</v>
          </cell>
          <cell r="Q29">
            <v>4</v>
          </cell>
          <cell r="R29">
            <v>3</v>
          </cell>
          <cell r="S29">
            <v>6</v>
          </cell>
          <cell r="T29">
            <v>44</v>
          </cell>
        </row>
        <row r="30">
          <cell r="G30" t="str">
            <v>200494-CESFAM EL SAUCE</v>
          </cell>
          <cell r="O30">
            <v>0</v>
          </cell>
          <cell r="P30">
            <v>7</v>
          </cell>
          <cell r="Q30">
            <v>5</v>
          </cell>
          <cell r="R30">
            <v>9</v>
          </cell>
          <cell r="S30">
            <v>6</v>
          </cell>
          <cell r="T30">
            <v>27</v>
          </cell>
        </row>
        <row r="31">
          <cell r="G31" t="str">
            <v>200499-CESFAM PAN DE AZÚCAR</v>
          </cell>
          <cell r="P31">
            <v>2</v>
          </cell>
          <cell r="Q31">
            <v>7</v>
          </cell>
          <cell r="R31">
            <v>10</v>
          </cell>
          <cell r="S31">
            <v>7</v>
          </cell>
          <cell r="T31">
            <v>26</v>
          </cell>
        </row>
        <row r="32">
          <cell r="G32" t="str">
            <v>04103-ANDACOLLO</v>
          </cell>
          <cell r="I32">
            <v>5</v>
          </cell>
          <cell r="J32">
            <v>5</v>
          </cell>
          <cell r="K32">
            <v>5</v>
          </cell>
          <cell r="L32">
            <v>7</v>
          </cell>
          <cell r="M32">
            <v>5</v>
          </cell>
          <cell r="N32">
            <v>4</v>
          </cell>
          <cell r="O32">
            <v>7</v>
          </cell>
          <cell r="P32">
            <v>4</v>
          </cell>
          <cell r="Q32">
            <v>8</v>
          </cell>
          <cell r="R32">
            <v>12</v>
          </cell>
          <cell r="S32">
            <v>19</v>
          </cell>
          <cell r="T32">
            <v>81</v>
          </cell>
        </row>
        <row r="33">
          <cell r="G33" t="str">
            <v>105106-HOSPITAL ANDACOLLO</v>
          </cell>
          <cell r="I33">
            <v>5</v>
          </cell>
          <cell r="J33">
            <v>5</v>
          </cell>
          <cell r="K33">
            <v>5</v>
          </cell>
          <cell r="L33">
            <v>7</v>
          </cell>
          <cell r="M33">
            <v>5</v>
          </cell>
          <cell r="N33">
            <v>4</v>
          </cell>
          <cell r="O33">
            <v>7</v>
          </cell>
          <cell r="P33">
            <v>4</v>
          </cell>
          <cell r="Q33">
            <v>8</v>
          </cell>
          <cell r="R33">
            <v>12</v>
          </cell>
          <cell r="S33">
            <v>19</v>
          </cell>
          <cell r="T33">
            <v>81</v>
          </cell>
        </row>
        <row r="34">
          <cell r="G34" t="str">
            <v>04104-LA HIGUERA</v>
          </cell>
          <cell r="K34">
            <v>2</v>
          </cell>
          <cell r="L34">
            <v>5</v>
          </cell>
          <cell r="M34">
            <v>2</v>
          </cell>
          <cell r="N34">
            <v>8</v>
          </cell>
          <cell r="O34">
            <v>5</v>
          </cell>
          <cell r="P34">
            <v>1</v>
          </cell>
          <cell r="Q34">
            <v>3</v>
          </cell>
          <cell r="R34">
            <v>0</v>
          </cell>
          <cell r="T34">
            <v>26</v>
          </cell>
        </row>
        <row r="35">
          <cell r="G35" t="str">
            <v>105314-CES. LA HIGUERA</v>
          </cell>
          <cell r="K35">
            <v>1</v>
          </cell>
          <cell r="L35">
            <v>2</v>
          </cell>
          <cell r="M35">
            <v>1</v>
          </cell>
          <cell r="N35">
            <v>1</v>
          </cell>
          <cell r="O35">
            <v>3</v>
          </cell>
          <cell r="Q35">
            <v>0</v>
          </cell>
          <cell r="R35">
            <v>0</v>
          </cell>
          <cell r="T35">
            <v>8</v>
          </cell>
        </row>
        <row r="36">
          <cell r="G36" t="str">
            <v xml:space="preserve">105500-P.S.R. CALETA HORNOS        </v>
          </cell>
          <cell r="K36">
            <v>0</v>
          </cell>
          <cell r="L36">
            <v>3</v>
          </cell>
          <cell r="M36">
            <v>0</v>
          </cell>
          <cell r="N36">
            <v>2</v>
          </cell>
          <cell r="O36">
            <v>1</v>
          </cell>
          <cell r="P36">
            <v>1</v>
          </cell>
          <cell r="Q36">
            <v>3</v>
          </cell>
          <cell r="R36">
            <v>0</v>
          </cell>
          <cell r="T36">
            <v>10</v>
          </cell>
        </row>
        <row r="37">
          <cell r="G37" t="str">
            <v>105505-P.S.R. LOS CHOROS</v>
          </cell>
          <cell r="K37">
            <v>1</v>
          </cell>
          <cell r="L37">
            <v>0</v>
          </cell>
          <cell r="M37">
            <v>1</v>
          </cell>
          <cell r="N37">
            <v>1</v>
          </cell>
          <cell r="O37">
            <v>1</v>
          </cell>
          <cell r="P37">
            <v>0</v>
          </cell>
          <cell r="Q37">
            <v>0</v>
          </cell>
          <cell r="R37">
            <v>0</v>
          </cell>
          <cell r="T37">
            <v>4</v>
          </cell>
        </row>
        <row r="38">
          <cell r="G38" t="str">
            <v>105506-P.S.R. EL TRAPICHE</v>
          </cell>
          <cell r="K38">
            <v>0</v>
          </cell>
          <cell r="L38">
            <v>0</v>
          </cell>
          <cell r="M38">
            <v>0</v>
          </cell>
          <cell r="N38">
            <v>4</v>
          </cell>
          <cell r="O38">
            <v>0</v>
          </cell>
          <cell r="R38">
            <v>0</v>
          </cell>
          <cell r="T38">
            <v>4</v>
          </cell>
        </row>
        <row r="39">
          <cell r="G39" t="str">
            <v>04105-PAIHUANO</v>
          </cell>
          <cell r="J39">
            <v>2</v>
          </cell>
          <cell r="K39">
            <v>2</v>
          </cell>
          <cell r="L39">
            <v>3</v>
          </cell>
          <cell r="M39">
            <v>4</v>
          </cell>
          <cell r="N39">
            <v>6</v>
          </cell>
          <cell r="O39">
            <v>0</v>
          </cell>
          <cell r="P39">
            <v>14</v>
          </cell>
          <cell r="Q39">
            <v>15</v>
          </cell>
          <cell r="R39">
            <v>3</v>
          </cell>
          <cell r="S39">
            <v>0</v>
          </cell>
          <cell r="T39">
            <v>49</v>
          </cell>
        </row>
        <row r="40">
          <cell r="G40" t="str">
            <v>105306-CES. PAIHUANO</v>
          </cell>
          <cell r="J40">
            <v>2</v>
          </cell>
          <cell r="K40">
            <v>2</v>
          </cell>
          <cell r="L40">
            <v>3</v>
          </cell>
          <cell r="M40">
            <v>4</v>
          </cell>
          <cell r="N40">
            <v>5</v>
          </cell>
          <cell r="P40">
            <v>13</v>
          </cell>
          <cell r="Q40">
            <v>14</v>
          </cell>
          <cell r="R40">
            <v>3</v>
          </cell>
          <cell r="S40">
            <v>0</v>
          </cell>
          <cell r="T40">
            <v>46</v>
          </cell>
        </row>
        <row r="41">
          <cell r="G41" t="str">
            <v>105475-P.S.R. HORCON</v>
          </cell>
          <cell r="M41">
            <v>0</v>
          </cell>
          <cell r="N41">
            <v>1</v>
          </cell>
          <cell r="O41">
            <v>0</v>
          </cell>
          <cell r="P41">
            <v>0</v>
          </cell>
          <cell r="Q41">
            <v>1</v>
          </cell>
          <cell r="R41">
            <v>0</v>
          </cell>
          <cell r="S41">
            <v>0</v>
          </cell>
          <cell r="T41">
            <v>2</v>
          </cell>
        </row>
        <row r="42">
          <cell r="G42" t="str">
            <v>105476-P.S.R. MONTE GRANDE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1</v>
          </cell>
          <cell r="Q42">
            <v>0</v>
          </cell>
          <cell r="R42">
            <v>0</v>
          </cell>
          <cell r="T42">
            <v>1</v>
          </cell>
        </row>
        <row r="43">
          <cell r="G43" t="str">
            <v>105477-P.S.R. PISCO ELQUI</v>
          </cell>
          <cell r="K43">
            <v>0</v>
          </cell>
          <cell r="M43">
            <v>0</v>
          </cell>
          <cell r="N43">
            <v>0</v>
          </cell>
          <cell r="P43">
            <v>0</v>
          </cell>
          <cell r="Q43">
            <v>0</v>
          </cell>
          <cell r="R43">
            <v>0</v>
          </cell>
          <cell r="T43">
            <v>0</v>
          </cell>
        </row>
        <row r="44">
          <cell r="G44" t="str">
            <v>04106-VICUÑA</v>
          </cell>
          <cell r="H44">
            <v>4</v>
          </cell>
          <cell r="I44">
            <v>7</v>
          </cell>
          <cell r="J44">
            <v>15</v>
          </cell>
          <cell r="K44">
            <v>20</v>
          </cell>
          <cell r="L44">
            <v>16</v>
          </cell>
          <cell r="M44">
            <v>14</v>
          </cell>
          <cell r="N44">
            <v>23</v>
          </cell>
          <cell r="O44">
            <v>20</v>
          </cell>
          <cell r="P44">
            <v>19</v>
          </cell>
          <cell r="Q44">
            <v>23</v>
          </cell>
          <cell r="R44">
            <v>15</v>
          </cell>
          <cell r="S44">
            <v>27</v>
          </cell>
          <cell r="T44">
            <v>203</v>
          </cell>
        </row>
        <row r="45">
          <cell r="G45" t="str">
            <v>105107-HOSPITAL VICUÑA</v>
          </cell>
          <cell r="H45">
            <v>2</v>
          </cell>
          <cell r="I45">
            <v>1</v>
          </cell>
          <cell r="J45">
            <v>5</v>
          </cell>
          <cell r="K45">
            <v>16</v>
          </cell>
          <cell r="L45">
            <v>12</v>
          </cell>
          <cell r="M45">
            <v>13</v>
          </cell>
          <cell r="N45">
            <v>12</v>
          </cell>
          <cell r="O45">
            <v>13</v>
          </cell>
          <cell r="P45">
            <v>13</v>
          </cell>
          <cell r="Q45">
            <v>12</v>
          </cell>
          <cell r="R45">
            <v>11</v>
          </cell>
          <cell r="S45">
            <v>10</v>
          </cell>
          <cell r="T45">
            <v>120</v>
          </cell>
        </row>
        <row r="46">
          <cell r="G46" t="str">
            <v>105467-P.S.R. DIAGUITAS</v>
          </cell>
          <cell r="H46">
            <v>1</v>
          </cell>
          <cell r="I46">
            <v>3</v>
          </cell>
          <cell r="J46">
            <v>4</v>
          </cell>
          <cell r="K46">
            <v>0</v>
          </cell>
          <cell r="L46">
            <v>3</v>
          </cell>
          <cell r="M46">
            <v>0</v>
          </cell>
          <cell r="N46">
            <v>5</v>
          </cell>
          <cell r="O46">
            <v>4</v>
          </cell>
          <cell r="P46">
            <v>4</v>
          </cell>
          <cell r="Q46">
            <v>3</v>
          </cell>
          <cell r="R46">
            <v>2</v>
          </cell>
          <cell r="S46">
            <v>1</v>
          </cell>
          <cell r="T46">
            <v>30</v>
          </cell>
        </row>
        <row r="47">
          <cell r="G47" t="str">
            <v>105469-P.S.R. EL TAMBO</v>
          </cell>
          <cell r="I47">
            <v>2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2</v>
          </cell>
          <cell r="O47">
            <v>1</v>
          </cell>
          <cell r="P47">
            <v>0</v>
          </cell>
          <cell r="Q47">
            <v>2</v>
          </cell>
          <cell r="R47">
            <v>0</v>
          </cell>
          <cell r="S47">
            <v>4</v>
          </cell>
          <cell r="T47">
            <v>15</v>
          </cell>
        </row>
        <row r="48">
          <cell r="G48" t="str">
            <v>105473-P.S.R. TALCUNA</v>
          </cell>
          <cell r="L48">
            <v>1</v>
          </cell>
          <cell r="M48">
            <v>0</v>
          </cell>
          <cell r="N48">
            <v>1</v>
          </cell>
          <cell r="O48">
            <v>1</v>
          </cell>
          <cell r="P48">
            <v>0</v>
          </cell>
          <cell r="Q48">
            <v>2</v>
          </cell>
          <cell r="R48">
            <v>0</v>
          </cell>
          <cell r="S48">
            <v>2</v>
          </cell>
          <cell r="T48">
            <v>7</v>
          </cell>
        </row>
        <row r="49">
          <cell r="G49" t="str">
            <v>105502-P.S.R. CALINGASTA</v>
          </cell>
          <cell r="H49">
            <v>1</v>
          </cell>
          <cell r="I49">
            <v>1</v>
          </cell>
          <cell r="J49">
            <v>3</v>
          </cell>
          <cell r="K49">
            <v>4</v>
          </cell>
          <cell r="L49">
            <v>0</v>
          </cell>
          <cell r="M49">
            <v>0</v>
          </cell>
          <cell r="N49">
            <v>3</v>
          </cell>
          <cell r="O49">
            <v>1</v>
          </cell>
          <cell r="P49">
            <v>2</v>
          </cell>
          <cell r="Q49">
            <v>4</v>
          </cell>
          <cell r="T49">
            <v>19</v>
          </cell>
        </row>
        <row r="50">
          <cell r="G50" t="str">
            <v>200538-CESFAM SAN ISIDRO CALINGASTA</v>
          </cell>
          <cell r="R50">
            <v>2</v>
          </cell>
          <cell r="S50">
            <v>10</v>
          </cell>
          <cell r="T50">
            <v>12</v>
          </cell>
        </row>
        <row r="51">
          <cell r="G51" t="str">
            <v>04201-ILLAPEL</v>
          </cell>
          <cell r="H51">
            <v>16</v>
          </cell>
          <cell r="I51">
            <v>27</v>
          </cell>
          <cell r="J51">
            <v>26</v>
          </cell>
          <cell r="K51">
            <v>13</v>
          </cell>
          <cell r="L51">
            <v>21</v>
          </cell>
          <cell r="M51">
            <v>27</v>
          </cell>
          <cell r="N51">
            <v>19</v>
          </cell>
          <cell r="O51">
            <v>28</v>
          </cell>
          <cell r="P51">
            <v>23</v>
          </cell>
          <cell r="Q51">
            <v>12</v>
          </cell>
          <cell r="R51">
            <v>7</v>
          </cell>
          <cell r="S51">
            <v>15</v>
          </cell>
          <cell r="T51">
            <v>234</v>
          </cell>
        </row>
        <row r="52">
          <cell r="G52" t="str">
            <v>105326-CESFAM SAN RAFAEL</v>
          </cell>
          <cell r="H52">
            <v>8</v>
          </cell>
          <cell r="I52">
            <v>7</v>
          </cell>
          <cell r="J52">
            <v>8</v>
          </cell>
          <cell r="K52">
            <v>0</v>
          </cell>
          <cell r="L52">
            <v>10</v>
          </cell>
          <cell r="M52">
            <v>14</v>
          </cell>
          <cell r="N52">
            <v>9</v>
          </cell>
          <cell r="O52">
            <v>7</v>
          </cell>
          <cell r="P52">
            <v>12</v>
          </cell>
          <cell r="Q52">
            <v>3</v>
          </cell>
          <cell r="R52">
            <v>0</v>
          </cell>
          <cell r="S52">
            <v>2</v>
          </cell>
          <cell r="T52">
            <v>80</v>
          </cell>
        </row>
        <row r="53">
          <cell r="G53" t="str">
            <v xml:space="preserve">105443-P.S.R. CARCAMO                   </v>
          </cell>
          <cell r="I53">
            <v>0</v>
          </cell>
          <cell r="J53">
            <v>0</v>
          </cell>
          <cell r="K53">
            <v>0</v>
          </cell>
          <cell r="M53">
            <v>0</v>
          </cell>
          <cell r="N53">
            <v>0</v>
          </cell>
          <cell r="O53">
            <v>1</v>
          </cell>
          <cell r="Q53">
            <v>0</v>
          </cell>
          <cell r="T53">
            <v>1</v>
          </cell>
        </row>
        <row r="54">
          <cell r="G54" t="str">
            <v>105444-P.S.R. HUINTIL</v>
          </cell>
          <cell r="H54">
            <v>0</v>
          </cell>
          <cell r="I54">
            <v>0</v>
          </cell>
          <cell r="J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1</v>
          </cell>
          <cell r="S54">
            <v>0</v>
          </cell>
          <cell r="T54">
            <v>1</v>
          </cell>
        </row>
        <row r="55">
          <cell r="G55" t="str">
            <v>105445-P.S.R. LIMAHUIDA</v>
          </cell>
          <cell r="H55">
            <v>1</v>
          </cell>
          <cell r="I55">
            <v>0</v>
          </cell>
          <cell r="L55">
            <v>0</v>
          </cell>
          <cell r="M55">
            <v>0</v>
          </cell>
          <cell r="N55">
            <v>1</v>
          </cell>
          <cell r="O55">
            <v>0</v>
          </cell>
          <cell r="S55">
            <v>2</v>
          </cell>
          <cell r="T55">
            <v>4</v>
          </cell>
        </row>
        <row r="56">
          <cell r="G56" t="str">
            <v>105446-P.S.R. MATANCILLA</v>
          </cell>
          <cell r="L56">
            <v>0</v>
          </cell>
          <cell r="T56">
            <v>0</v>
          </cell>
        </row>
        <row r="57">
          <cell r="G57" t="str">
            <v>105447-P.S.R. PERALILLO</v>
          </cell>
          <cell r="H57">
            <v>0</v>
          </cell>
          <cell r="I57">
            <v>1</v>
          </cell>
          <cell r="J57">
            <v>2</v>
          </cell>
          <cell r="L57">
            <v>0</v>
          </cell>
          <cell r="M57">
            <v>2</v>
          </cell>
          <cell r="N57">
            <v>0</v>
          </cell>
          <cell r="P57">
            <v>0</v>
          </cell>
          <cell r="Q57">
            <v>1</v>
          </cell>
          <cell r="S57">
            <v>1</v>
          </cell>
          <cell r="T57">
            <v>7</v>
          </cell>
        </row>
        <row r="58">
          <cell r="G58" t="str">
            <v>105448-P.S.R. SANTA VIRGINIA</v>
          </cell>
          <cell r="I58">
            <v>1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1</v>
          </cell>
          <cell r="P58">
            <v>1</v>
          </cell>
          <cell r="Q58">
            <v>0</v>
          </cell>
          <cell r="T58">
            <v>3</v>
          </cell>
        </row>
        <row r="59">
          <cell r="G59" t="str">
            <v>105485-P.S.R. PLAN DE HORNOS</v>
          </cell>
          <cell r="H59">
            <v>0</v>
          </cell>
          <cell r="T59">
            <v>0</v>
          </cell>
        </row>
        <row r="60">
          <cell r="G60" t="str">
            <v>105486-P.S.R. TUNGA SUR</v>
          </cell>
          <cell r="J60">
            <v>0</v>
          </cell>
          <cell r="L60">
            <v>0</v>
          </cell>
          <cell r="P60">
            <v>0</v>
          </cell>
          <cell r="T60">
            <v>0</v>
          </cell>
        </row>
        <row r="61">
          <cell r="G61" t="str">
            <v>105487-P.S.R. CAÑAS UNO</v>
          </cell>
          <cell r="H61">
            <v>0</v>
          </cell>
          <cell r="I61">
            <v>0</v>
          </cell>
          <cell r="J61">
            <v>1</v>
          </cell>
          <cell r="K61">
            <v>0</v>
          </cell>
          <cell r="L61">
            <v>0</v>
          </cell>
          <cell r="M61">
            <v>2</v>
          </cell>
          <cell r="N61">
            <v>0</v>
          </cell>
          <cell r="O61">
            <v>2</v>
          </cell>
          <cell r="P61">
            <v>0</v>
          </cell>
          <cell r="Q61">
            <v>0</v>
          </cell>
          <cell r="T61">
            <v>5</v>
          </cell>
        </row>
        <row r="62">
          <cell r="G62" t="str">
            <v>105496-P.S.R. PINTACURA SUR</v>
          </cell>
          <cell r="I62">
            <v>1</v>
          </cell>
          <cell r="O62">
            <v>0</v>
          </cell>
          <cell r="R62">
            <v>0</v>
          </cell>
          <cell r="S62">
            <v>1</v>
          </cell>
          <cell r="T62">
            <v>2</v>
          </cell>
        </row>
        <row r="63">
          <cell r="G63" t="str">
            <v>105504-P.S.R. SOCAVON</v>
          </cell>
          <cell r="I63">
            <v>0</v>
          </cell>
          <cell r="J63">
            <v>0</v>
          </cell>
          <cell r="K63">
            <v>0</v>
          </cell>
          <cell r="O63">
            <v>0</v>
          </cell>
          <cell r="Q63">
            <v>1</v>
          </cell>
          <cell r="T63">
            <v>1</v>
          </cell>
        </row>
        <row r="64">
          <cell r="G64" t="str">
            <v>200366-CESFAM URBANO II</v>
          </cell>
          <cell r="H64">
            <v>7</v>
          </cell>
          <cell r="I64">
            <v>17</v>
          </cell>
          <cell r="J64">
            <v>15</v>
          </cell>
          <cell r="K64">
            <v>13</v>
          </cell>
          <cell r="L64">
            <v>11</v>
          </cell>
          <cell r="M64">
            <v>9</v>
          </cell>
          <cell r="N64">
            <v>9</v>
          </cell>
          <cell r="O64">
            <v>17</v>
          </cell>
          <cell r="P64">
            <v>10</v>
          </cell>
          <cell r="Q64">
            <v>6</v>
          </cell>
          <cell r="R64">
            <v>7</v>
          </cell>
          <cell r="S64">
            <v>9</v>
          </cell>
          <cell r="T64">
            <v>130</v>
          </cell>
        </row>
        <row r="65">
          <cell r="G65" t="str">
            <v>04202-CANELA</v>
          </cell>
          <cell r="H65">
            <v>1</v>
          </cell>
          <cell r="I65">
            <v>1</v>
          </cell>
          <cell r="J65">
            <v>8</v>
          </cell>
          <cell r="K65">
            <v>4</v>
          </cell>
          <cell r="L65">
            <v>5</v>
          </cell>
          <cell r="M65">
            <v>2</v>
          </cell>
          <cell r="N65">
            <v>5</v>
          </cell>
          <cell r="O65">
            <v>5</v>
          </cell>
          <cell r="P65">
            <v>4</v>
          </cell>
          <cell r="Q65">
            <v>7</v>
          </cell>
          <cell r="R65">
            <v>2</v>
          </cell>
          <cell r="S65">
            <v>10</v>
          </cell>
          <cell r="T65">
            <v>54</v>
          </cell>
        </row>
        <row r="66">
          <cell r="G66" t="str">
            <v>105309-CES. RURAL CANELA</v>
          </cell>
          <cell r="H66">
            <v>1</v>
          </cell>
          <cell r="I66">
            <v>1</v>
          </cell>
          <cell r="J66">
            <v>8</v>
          </cell>
          <cell r="K66">
            <v>4</v>
          </cell>
          <cell r="L66">
            <v>4</v>
          </cell>
          <cell r="M66">
            <v>2</v>
          </cell>
          <cell r="N66">
            <v>2</v>
          </cell>
          <cell r="O66">
            <v>5</v>
          </cell>
          <cell r="P66">
            <v>4</v>
          </cell>
          <cell r="Q66">
            <v>7</v>
          </cell>
          <cell r="R66">
            <v>2</v>
          </cell>
          <cell r="S66">
            <v>9</v>
          </cell>
          <cell r="T66">
            <v>49</v>
          </cell>
        </row>
        <row r="67">
          <cell r="G67" t="str">
            <v xml:space="preserve">105450-P.S.R. MINCHA NORTE            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</row>
        <row r="68">
          <cell r="G68" t="str">
            <v>105451-P.S.R. AGUA FRIA</v>
          </cell>
          <cell r="J68">
            <v>0</v>
          </cell>
          <cell r="K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T68">
            <v>0</v>
          </cell>
        </row>
        <row r="69">
          <cell r="G69" t="str">
            <v>105482-P.S.R. CANELA ALTA</v>
          </cell>
          <cell r="L69">
            <v>0</v>
          </cell>
          <cell r="M69">
            <v>0</v>
          </cell>
          <cell r="N69">
            <v>3</v>
          </cell>
          <cell r="P69">
            <v>0</v>
          </cell>
          <cell r="Q69">
            <v>0</v>
          </cell>
          <cell r="S69">
            <v>0</v>
          </cell>
          <cell r="T69">
            <v>3</v>
          </cell>
        </row>
        <row r="70">
          <cell r="G70" t="str">
            <v>105483-P.S.R. LOS RULOS</v>
          </cell>
          <cell r="L70">
            <v>1</v>
          </cell>
          <cell r="M70">
            <v>0</v>
          </cell>
          <cell r="N70">
            <v>0</v>
          </cell>
          <cell r="S70">
            <v>0</v>
          </cell>
          <cell r="T70">
            <v>1</v>
          </cell>
        </row>
        <row r="71">
          <cell r="G71" t="str">
            <v>105484-P.S.R. HUENTELAUQUEN</v>
          </cell>
          <cell r="L71">
            <v>0</v>
          </cell>
          <cell r="M71">
            <v>0</v>
          </cell>
          <cell r="O71">
            <v>0</v>
          </cell>
          <cell r="P71">
            <v>0</v>
          </cell>
          <cell r="R71">
            <v>0</v>
          </cell>
          <cell r="S71">
            <v>1</v>
          </cell>
          <cell r="T71">
            <v>1</v>
          </cell>
        </row>
        <row r="72">
          <cell r="G72" t="str">
            <v>04203-LOS VILOS</v>
          </cell>
          <cell r="H72">
            <v>8</v>
          </cell>
          <cell r="I72">
            <v>14</v>
          </cell>
          <cell r="J72">
            <v>10</v>
          </cell>
          <cell r="K72">
            <v>14</v>
          </cell>
          <cell r="L72">
            <v>17</v>
          </cell>
          <cell r="M72">
            <v>10</v>
          </cell>
          <cell r="N72">
            <v>8</v>
          </cell>
          <cell r="O72">
            <v>16</v>
          </cell>
          <cell r="P72">
            <v>6</v>
          </cell>
          <cell r="Q72">
            <v>18</v>
          </cell>
          <cell r="R72">
            <v>12</v>
          </cell>
          <cell r="S72">
            <v>35</v>
          </cell>
          <cell r="T72">
            <v>168</v>
          </cell>
        </row>
        <row r="73">
          <cell r="G73" t="str">
            <v>105108-HOSPITAL LOS VILOS</v>
          </cell>
          <cell r="H73">
            <v>8</v>
          </cell>
          <cell r="I73">
            <v>7</v>
          </cell>
          <cell r="J73">
            <v>8</v>
          </cell>
          <cell r="K73">
            <v>10</v>
          </cell>
          <cell r="L73">
            <v>13</v>
          </cell>
          <cell r="M73">
            <v>7</v>
          </cell>
          <cell r="N73">
            <v>6</v>
          </cell>
          <cell r="O73">
            <v>12</v>
          </cell>
          <cell r="P73">
            <v>1</v>
          </cell>
          <cell r="Q73">
            <v>9</v>
          </cell>
          <cell r="R73">
            <v>8</v>
          </cell>
          <cell r="S73">
            <v>25</v>
          </cell>
          <cell r="T73">
            <v>114</v>
          </cell>
        </row>
        <row r="74">
          <cell r="G74" t="str">
            <v xml:space="preserve">105478-P.S.R. CAIMANES                   </v>
          </cell>
          <cell r="H74">
            <v>0</v>
          </cell>
          <cell r="J74">
            <v>2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P74">
            <v>2</v>
          </cell>
          <cell r="Q74">
            <v>2</v>
          </cell>
          <cell r="R74">
            <v>2</v>
          </cell>
          <cell r="S74">
            <v>3</v>
          </cell>
          <cell r="T74">
            <v>16</v>
          </cell>
        </row>
        <row r="75">
          <cell r="G75" t="str">
            <v>105479-P.S.R. GUANGUALI</v>
          </cell>
          <cell r="H75">
            <v>0</v>
          </cell>
          <cell r="J75">
            <v>0</v>
          </cell>
          <cell r="K75">
            <v>1</v>
          </cell>
          <cell r="L75">
            <v>1</v>
          </cell>
          <cell r="M75">
            <v>0</v>
          </cell>
          <cell r="N75">
            <v>2</v>
          </cell>
          <cell r="O75">
            <v>0</v>
          </cell>
          <cell r="P75">
            <v>3</v>
          </cell>
          <cell r="Q75">
            <v>0</v>
          </cell>
          <cell r="R75">
            <v>1</v>
          </cell>
          <cell r="S75">
            <v>1</v>
          </cell>
          <cell r="T75">
            <v>9</v>
          </cell>
        </row>
        <row r="76">
          <cell r="G76" t="str">
            <v>105480-P.S.R. QUILIMARI</v>
          </cell>
          <cell r="I76">
            <v>7</v>
          </cell>
          <cell r="J76">
            <v>0</v>
          </cell>
          <cell r="K76">
            <v>2</v>
          </cell>
          <cell r="L76">
            <v>1</v>
          </cell>
          <cell r="M76">
            <v>1</v>
          </cell>
          <cell r="N76">
            <v>0</v>
          </cell>
          <cell r="O76">
            <v>1</v>
          </cell>
          <cell r="P76">
            <v>0</v>
          </cell>
          <cell r="Q76">
            <v>7</v>
          </cell>
          <cell r="R76">
            <v>1</v>
          </cell>
          <cell r="S76">
            <v>6</v>
          </cell>
          <cell r="T76">
            <v>26</v>
          </cell>
        </row>
        <row r="77">
          <cell r="G77" t="str">
            <v>105481-P.S.R. TILAMA</v>
          </cell>
          <cell r="J77">
            <v>0</v>
          </cell>
          <cell r="M77">
            <v>1</v>
          </cell>
          <cell r="O77">
            <v>0</v>
          </cell>
          <cell r="Q77">
            <v>0</v>
          </cell>
          <cell r="S77">
            <v>0</v>
          </cell>
          <cell r="T77">
            <v>1</v>
          </cell>
        </row>
        <row r="78">
          <cell r="G78" t="str">
            <v>105511-P.S.R. LOS CONDORES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M78">
            <v>1</v>
          </cell>
          <cell r="N78">
            <v>0</v>
          </cell>
          <cell r="O78">
            <v>1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2</v>
          </cell>
        </row>
        <row r="79">
          <cell r="G79" t="str">
            <v>04204-SALAMANCA</v>
          </cell>
          <cell r="H79">
            <v>14</v>
          </cell>
          <cell r="I79">
            <v>19</v>
          </cell>
          <cell r="J79">
            <v>18</v>
          </cell>
          <cell r="K79">
            <v>17</v>
          </cell>
          <cell r="L79">
            <v>21</v>
          </cell>
          <cell r="M79">
            <v>16</v>
          </cell>
          <cell r="N79">
            <v>9</v>
          </cell>
          <cell r="O79">
            <v>14</v>
          </cell>
          <cell r="P79">
            <v>13</v>
          </cell>
          <cell r="Q79">
            <v>25</v>
          </cell>
          <cell r="R79">
            <v>20</v>
          </cell>
          <cell r="S79">
            <v>28</v>
          </cell>
          <cell r="T79">
            <v>214</v>
          </cell>
        </row>
        <row r="80">
          <cell r="G80" t="str">
            <v>105104-HOSPITAL SALAMANCA</v>
          </cell>
          <cell r="H80">
            <v>9</v>
          </cell>
          <cell r="I80">
            <v>14</v>
          </cell>
          <cell r="J80">
            <v>11</v>
          </cell>
          <cell r="K80">
            <v>10</v>
          </cell>
          <cell r="L80">
            <v>16</v>
          </cell>
          <cell r="M80">
            <v>12</v>
          </cell>
          <cell r="N80">
            <v>7</v>
          </cell>
          <cell r="O80">
            <v>8</v>
          </cell>
          <cell r="P80">
            <v>5</v>
          </cell>
          <cell r="Q80">
            <v>12</v>
          </cell>
          <cell r="R80">
            <v>15</v>
          </cell>
          <cell r="S80">
            <v>11</v>
          </cell>
          <cell r="T80">
            <v>130</v>
          </cell>
        </row>
        <row r="81">
          <cell r="G81" t="str">
            <v xml:space="preserve">105452-P.S.R. CUNCUMEN                 </v>
          </cell>
          <cell r="H81">
            <v>0</v>
          </cell>
          <cell r="I81">
            <v>0</v>
          </cell>
          <cell r="J81">
            <v>0</v>
          </cell>
          <cell r="L81">
            <v>2</v>
          </cell>
          <cell r="M81">
            <v>1</v>
          </cell>
          <cell r="N81">
            <v>0</v>
          </cell>
          <cell r="O81">
            <v>1</v>
          </cell>
          <cell r="Q81">
            <v>4</v>
          </cell>
          <cell r="R81">
            <v>0</v>
          </cell>
          <cell r="T81">
            <v>8</v>
          </cell>
        </row>
        <row r="82">
          <cell r="G82" t="str">
            <v>105453-P.S.R. TRANQUILLA</v>
          </cell>
          <cell r="H82">
            <v>1</v>
          </cell>
          <cell r="I82">
            <v>1</v>
          </cell>
          <cell r="J82">
            <v>0</v>
          </cell>
          <cell r="K82">
            <v>2</v>
          </cell>
          <cell r="L82">
            <v>1</v>
          </cell>
          <cell r="M82">
            <v>1</v>
          </cell>
          <cell r="N82">
            <v>0</v>
          </cell>
          <cell r="O82">
            <v>2</v>
          </cell>
          <cell r="Q82">
            <v>0</v>
          </cell>
          <cell r="R82">
            <v>1</v>
          </cell>
          <cell r="S82">
            <v>1</v>
          </cell>
          <cell r="T82">
            <v>10</v>
          </cell>
        </row>
        <row r="83">
          <cell r="G83" t="str">
            <v>105455-P.S.R. CHILLEPIN</v>
          </cell>
          <cell r="H83">
            <v>1</v>
          </cell>
          <cell r="I83">
            <v>0</v>
          </cell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0</v>
          </cell>
          <cell r="O83">
            <v>1</v>
          </cell>
          <cell r="P83">
            <v>1</v>
          </cell>
          <cell r="Q83">
            <v>3</v>
          </cell>
          <cell r="R83">
            <v>1</v>
          </cell>
          <cell r="S83">
            <v>1</v>
          </cell>
          <cell r="T83">
            <v>11</v>
          </cell>
        </row>
        <row r="84">
          <cell r="G84" t="str">
            <v>105456-P.S.R. LLIMPO</v>
          </cell>
          <cell r="H84">
            <v>0</v>
          </cell>
          <cell r="I84">
            <v>0</v>
          </cell>
          <cell r="J84">
            <v>1</v>
          </cell>
          <cell r="K84">
            <v>0</v>
          </cell>
          <cell r="L84">
            <v>1</v>
          </cell>
          <cell r="M84">
            <v>0</v>
          </cell>
          <cell r="R84">
            <v>1</v>
          </cell>
          <cell r="S84">
            <v>2</v>
          </cell>
          <cell r="T84">
            <v>5</v>
          </cell>
        </row>
        <row r="85">
          <cell r="G85" t="str">
            <v>105457-P.S.R. SAN AGUSTIN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N85">
            <v>0</v>
          </cell>
          <cell r="T85">
            <v>0</v>
          </cell>
        </row>
        <row r="86">
          <cell r="G86" t="str">
            <v>105458-P.S.R. TAHUINCO</v>
          </cell>
          <cell r="H86">
            <v>2</v>
          </cell>
          <cell r="I86">
            <v>2</v>
          </cell>
          <cell r="J86">
            <v>3</v>
          </cell>
          <cell r="K86">
            <v>0</v>
          </cell>
          <cell r="L86">
            <v>0</v>
          </cell>
          <cell r="M86">
            <v>1</v>
          </cell>
          <cell r="N86">
            <v>1</v>
          </cell>
          <cell r="O86">
            <v>0</v>
          </cell>
          <cell r="P86">
            <v>6</v>
          </cell>
          <cell r="Q86">
            <v>1</v>
          </cell>
          <cell r="R86">
            <v>0</v>
          </cell>
          <cell r="S86">
            <v>10</v>
          </cell>
          <cell r="T86">
            <v>26</v>
          </cell>
        </row>
        <row r="87">
          <cell r="G87" t="str">
            <v>105491-P.S.R. QUELEN BAJO</v>
          </cell>
          <cell r="H87">
            <v>1</v>
          </cell>
          <cell r="I87">
            <v>1</v>
          </cell>
          <cell r="J87">
            <v>2</v>
          </cell>
          <cell r="K87">
            <v>0</v>
          </cell>
          <cell r="L87">
            <v>1</v>
          </cell>
          <cell r="M87">
            <v>1</v>
          </cell>
          <cell r="N87">
            <v>1</v>
          </cell>
          <cell r="O87">
            <v>0</v>
          </cell>
          <cell r="P87">
            <v>0</v>
          </cell>
          <cell r="Q87">
            <v>3</v>
          </cell>
          <cell r="S87">
            <v>1</v>
          </cell>
          <cell r="T87">
            <v>11</v>
          </cell>
        </row>
        <row r="88">
          <cell r="G88" t="str">
            <v>105492-P.S.R. CAMISA</v>
          </cell>
          <cell r="H88">
            <v>0</v>
          </cell>
          <cell r="I88">
            <v>0</v>
          </cell>
          <cell r="J88">
            <v>1</v>
          </cell>
          <cell r="K88">
            <v>2</v>
          </cell>
          <cell r="L88">
            <v>0</v>
          </cell>
          <cell r="M88">
            <v>0</v>
          </cell>
          <cell r="N88">
            <v>0</v>
          </cell>
          <cell r="O88">
            <v>1</v>
          </cell>
          <cell r="Q88">
            <v>1</v>
          </cell>
          <cell r="T88">
            <v>5</v>
          </cell>
        </row>
        <row r="89">
          <cell r="G89" t="str">
            <v>105501-P.S.R. ARBOLEDA GRANDE</v>
          </cell>
          <cell r="H89">
            <v>0</v>
          </cell>
          <cell r="I89">
            <v>1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O89">
            <v>1</v>
          </cell>
          <cell r="P89">
            <v>1</v>
          </cell>
          <cell r="Q89">
            <v>1</v>
          </cell>
          <cell r="R89">
            <v>2</v>
          </cell>
          <cell r="S89">
            <v>2</v>
          </cell>
          <cell r="T89">
            <v>8</v>
          </cell>
        </row>
        <row r="90">
          <cell r="G90" t="str">
            <v>04301-OVALLE</v>
          </cell>
          <cell r="H90">
            <v>59</v>
          </cell>
          <cell r="I90">
            <v>59</v>
          </cell>
          <cell r="J90">
            <v>71</v>
          </cell>
          <cell r="K90">
            <v>68</v>
          </cell>
          <cell r="L90">
            <v>89</v>
          </cell>
          <cell r="M90">
            <v>88</v>
          </cell>
          <cell r="N90">
            <v>69</v>
          </cell>
          <cell r="O90">
            <v>72</v>
          </cell>
          <cell r="P90">
            <v>65</v>
          </cell>
          <cell r="Q90">
            <v>142</v>
          </cell>
          <cell r="R90">
            <v>128</v>
          </cell>
          <cell r="S90">
            <v>238</v>
          </cell>
          <cell r="T90">
            <v>1148</v>
          </cell>
        </row>
        <row r="91">
          <cell r="G91" t="str">
            <v>105315-CES. RURAL C. DE TAMAYA</v>
          </cell>
          <cell r="H91">
            <v>1</v>
          </cell>
          <cell r="I91">
            <v>1</v>
          </cell>
          <cell r="J91">
            <v>6</v>
          </cell>
          <cell r="K91">
            <v>6</v>
          </cell>
          <cell r="L91">
            <v>2</v>
          </cell>
          <cell r="M91">
            <v>6</v>
          </cell>
          <cell r="N91">
            <v>3</v>
          </cell>
          <cell r="O91">
            <v>9</v>
          </cell>
          <cell r="P91">
            <v>1</v>
          </cell>
          <cell r="Q91">
            <v>17</v>
          </cell>
          <cell r="R91">
            <v>4</v>
          </cell>
          <cell r="S91">
            <v>17</v>
          </cell>
          <cell r="T91">
            <v>73</v>
          </cell>
        </row>
        <row r="92">
          <cell r="G92" t="str">
            <v>105317-CES. JORGE JORDAN D.</v>
          </cell>
          <cell r="H92">
            <v>9</v>
          </cell>
          <cell r="I92">
            <v>13</v>
          </cell>
          <cell r="J92">
            <v>28</v>
          </cell>
          <cell r="K92">
            <v>7</v>
          </cell>
          <cell r="L92">
            <v>22</v>
          </cell>
          <cell r="M92">
            <v>28</v>
          </cell>
          <cell r="N92">
            <v>17</v>
          </cell>
          <cell r="O92">
            <v>15</v>
          </cell>
          <cell r="P92">
            <v>22</v>
          </cell>
          <cell r="Q92">
            <v>28</v>
          </cell>
          <cell r="R92">
            <v>44</v>
          </cell>
          <cell r="S92">
            <v>61</v>
          </cell>
          <cell r="T92">
            <v>294</v>
          </cell>
        </row>
        <row r="93">
          <cell r="G93" t="str">
            <v>105322-CES. MARCOS MACUADA</v>
          </cell>
          <cell r="H93">
            <v>24</v>
          </cell>
          <cell r="I93">
            <v>32</v>
          </cell>
          <cell r="J93">
            <v>24</v>
          </cell>
          <cell r="K93">
            <v>32</v>
          </cell>
          <cell r="L93">
            <v>29</v>
          </cell>
          <cell r="M93">
            <v>30</v>
          </cell>
          <cell r="N93">
            <v>27</v>
          </cell>
          <cell r="O93">
            <v>33</v>
          </cell>
          <cell r="P93">
            <v>21</v>
          </cell>
          <cell r="Q93">
            <v>76</v>
          </cell>
          <cell r="R93">
            <v>53</v>
          </cell>
          <cell r="S93">
            <v>116</v>
          </cell>
          <cell r="T93">
            <v>497</v>
          </cell>
        </row>
        <row r="94">
          <cell r="G94" t="str">
            <v>105324-CES. SOTAQUI</v>
          </cell>
          <cell r="H94">
            <v>8</v>
          </cell>
          <cell r="I94">
            <v>5</v>
          </cell>
          <cell r="J94">
            <v>1</v>
          </cell>
          <cell r="K94">
            <v>11</v>
          </cell>
          <cell r="L94">
            <v>5</v>
          </cell>
          <cell r="M94">
            <v>4</v>
          </cell>
          <cell r="N94">
            <v>5</v>
          </cell>
          <cell r="O94">
            <v>0</v>
          </cell>
          <cell r="P94">
            <v>8</v>
          </cell>
          <cell r="Q94">
            <v>6</v>
          </cell>
          <cell r="R94">
            <v>3</v>
          </cell>
          <cell r="S94">
            <v>7</v>
          </cell>
          <cell r="T94">
            <v>63</v>
          </cell>
        </row>
        <row r="95">
          <cell r="G95" t="str">
            <v>105415-P.S.R. BARRAZA</v>
          </cell>
          <cell r="H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</row>
        <row r="96">
          <cell r="G96" t="str">
            <v xml:space="preserve">105416-P.S.R. CAMARICO                  </v>
          </cell>
          <cell r="I96">
            <v>1</v>
          </cell>
          <cell r="J96">
            <v>0</v>
          </cell>
          <cell r="K96">
            <v>1</v>
          </cell>
          <cell r="L96">
            <v>0</v>
          </cell>
          <cell r="M96">
            <v>1</v>
          </cell>
          <cell r="N96">
            <v>3</v>
          </cell>
          <cell r="O96">
            <v>3</v>
          </cell>
          <cell r="Q96">
            <v>2</v>
          </cell>
          <cell r="R96">
            <v>4</v>
          </cell>
          <cell r="S96">
            <v>3</v>
          </cell>
          <cell r="T96">
            <v>18</v>
          </cell>
        </row>
        <row r="97">
          <cell r="G97" t="str">
            <v>105417-P.S.R. ALCONES BAJOS</v>
          </cell>
          <cell r="J97">
            <v>2</v>
          </cell>
          <cell r="L97">
            <v>3</v>
          </cell>
          <cell r="M97">
            <v>0</v>
          </cell>
          <cell r="O97">
            <v>0</v>
          </cell>
          <cell r="P97">
            <v>3</v>
          </cell>
          <cell r="Q97">
            <v>0</v>
          </cell>
          <cell r="R97">
            <v>1</v>
          </cell>
          <cell r="S97">
            <v>0</v>
          </cell>
          <cell r="T97">
            <v>9</v>
          </cell>
        </row>
        <row r="98">
          <cell r="G98" t="str">
            <v>105419-P.S.R. LAS SOSSAS</v>
          </cell>
          <cell r="S98">
            <v>0</v>
          </cell>
          <cell r="T98">
            <v>0</v>
          </cell>
        </row>
        <row r="99">
          <cell r="G99" t="str">
            <v>105422-P.S.R. HORNILLOS</v>
          </cell>
          <cell r="I99">
            <v>0</v>
          </cell>
          <cell r="K99">
            <v>0</v>
          </cell>
          <cell r="N99">
            <v>2</v>
          </cell>
          <cell r="R99">
            <v>3</v>
          </cell>
          <cell r="S99">
            <v>0</v>
          </cell>
          <cell r="T99">
            <v>5</v>
          </cell>
        </row>
        <row r="100">
          <cell r="G100" t="str">
            <v>105437-P.S.R. CHALINGA</v>
          </cell>
          <cell r="H100">
            <v>0</v>
          </cell>
          <cell r="J100">
            <v>0</v>
          </cell>
          <cell r="M100">
            <v>6</v>
          </cell>
          <cell r="R100">
            <v>2</v>
          </cell>
          <cell r="S100">
            <v>1</v>
          </cell>
          <cell r="T100">
            <v>9</v>
          </cell>
        </row>
        <row r="101">
          <cell r="G101" t="str">
            <v>105439-P.S.R. CERRO BLANCO</v>
          </cell>
          <cell r="J101">
            <v>0</v>
          </cell>
          <cell r="N101">
            <v>1</v>
          </cell>
          <cell r="S101">
            <v>2</v>
          </cell>
          <cell r="T101">
            <v>3</v>
          </cell>
        </row>
        <row r="102">
          <cell r="G102" t="str">
            <v>105507-P.S.R. HUAMALATA</v>
          </cell>
          <cell r="J102">
            <v>0</v>
          </cell>
          <cell r="K102">
            <v>0</v>
          </cell>
          <cell r="L102">
            <v>2</v>
          </cell>
          <cell r="M102">
            <v>0</v>
          </cell>
          <cell r="N102">
            <v>2</v>
          </cell>
          <cell r="P102">
            <v>1</v>
          </cell>
          <cell r="Q102">
            <v>3</v>
          </cell>
          <cell r="R102">
            <v>2</v>
          </cell>
          <cell r="S102">
            <v>4</v>
          </cell>
          <cell r="T102">
            <v>14</v>
          </cell>
        </row>
        <row r="103">
          <cell r="G103" t="str">
            <v>105510-P.S.R. RECOLETA</v>
          </cell>
          <cell r="H103">
            <v>0</v>
          </cell>
          <cell r="J103">
            <v>0</v>
          </cell>
          <cell r="L103">
            <v>1</v>
          </cell>
          <cell r="M103">
            <v>0</v>
          </cell>
          <cell r="N103">
            <v>1</v>
          </cell>
          <cell r="O103">
            <v>2</v>
          </cell>
          <cell r="P103">
            <v>0</v>
          </cell>
          <cell r="Q103">
            <v>1</v>
          </cell>
          <cell r="R103">
            <v>2</v>
          </cell>
          <cell r="S103">
            <v>3</v>
          </cell>
          <cell r="T103">
            <v>10</v>
          </cell>
        </row>
        <row r="104">
          <cell r="G104" t="str">
            <v>105722-CECOF SAN JOSE DE LA DEHESA</v>
          </cell>
          <cell r="H104">
            <v>8</v>
          </cell>
          <cell r="I104">
            <v>2</v>
          </cell>
          <cell r="J104">
            <v>6</v>
          </cell>
          <cell r="K104">
            <v>7</v>
          </cell>
          <cell r="L104">
            <v>12</v>
          </cell>
          <cell r="M104">
            <v>7</v>
          </cell>
          <cell r="N104">
            <v>1</v>
          </cell>
          <cell r="O104">
            <v>6</v>
          </cell>
          <cell r="P104">
            <v>5</v>
          </cell>
          <cell r="Q104">
            <v>7</v>
          </cell>
          <cell r="R104">
            <v>6</v>
          </cell>
          <cell r="S104">
            <v>6</v>
          </cell>
          <cell r="T104">
            <v>73</v>
          </cell>
        </row>
        <row r="105">
          <cell r="G105" t="str">
            <v>105723-CECOF LIMARI</v>
          </cell>
          <cell r="H105">
            <v>3</v>
          </cell>
          <cell r="I105">
            <v>5</v>
          </cell>
          <cell r="J105">
            <v>2</v>
          </cell>
          <cell r="K105">
            <v>2</v>
          </cell>
          <cell r="L105">
            <v>10</v>
          </cell>
          <cell r="M105">
            <v>1</v>
          </cell>
          <cell r="N105">
            <v>2</v>
          </cell>
          <cell r="O105">
            <v>0</v>
          </cell>
          <cell r="P105">
            <v>1</v>
          </cell>
          <cell r="Q105">
            <v>0</v>
          </cell>
          <cell r="R105">
            <v>2</v>
          </cell>
          <cell r="S105">
            <v>5</v>
          </cell>
          <cell r="T105">
            <v>33</v>
          </cell>
        </row>
        <row r="106">
          <cell r="G106" t="str">
            <v>200258-CECOF LOS COPIHUES</v>
          </cell>
          <cell r="H106">
            <v>4</v>
          </cell>
          <cell r="I106">
            <v>0</v>
          </cell>
          <cell r="J106">
            <v>1</v>
          </cell>
          <cell r="K106">
            <v>2</v>
          </cell>
          <cell r="L106">
            <v>2</v>
          </cell>
          <cell r="M106">
            <v>4</v>
          </cell>
          <cell r="N106">
            <v>3</v>
          </cell>
          <cell r="O106">
            <v>1</v>
          </cell>
          <cell r="P106">
            <v>3</v>
          </cell>
          <cell r="Q106">
            <v>1</v>
          </cell>
          <cell r="R106">
            <v>2</v>
          </cell>
          <cell r="S106">
            <v>6</v>
          </cell>
          <cell r="T106">
            <v>29</v>
          </cell>
        </row>
        <row r="107">
          <cell r="G107" t="str">
            <v>200367-CECOF COLONIA LIMARÍ</v>
          </cell>
          <cell r="H107">
            <v>2</v>
          </cell>
          <cell r="I107">
            <v>0</v>
          </cell>
          <cell r="J107">
            <v>1</v>
          </cell>
          <cell r="K107">
            <v>0</v>
          </cell>
          <cell r="L107">
            <v>1</v>
          </cell>
          <cell r="M107">
            <v>1</v>
          </cell>
          <cell r="N107">
            <v>2</v>
          </cell>
          <cell r="O107">
            <v>3</v>
          </cell>
          <cell r="P107">
            <v>0</v>
          </cell>
          <cell r="Q107">
            <v>1</v>
          </cell>
          <cell r="R107">
            <v>0</v>
          </cell>
          <cell r="S107">
            <v>7</v>
          </cell>
          <cell r="T107">
            <v>18</v>
          </cell>
        </row>
        <row r="108">
          <cell r="G108" t="str">
            <v>04302-COMBARBALÁ</v>
          </cell>
          <cell r="H108">
            <v>12</v>
          </cell>
          <cell r="I108">
            <v>10</v>
          </cell>
          <cell r="J108">
            <v>8</v>
          </cell>
          <cell r="K108">
            <v>2</v>
          </cell>
          <cell r="L108">
            <v>6</v>
          </cell>
          <cell r="M108">
            <v>8</v>
          </cell>
          <cell r="N108">
            <v>13</v>
          </cell>
          <cell r="O108">
            <v>11</v>
          </cell>
          <cell r="P108">
            <v>8</v>
          </cell>
          <cell r="Q108">
            <v>6</v>
          </cell>
          <cell r="R108">
            <v>20</v>
          </cell>
          <cell r="S108">
            <v>6</v>
          </cell>
          <cell r="T108">
            <v>110</v>
          </cell>
        </row>
        <row r="109">
          <cell r="G109" t="str">
            <v>105105-HOSPITAL COMBARBALÁ</v>
          </cell>
          <cell r="H109">
            <v>6</v>
          </cell>
          <cell r="I109">
            <v>9</v>
          </cell>
          <cell r="J109">
            <v>5</v>
          </cell>
          <cell r="K109">
            <v>2</v>
          </cell>
          <cell r="L109">
            <v>6</v>
          </cell>
          <cell r="M109">
            <v>4</v>
          </cell>
          <cell r="N109">
            <v>5</v>
          </cell>
          <cell r="O109">
            <v>9</v>
          </cell>
          <cell r="P109">
            <v>8</v>
          </cell>
          <cell r="Q109">
            <v>3</v>
          </cell>
          <cell r="R109">
            <v>8</v>
          </cell>
          <cell r="S109">
            <v>3</v>
          </cell>
          <cell r="T109">
            <v>68</v>
          </cell>
        </row>
        <row r="110">
          <cell r="G110" t="str">
            <v>105433-P.S.R. SAN LORENZO</v>
          </cell>
          <cell r="Q110">
            <v>2</v>
          </cell>
          <cell r="T110">
            <v>2</v>
          </cell>
        </row>
        <row r="111">
          <cell r="G111" t="str">
            <v>105434-P.S.R. SAN MARCOS</v>
          </cell>
          <cell r="N111">
            <v>1</v>
          </cell>
          <cell r="O111">
            <v>0</v>
          </cell>
          <cell r="P111">
            <v>0</v>
          </cell>
          <cell r="R111">
            <v>1</v>
          </cell>
          <cell r="T111">
            <v>2</v>
          </cell>
        </row>
        <row r="112">
          <cell r="G112" t="str">
            <v>105441-P.S.R. MANQUEHUA</v>
          </cell>
          <cell r="M112">
            <v>2</v>
          </cell>
          <cell r="N112">
            <v>0</v>
          </cell>
          <cell r="O112">
            <v>1</v>
          </cell>
          <cell r="T112">
            <v>3</v>
          </cell>
        </row>
        <row r="113">
          <cell r="G113" t="str">
            <v xml:space="preserve">105459-P.S.R. BARRANCAS                </v>
          </cell>
          <cell r="Q113">
            <v>0</v>
          </cell>
          <cell r="R113">
            <v>0</v>
          </cell>
          <cell r="T113">
            <v>0</v>
          </cell>
        </row>
        <row r="114">
          <cell r="G114" t="str">
            <v>105460-P.S.R. COGOTI 18</v>
          </cell>
          <cell r="I114">
            <v>0</v>
          </cell>
          <cell r="J114">
            <v>2</v>
          </cell>
          <cell r="K114">
            <v>0</v>
          </cell>
          <cell r="N114">
            <v>2</v>
          </cell>
          <cell r="R114">
            <v>4</v>
          </cell>
          <cell r="T114">
            <v>8</v>
          </cell>
        </row>
        <row r="115">
          <cell r="G115" t="str">
            <v>105461-P.S.R. EL HUACHO</v>
          </cell>
          <cell r="O115">
            <v>1</v>
          </cell>
          <cell r="P115">
            <v>0</v>
          </cell>
          <cell r="T115">
            <v>1</v>
          </cell>
        </row>
        <row r="116">
          <cell r="G116" t="str">
            <v>105462-P.S.R. EL SAUCE</v>
          </cell>
          <cell r="Q116">
            <v>1</v>
          </cell>
          <cell r="R116">
            <v>1</v>
          </cell>
          <cell r="T116">
            <v>2</v>
          </cell>
        </row>
        <row r="117">
          <cell r="G117" t="str">
            <v>105463-P.S.R. QUILITAPIA</v>
          </cell>
          <cell r="J117">
            <v>1</v>
          </cell>
          <cell r="M117">
            <v>2</v>
          </cell>
          <cell r="R117">
            <v>6</v>
          </cell>
          <cell r="T117">
            <v>9</v>
          </cell>
        </row>
        <row r="118">
          <cell r="G118" t="str">
            <v>105464-P.S.R. LA LIGUA</v>
          </cell>
          <cell r="K118">
            <v>0</v>
          </cell>
          <cell r="L118">
            <v>0</v>
          </cell>
          <cell r="M118">
            <v>0</v>
          </cell>
          <cell r="N118">
            <v>5</v>
          </cell>
          <cell r="S118">
            <v>3</v>
          </cell>
          <cell r="T118">
            <v>8</v>
          </cell>
        </row>
        <row r="119">
          <cell r="G119" t="str">
            <v>105465-P.S.R. RAMADILLA</v>
          </cell>
          <cell r="H119">
            <v>5</v>
          </cell>
          <cell r="S119">
            <v>0</v>
          </cell>
          <cell r="T119">
            <v>5</v>
          </cell>
        </row>
        <row r="120">
          <cell r="G120" t="str">
            <v>105466-P.S.R. VALLE HERMOSO</v>
          </cell>
          <cell r="I120">
            <v>1</v>
          </cell>
          <cell r="T120">
            <v>1</v>
          </cell>
        </row>
        <row r="121">
          <cell r="G121" t="str">
            <v>105490-P.S.R. EL DURAZNO</v>
          </cell>
          <cell r="H121">
            <v>1</v>
          </cell>
          <cell r="T121">
            <v>1</v>
          </cell>
        </row>
        <row r="122">
          <cell r="G122" t="str">
            <v>04303-MONTE PATRIA</v>
          </cell>
          <cell r="H122">
            <v>33</v>
          </cell>
          <cell r="I122">
            <v>11</v>
          </cell>
          <cell r="J122">
            <v>22</v>
          </cell>
          <cell r="K122">
            <v>23</v>
          </cell>
          <cell r="L122">
            <v>16</v>
          </cell>
          <cell r="M122">
            <v>28</v>
          </cell>
          <cell r="N122">
            <v>15</v>
          </cell>
          <cell r="O122">
            <v>20</v>
          </cell>
          <cell r="P122">
            <v>18</v>
          </cell>
          <cell r="Q122">
            <v>29</v>
          </cell>
          <cell r="R122">
            <v>11</v>
          </cell>
          <cell r="S122">
            <v>22</v>
          </cell>
          <cell r="T122">
            <v>248</v>
          </cell>
        </row>
        <row r="123">
          <cell r="G123" t="str">
            <v>105307-CES. RURAL MONTE PATRIA</v>
          </cell>
          <cell r="H123">
            <v>4</v>
          </cell>
          <cell r="I123">
            <v>3</v>
          </cell>
          <cell r="J123">
            <v>9</v>
          </cell>
          <cell r="K123">
            <v>5</v>
          </cell>
          <cell r="L123">
            <v>4</v>
          </cell>
          <cell r="M123">
            <v>4</v>
          </cell>
          <cell r="N123">
            <v>4</v>
          </cell>
          <cell r="O123">
            <v>11</v>
          </cell>
          <cell r="P123">
            <v>11</v>
          </cell>
          <cell r="Q123">
            <v>10</v>
          </cell>
          <cell r="R123">
            <v>4</v>
          </cell>
          <cell r="S123">
            <v>11</v>
          </cell>
          <cell r="T123">
            <v>80</v>
          </cell>
        </row>
        <row r="124">
          <cell r="G124" t="str">
            <v>105311-CES. RURAL CHAÑARAL ALTO</v>
          </cell>
          <cell r="H124">
            <v>18</v>
          </cell>
          <cell r="J124">
            <v>4</v>
          </cell>
          <cell r="K124">
            <v>9</v>
          </cell>
          <cell r="L124">
            <v>2</v>
          </cell>
          <cell r="M124">
            <v>7</v>
          </cell>
          <cell r="N124">
            <v>4</v>
          </cell>
          <cell r="O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44</v>
          </cell>
        </row>
        <row r="125">
          <cell r="G125" t="str">
            <v>105312-CES. RURAL CAREN</v>
          </cell>
          <cell r="H125">
            <v>0</v>
          </cell>
          <cell r="I125">
            <v>3</v>
          </cell>
          <cell r="J125">
            <v>1</v>
          </cell>
          <cell r="K125">
            <v>0</v>
          </cell>
          <cell r="L125">
            <v>2</v>
          </cell>
          <cell r="M125">
            <v>6</v>
          </cell>
          <cell r="N125">
            <v>1</v>
          </cell>
          <cell r="O125">
            <v>1</v>
          </cell>
          <cell r="P125">
            <v>1</v>
          </cell>
          <cell r="Q125">
            <v>7</v>
          </cell>
          <cell r="R125">
            <v>1</v>
          </cell>
          <cell r="S125">
            <v>4</v>
          </cell>
          <cell r="T125">
            <v>27</v>
          </cell>
        </row>
        <row r="126">
          <cell r="G126" t="str">
            <v>105318-CES. RURAL EL PALQUI</v>
          </cell>
          <cell r="H126">
            <v>11</v>
          </cell>
          <cell r="I126">
            <v>5</v>
          </cell>
          <cell r="J126">
            <v>8</v>
          </cell>
          <cell r="K126">
            <v>8</v>
          </cell>
          <cell r="L126">
            <v>8</v>
          </cell>
          <cell r="M126">
            <v>9</v>
          </cell>
          <cell r="N126">
            <v>6</v>
          </cell>
          <cell r="O126">
            <v>8</v>
          </cell>
          <cell r="P126">
            <v>6</v>
          </cell>
          <cell r="Q126">
            <v>7</v>
          </cell>
          <cell r="R126">
            <v>6</v>
          </cell>
          <cell r="S126">
            <v>5</v>
          </cell>
          <cell r="T126">
            <v>87</v>
          </cell>
        </row>
        <row r="127">
          <cell r="G127" t="str">
            <v>105428-P.S.R. HUATULAME</v>
          </cell>
          <cell r="N127">
            <v>0</v>
          </cell>
          <cell r="R127">
            <v>0</v>
          </cell>
          <cell r="T127">
            <v>0</v>
          </cell>
        </row>
        <row r="128">
          <cell r="G128" t="str">
            <v>105431-P.S.R. PEDREGAL</v>
          </cell>
          <cell r="I128">
            <v>0</v>
          </cell>
          <cell r="J128">
            <v>0</v>
          </cell>
          <cell r="L128">
            <v>0</v>
          </cell>
          <cell r="M128">
            <v>1</v>
          </cell>
          <cell r="O128">
            <v>0</v>
          </cell>
          <cell r="P128">
            <v>0</v>
          </cell>
          <cell r="Q128">
            <v>3</v>
          </cell>
          <cell r="R128">
            <v>0</v>
          </cell>
          <cell r="S128">
            <v>1</v>
          </cell>
          <cell r="T128">
            <v>5</v>
          </cell>
        </row>
        <row r="129">
          <cell r="G129" t="str">
            <v>105432-P.S.R. RAPEL</v>
          </cell>
          <cell r="M129">
            <v>0</v>
          </cell>
          <cell r="T129">
            <v>0</v>
          </cell>
        </row>
        <row r="130">
          <cell r="G130" t="str">
            <v>105435-P.S.R. TULAHUEN</v>
          </cell>
          <cell r="H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Q130">
            <v>1</v>
          </cell>
          <cell r="R130">
            <v>0</v>
          </cell>
          <cell r="S130">
            <v>1</v>
          </cell>
          <cell r="T130">
            <v>2</v>
          </cell>
        </row>
        <row r="131">
          <cell r="G131" t="str">
            <v>105436-P.S.R. EL MAITEN</v>
          </cell>
          <cell r="H131">
            <v>0</v>
          </cell>
          <cell r="I131">
            <v>0</v>
          </cell>
          <cell r="K131">
            <v>0</v>
          </cell>
          <cell r="L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T131">
            <v>0</v>
          </cell>
        </row>
        <row r="132">
          <cell r="G132" t="str">
            <v>105489-P.S.R. RAMADAS DE TULAHUEN</v>
          </cell>
          <cell r="H132">
            <v>0</v>
          </cell>
          <cell r="K132">
            <v>1</v>
          </cell>
          <cell r="M132">
            <v>1</v>
          </cell>
          <cell r="Q132">
            <v>1</v>
          </cell>
          <cell r="S132">
            <v>0</v>
          </cell>
          <cell r="T132">
            <v>3</v>
          </cell>
        </row>
        <row r="133">
          <cell r="G133" t="str">
            <v>04304-PUNITAQUI</v>
          </cell>
          <cell r="H133">
            <v>6</v>
          </cell>
          <cell r="I133">
            <v>6</v>
          </cell>
          <cell r="J133">
            <v>8</v>
          </cell>
          <cell r="K133">
            <v>5</v>
          </cell>
          <cell r="L133">
            <v>3</v>
          </cell>
          <cell r="M133">
            <v>11</v>
          </cell>
          <cell r="N133">
            <v>20</v>
          </cell>
          <cell r="O133">
            <v>10</v>
          </cell>
          <cell r="P133">
            <v>4</v>
          </cell>
          <cell r="Q133">
            <v>21</v>
          </cell>
          <cell r="R133">
            <v>8</v>
          </cell>
          <cell r="S133">
            <v>10</v>
          </cell>
          <cell r="T133">
            <v>112</v>
          </cell>
        </row>
        <row r="134">
          <cell r="G134" t="str">
            <v>105308-CES. RURAL PUNITAQUI</v>
          </cell>
          <cell r="H134">
            <v>6</v>
          </cell>
          <cell r="I134">
            <v>6</v>
          </cell>
          <cell r="J134">
            <v>8</v>
          </cell>
          <cell r="K134">
            <v>5</v>
          </cell>
          <cell r="L134">
            <v>3</v>
          </cell>
          <cell r="M134">
            <v>11</v>
          </cell>
          <cell r="N134">
            <v>20</v>
          </cell>
          <cell r="O134">
            <v>10</v>
          </cell>
          <cell r="P134">
            <v>4</v>
          </cell>
          <cell r="Q134">
            <v>21</v>
          </cell>
          <cell r="R134">
            <v>8</v>
          </cell>
          <cell r="S134">
            <v>10</v>
          </cell>
          <cell r="T134">
            <v>112</v>
          </cell>
        </row>
        <row r="135">
          <cell r="G135" t="str">
            <v>04305-RIO HURTADO</v>
          </cell>
          <cell r="H135">
            <v>1</v>
          </cell>
          <cell r="I135">
            <v>1</v>
          </cell>
          <cell r="K135">
            <v>0</v>
          </cell>
          <cell r="L135">
            <v>1</v>
          </cell>
          <cell r="M135">
            <v>1</v>
          </cell>
          <cell r="N135">
            <v>0</v>
          </cell>
          <cell r="O135">
            <v>2</v>
          </cell>
          <cell r="P135">
            <v>6</v>
          </cell>
          <cell r="Q135">
            <v>1</v>
          </cell>
          <cell r="R135">
            <v>19</v>
          </cell>
          <cell r="S135">
            <v>2</v>
          </cell>
          <cell r="T135">
            <v>34</v>
          </cell>
        </row>
        <row r="136">
          <cell r="G136" t="str">
            <v>105310-CES. RURAL PICHASCA</v>
          </cell>
          <cell r="H136">
            <v>1</v>
          </cell>
          <cell r="I136">
            <v>0</v>
          </cell>
          <cell r="L136">
            <v>1</v>
          </cell>
          <cell r="M136">
            <v>0</v>
          </cell>
          <cell r="N136">
            <v>0</v>
          </cell>
          <cell r="O136">
            <v>2</v>
          </cell>
          <cell r="P136">
            <v>3</v>
          </cell>
          <cell r="R136">
            <v>15</v>
          </cell>
          <cell r="S136">
            <v>1</v>
          </cell>
          <cell r="T136">
            <v>23</v>
          </cell>
        </row>
        <row r="137">
          <cell r="G137" t="str">
            <v>105409-P.S.R. EL CHAÑAR</v>
          </cell>
          <cell r="N137">
            <v>0</v>
          </cell>
          <cell r="P137">
            <v>0</v>
          </cell>
          <cell r="Q137">
            <v>0</v>
          </cell>
          <cell r="R137">
            <v>1</v>
          </cell>
          <cell r="T137">
            <v>1</v>
          </cell>
        </row>
        <row r="138">
          <cell r="G138" t="str">
            <v>105410-P.S.R. HURTADO</v>
          </cell>
          <cell r="N138">
            <v>0</v>
          </cell>
          <cell r="O138">
            <v>0</v>
          </cell>
          <cell r="P138">
            <v>1</v>
          </cell>
          <cell r="Q138">
            <v>1</v>
          </cell>
          <cell r="R138">
            <v>1</v>
          </cell>
          <cell r="T138">
            <v>3</v>
          </cell>
        </row>
        <row r="139">
          <cell r="G139" t="str">
            <v>105411-P.S.R. LAS BREAS</v>
          </cell>
          <cell r="M139">
            <v>0</v>
          </cell>
          <cell r="Q139">
            <v>0</v>
          </cell>
          <cell r="R139">
            <v>1</v>
          </cell>
          <cell r="T139">
            <v>1</v>
          </cell>
        </row>
        <row r="140">
          <cell r="G140" t="str">
            <v>105413-P.S.R. SAMO ALTO</v>
          </cell>
          <cell r="I140">
            <v>1</v>
          </cell>
          <cell r="K140">
            <v>0</v>
          </cell>
          <cell r="P140">
            <v>1</v>
          </cell>
          <cell r="Q140">
            <v>0</v>
          </cell>
          <cell r="R140">
            <v>0</v>
          </cell>
          <cell r="S140">
            <v>1</v>
          </cell>
          <cell r="T140">
            <v>3</v>
          </cell>
        </row>
        <row r="141">
          <cell r="G141" t="str">
            <v>105414-P.S.R. SERON</v>
          </cell>
          <cell r="N141">
            <v>0</v>
          </cell>
          <cell r="P141">
            <v>0</v>
          </cell>
          <cell r="Q141">
            <v>0</v>
          </cell>
          <cell r="R141">
            <v>1</v>
          </cell>
          <cell r="T141">
            <v>1</v>
          </cell>
        </row>
        <row r="142">
          <cell r="G142" t="str">
            <v>105503-P.S.R. TABAQUEROS</v>
          </cell>
          <cell r="K142">
            <v>0</v>
          </cell>
          <cell r="M142">
            <v>1</v>
          </cell>
          <cell r="N142">
            <v>0</v>
          </cell>
          <cell r="P142">
            <v>1</v>
          </cell>
          <cell r="T142">
            <v>2</v>
          </cell>
        </row>
        <row r="143">
          <cell r="G143" t="str">
            <v>Total general</v>
          </cell>
          <cell r="H143">
            <v>476</v>
          </cell>
          <cell r="I143">
            <v>437</v>
          </cell>
          <cell r="J143">
            <v>542</v>
          </cell>
          <cell r="K143">
            <v>472</v>
          </cell>
          <cell r="L143">
            <v>498</v>
          </cell>
          <cell r="M143">
            <v>516</v>
          </cell>
          <cell r="N143">
            <v>473</v>
          </cell>
          <cell r="O143">
            <v>502</v>
          </cell>
          <cell r="P143">
            <v>382</v>
          </cell>
          <cell r="Q143">
            <v>613</v>
          </cell>
          <cell r="R143">
            <v>485</v>
          </cell>
          <cell r="S143">
            <v>687</v>
          </cell>
          <cell r="T143">
            <v>6083</v>
          </cell>
        </row>
      </sheetData>
      <sheetData sheetId="6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>
            <v>10</v>
          </cell>
          <cell r="R4">
            <v>11</v>
          </cell>
          <cell r="S4">
            <v>12</v>
          </cell>
          <cell r="T4" t="str">
            <v>Total general</v>
          </cell>
        </row>
        <row r="5">
          <cell r="G5" t="str">
            <v>04101-LA SERENA</v>
          </cell>
          <cell r="H5">
            <v>229</v>
          </cell>
          <cell r="I5">
            <v>151</v>
          </cell>
          <cell r="J5">
            <v>220</v>
          </cell>
          <cell r="K5">
            <v>183</v>
          </cell>
          <cell r="L5">
            <v>198</v>
          </cell>
          <cell r="M5">
            <v>173</v>
          </cell>
          <cell r="N5">
            <v>191</v>
          </cell>
          <cell r="O5">
            <v>244</v>
          </cell>
          <cell r="P5">
            <v>142</v>
          </cell>
          <cell r="Q5">
            <v>224</v>
          </cell>
          <cell r="R5">
            <v>169</v>
          </cell>
          <cell r="S5">
            <v>131</v>
          </cell>
          <cell r="T5">
            <v>2255</v>
          </cell>
        </row>
        <row r="6">
          <cell r="G6" t="str">
            <v>105300-CES. CARDENAL CARO</v>
          </cell>
          <cell r="H6">
            <v>28</v>
          </cell>
          <cell r="I6">
            <v>21</v>
          </cell>
          <cell r="J6">
            <v>26</v>
          </cell>
          <cell r="K6">
            <v>28</v>
          </cell>
          <cell r="L6">
            <v>17</v>
          </cell>
          <cell r="M6">
            <v>23</v>
          </cell>
          <cell r="N6">
            <v>30</v>
          </cell>
          <cell r="O6">
            <v>42</v>
          </cell>
          <cell r="P6">
            <v>20</v>
          </cell>
          <cell r="Q6">
            <v>32</v>
          </cell>
          <cell r="R6">
            <v>26</v>
          </cell>
          <cell r="S6">
            <v>28</v>
          </cell>
          <cell r="T6">
            <v>321</v>
          </cell>
        </row>
        <row r="7">
          <cell r="G7" t="str">
            <v>105301-CES. LAS COMPAÑIAS</v>
          </cell>
          <cell r="H7">
            <v>36</v>
          </cell>
          <cell r="I7">
            <v>14</v>
          </cell>
          <cell r="J7">
            <v>26</v>
          </cell>
          <cell r="K7">
            <v>22</v>
          </cell>
          <cell r="L7">
            <v>14</v>
          </cell>
          <cell r="M7">
            <v>14</v>
          </cell>
          <cell r="N7">
            <v>27</v>
          </cell>
          <cell r="O7">
            <v>23</v>
          </cell>
          <cell r="P7">
            <v>17</v>
          </cell>
          <cell r="Q7">
            <v>30</v>
          </cell>
          <cell r="R7">
            <v>16</v>
          </cell>
          <cell r="S7">
            <v>15</v>
          </cell>
          <cell r="T7">
            <v>254</v>
          </cell>
        </row>
        <row r="8">
          <cell r="G8" t="str">
            <v>105302-CES. PEDRO AGUIRRE C.</v>
          </cell>
          <cell r="H8">
            <v>41</v>
          </cell>
          <cell r="I8">
            <v>31</v>
          </cell>
          <cell r="J8">
            <v>34</v>
          </cell>
          <cell r="K8">
            <v>28</v>
          </cell>
          <cell r="L8">
            <v>40</v>
          </cell>
          <cell r="M8">
            <v>27</v>
          </cell>
          <cell r="N8">
            <v>32</v>
          </cell>
          <cell r="O8">
            <v>40</v>
          </cell>
          <cell r="P8">
            <v>17</v>
          </cell>
          <cell r="Q8">
            <v>24</v>
          </cell>
          <cell r="R8">
            <v>36</v>
          </cell>
          <cell r="S8">
            <v>20</v>
          </cell>
          <cell r="T8">
            <v>370</v>
          </cell>
        </row>
        <row r="9">
          <cell r="G9" t="str">
            <v>105313-CES. SCHAFFHAUSER</v>
          </cell>
          <cell r="H9">
            <v>34</v>
          </cell>
          <cell r="I9">
            <v>29</v>
          </cell>
          <cell r="J9">
            <v>51</v>
          </cell>
          <cell r="K9">
            <v>32</v>
          </cell>
          <cell r="L9">
            <v>39</v>
          </cell>
          <cell r="M9">
            <v>35</v>
          </cell>
          <cell r="N9">
            <v>31</v>
          </cell>
          <cell r="O9">
            <v>49</v>
          </cell>
          <cell r="P9">
            <v>19</v>
          </cell>
          <cell r="Q9">
            <v>44</v>
          </cell>
          <cell r="R9">
            <v>45</v>
          </cell>
          <cell r="S9">
            <v>24</v>
          </cell>
          <cell r="T9">
            <v>432</v>
          </cell>
        </row>
        <row r="10">
          <cell r="G10" t="str">
            <v>105319-CES. CARDENAL R.S.H.</v>
          </cell>
          <cell r="H10">
            <v>42</v>
          </cell>
          <cell r="I10">
            <v>24</v>
          </cell>
          <cell r="J10">
            <v>28</v>
          </cell>
          <cell r="K10">
            <v>24</v>
          </cell>
          <cell r="L10">
            <v>34</v>
          </cell>
          <cell r="M10">
            <v>28</v>
          </cell>
          <cell r="N10">
            <v>26</v>
          </cell>
          <cell r="O10">
            <v>34</v>
          </cell>
          <cell r="P10">
            <v>31</v>
          </cell>
          <cell r="Q10">
            <v>29</v>
          </cell>
          <cell r="R10">
            <v>18</v>
          </cell>
          <cell r="S10">
            <v>17</v>
          </cell>
          <cell r="T10">
            <v>335</v>
          </cell>
        </row>
        <row r="11">
          <cell r="G11" t="str">
            <v>105325-CESFAM JUAN PABLO II</v>
          </cell>
          <cell r="H11">
            <v>31</v>
          </cell>
          <cell r="I11">
            <v>14</v>
          </cell>
          <cell r="J11">
            <v>34</v>
          </cell>
          <cell r="K11">
            <v>34</v>
          </cell>
          <cell r="L11">
            <v>36</v>
          </cell>
          <cell r="M11">
            <v>28</v>
          </cell>
          <cell r="N11">
            <v>30</v>
          </cell>
          <cell r="O11">
            <v>47</v>
          </cell>
          <cell r="P11">
            <v>23</v>
          </cell>
          <cell r="Q11">
            <v>42</v>
          </cell>
          <cell r="R11">
            <v>22</v>
          </cell>
          <cell r="S11">
            <v>21</v>
          </cell>
          <cell r="T11">
            <v>362</v>
          </cell>
        </row>
        <row r="12">
          <cell r="G12" t="str">
            <v xml:space="preserve">105400-P.S.R. ALGARROBITO            </v>
          </cell>
          <cell r="H12">
            <v>6</v>
          </cell>
          <cell r="I12">
            <v>2</v>
          </cell>
          <cell r="K12">
            <v>4</v>
          </cell>
          <cell r="L12">
            <v>1</v>
          </cell>
          <cell r="M12">
            <v>3</v>
          </cell>
          <cell r="N12">
            <v>1</v>
          </cell>
          <cell r="P12">
            <v>2</v>
          </cell>
          <cell r="Q12">
            <v>5</v>
          </cell>
          <cell r="R12">
            <v>1</v>
          </cell>
          <cell r="S12">
            <v>1</v>
          </cell>
          <cell r="T12">
            <v>26</v>
          </cell>
        </row>
        <row r="13">
          <cell r="G13" t="str">
            <v>105401-P.S.R. LAS ROJAS</v>
          </cell>
          <cell r="J13">
            <v>1</v>
          </cell>
          <cell r="K13">
            <v>2</v>
          </cell>
          <cell r="L13">
            <v>1</v>
          </cell>
          <cell r="M13">
            <v>2</v>
          </cell>
          <cell r="N13">
            <v>2</v>
          </cell>
          <cell r="P13">
            <v>1</v>
          </cell>
          <cell r="T13">
            <v>9</v>
          </cell>
        </row>
        <row r="14">
          <cell r="G14" t="str">
            <v>105402-P.S.R. EL ROMERO</v>
          </cell>
          <cell r="H14">
            <v>1</v>
          </cell>
          <cell r="I14">
            <v>2</v>
          </cell>
          <cell r="J14">
            <v>1</v>
          </cell>
          <cell r="L14">
            <v>1</v>
          </cell>
          <cell r="M14">
            <v>1</v>
          </cell>
          <cell r="O14">
            <v>1</v>
          </cell>
          <cell r="P14">
            <v>3</v>
          </cell>
          <cell r="R14">
            <v>1</v>
          </cell>
          <cell r="T14">
            <v>11</v>
          </cell>
        </row>
        <row r="15">
          <cell r="G15" t="str">
            <v>105499-P.S.R. LAMBERT</v>
          </cell>
          <cell r="I15">
            <v>1</v>
          </cell>
          <cell r="J15">
            <v>2</v>
          </cell>
          <cell r="L15">
            <v>2</v>
          </cell>
          <cell r="P15">
            <v>1</v>
          </cell>
          <cell r="T15">
            <v>6</v>
          </cell>
        </row>
        <row r="16">
          <cell r="G16" t="str">
            <v>105700-CECOF VILLA EL INDIO</v>
          </cell>
          <cell r="H16">
            <v>1</v>
          </cell>
          <cell r="I16">
            <v>5</v>
          </cell>
          <cell r="J16">
            <v>5</v>
          </cell>
          <cell r="K16">
            <v>1</v>
          </cell>
          <cell r="L16">
            <v>3</v>
          </cell>
          <cell r="M16">
            <v>4</v>
          </cell>
          <cell r="O16">
            <v>2</v>
          </cell>
          <cell r="P16">
            <v>2</v>
          </cell>
          <cell r="Q16">
            <v>6</v>
          </cell>
          <cell r="S16">
            <v>2</v>
          </cell>
          <cell r="T16">
            <v>31</v>
          </cell>
        </row>
        <row r="17">
          <cell r="G17" t="str">
            <v>105701-CECOF VILLA ALEMANIA</v>
          </cell>
          <cell r="H17">
            <v>4</v>
          </cell>
          <cell r="I17">
            <v>1</v>
          </cell>
          <cell r="J17">
            <v>3</v>
          </cell>
          <cell r="L17">
            <v>1</v>
          </cell>
          <cell r="M17">
            <v>3</v>
          </cell>
          <cell r="N17">
            <v>5</v>
          </cell>
          <cell r="O17">
            <v>1</v>
          </cell>
          <cell r="Q17">
            <v>2</v>
          </cell>
          <cell r="R17">
            <v>2</v>
          </cell>
          <cell r="S17">
            <v>1</v>
          </cell>
          <cell r="T17">
            <v>23</v>
          </cell>
        </row>
        <row r="18">
          <cell r="G18" t="str">
            <v>105702-CECOF VILLA LAMBERT</v>
          </cell>
          <cell r="H18">
            <v>3</v>
          </cell>
          <cell r="I18">
            <v>4</v>
          </cell>
          <cell r="J18">
            <v>2</v>
          </cell>
          <cell r="K18">
            <v>6</v>
          </cell>
          <cell r="L18">
            <v>3</v>
          </cell>
          <cell r="M18">
            <v>5</v>
          </cell>
          <cell r="N18">
            <v>3</v>
          </cell>
          <cell r="O18">
            <v>3</v>
          </cell>
          <cell r="P18">
            <v>4</v>
          </cell>
          <cell r="Q18">
            <v>4</v>
          </cell>
          <cell r="R18">
            <v>2</v>
          </cell>
          <cell r="S18">
            <v>1</v>
          </cell>
          <cell r="T18">
            <v>40</v>
          </cell>
        </row>
        <row r="19">
          <cell r="G19" t="str">
            <v>200402-CECOF ARCOS DE PINAMAR</v>
          </cell>
          <cell r="H19">
            <v>2</v>
          </cell>
          <cell r="I19">
            <v>3</v>
          </cell>
          <cell r="J19">
            <v>7</v>
          </cell>
          <cell r="K19">
            <v>2</v>
          </cell>
          <cell r="L19">
            <v>6</v>
          </cell>
          <cell r="N19">
            <v>4</v>
          </cell>
          <cell r="O19">
            <v>2</v>
          </cell>
          <cell r="P19">
            <v>2</v>
          </cell>
          <cell r="Q19">
            <v>6</v>
          </cell>
          <cell r="S19">
            <v>1</v>
          </cell>
          <cell r="T19">
            <v>35</v>
          </cell>
        </row>
        <row r="20">
          <cell r="G20" t="str">
            <v>04102-COQUIMBO</v>
          </cell>
          <cell r="H20">
            <v>236</v>
          </cell>
          <cell r="I20">
            <v>211</v>
          </cell>
          <cell r="J20">
            <v>260</v>
          </cell>
          <cell r="K20">
            <v>241</v>
          </cell>
          <cell r="L20">
            <v>201</v>
          </cell>
          <cell r="M20">
            <v>182</v>
          </cell>
          <cell r="N20">
            <v>197</v>
          </cell>
          <cell r="O20">
            <v>243</v>
          </cell>
          <cell r="P20">
            <v>180</v>
          </cell>
          <cell r="Q20">
            <v>209</v>
          </cell>
          <cell r="R20">
            <v>162</v>
          </cell>
          <cell r="S20">
            <v>156</v>
          </cell>
          <cell r="T20">
            <v>2478</v>
          </cell>
        </row>
        <row r="21">
          <cell r="G21" t="str">
            <v>105303-CES. SAN JUAN</v>
          </cell>
          <cell r="H21">
            <v>47</v>
          </cell>
          <cell r="I21">
            <v>24</v>
          </cell>
          <cell r="J21">
            <v>42</v>
          </cell>
          <cell r="K21">
            <v>40</v>
          </cell>
          <cell r="L21">
            <v>26</v>
          </cell>
          <cell r="M21">
            <v>21</v>
          </cell>
          <cell r="N21">
            <v>38</v>
          </cell>
          <cell r="O21">
            <v>38</v>
          </cell>
          <cell r="P21">
            <v>21</v>
          </cell>
          <cell r="Q21">
            <v>26</v>
          </cell>
          <cell r="R21">
            <v>31</v>
          </cell>
          <cell r="S21">
            <v>18</v>
          </cell>
          <cell r="T21">
            <v>372</v>
          </cell>
        </row>
        <row r="22">
          <cell r="G22" t="str">
            <v>105304-CES. SANTA CECILIA</v>
          </cell>
          <cell r="H22">
            <v>42</v>
          </cell>
          <cell r="I22">
            <v>32</v>
          </cell>
          <cell r="J22">
            <v>41</v>
          </cell>
          <cell r="K22">
            <v>24</v>
          </cell>
          <cell r="L22">
            <v>25</v>
          </cell>
          <cell r="M22">
            <v>21</v>
          </cell>
          <cell r="N22">
            <v>35</v>
          </cell>
          <cell r="O22">
            <v>40</v>
          </cell>
          <cell r="P22">
            <v>29</v>
          </cell>
          <cell r="Q22">
            <v>24</v>
          </cell>
          <cell r="R22">
            <v>23</v>
          </cell>
          <cell r="S22">
            <v>23</v>
          </cell>
          <cell r="T22">
            <v>359</v>
          </cell>
        </row>
        <row r="23">
          <cell r="G23" t="str">
            <v>105305-CES. TIERRAS BLANCAS</v>
          </cell>
          <cell r="H23">
            <v>65</v>
          </cell>
          <cell r="I23">
            <v>60</v>
          </cell>
          <cell r="J23">
            <v>83</v>
          </cell>
          <cell r="K23">
            <v>80</v>
          </cell>
          <cell r="L23">
            <v>80</v>
          </cell>
          <cell r="M23">
            <v>67</v>
          </cell>
          <cell r="N23">
            <v>63</v>
          </cell>
          <cell r="O23">
            <v>78</v>
          </cell>
          <cell r="P23">
            <v>58</v>
          </cell>
          <cell r="Q23">
            <v>69</v>
          </cell>
          <cell r="R23">
            <v>43</v>
          </cell>
          <cell r="S23">
            <v>46</v>
          </cell>
          <cell r="T23">
            <v>792</v>
          </cell>
        </row>
        <row r="24">
          <cell r="G24" t="str">
            <v>105321-CES. RURAL  TONGOY</v>
          </cell>
          <cell r="H24">
            <v>7</v>
          </cell>
          <cell r="I24">
            <v>11</v>
          </cell>
          <cell r="J24">
            <v>8</v>
          </cell>
          <cell r="K24">
            <v>11</v>
          </cell>
          <cell r="L24">
            <v>6</v>
          </cell>
          <cell r="M24">
            <v>5</v>
          </cell>
          <cell r="N24">
            <v>10</v>
          </cell>
          <cell r="O24">
            <v>9</v>
          </cell>
          <cell r="P24">
            <v>6</v>
          </cell>
          <cell r="Q24">
            <v>6</v>
          </cell>
          <cell r="R24">
            <v>2</v>
          </cell>
          <cell r="S24">
            <v>3</v>
          </cell>
          <cell r="T24">
            <v>84</v>
          </cell>
        </row>
        <row r="25">
          <cell r="G25" t="str">
            <v>105323-CES. DR. SERGIO AGUILAR</v>
          </cell>
          <cell r="H25">
            <v>50</v>
          </cell>
          <cell r="I25">
            <v>60</v>
          </cell>
          <cell r="J25">
            <v>56</v>
          </cell>
          <cell r="K25">
            <v>60</v>
          </cell>
          <cell r="L25">
            <v>43</v>
          </cell>
          <cell r="M25">
            <v>45</v>
          </cell>
          <cell r="N25">
            <v>38</v>
          </cell>
          <cell r="O25">
            <v>46</v>
          </cell>
          <cell r="P25">
            <v>34</v>
          </cell>
          <cell r="Q25">
            <v>44</v>
          </cell>
          <cell r="R25">
            <v>34</v>
          </cell>
          <cell r="S25">
            <v>26</v>
          </cell>
          <cell r="T25">
            <v>536</v>
          </cell>
        </row>
        <row r="26">
          <cell r="G26" t="str">
            <v>105405-P.S.R. GUANAQUEROS</v>
          </cell>
          <cell r="H26">
            <v>2</v>
          </cell>
          <cell r="J26">
            <v>3</v>
          </cell>
          <cell r="K26">
            <v>2</v>
          </cell>
          <cell r="L26">
            <v>1</v>
          </cell>
          <cell r="M26">
            <v>2</v>
          </cell>
          <cell r="O26">
            <v>3</v>
          </cell>
          <cell r="P26">
            <v>4</v>
          </cell>
          <cell r="Q26">
            <v>2</v>
          </cell>
          <cell r="T26">
            <v>19</v>
          </cell>
        </row>
        <row r="27">
          <cell r="G27" t="str">
            <v>105406-P.S.R. PAN DE AZUCAR</v>
          </cell>
          <cell r="H27">
            <v>9</v>
          </cell>
          <cell r="I27">
            <v>9</v>
          </cell>
          <cell r="J27">
            <v>13</v>
          </cell>
          <cell r="K27">
            <v>11</v>
          </cell>
          <cell r="L27">
            <v>8</v>
          </cell>
          <cell r="M27">
            <v>9</v>
          </cell>
          <cell r="N27">
            <v>5</v>
          </cell>
          <cell r="O27">
            <v>9</v>
          </cell>
          <cell r="T27">
            <v>73</v>
          </cell>
        </row>
        <row r="28">
          <cell r="G28" t="str">
            <v>105407-P.S.R. TAMBILLOS</v>
          </cell>
          <cell r="H28">
            <v>2</v>
          </cell>
          <cell r="I28">
            <v>1</v>
          </cell>
          <cell r="J28">
            <v>1</v>
          </cell>
          <cell r="N28">
            <v>2</v>
          </cell>
          <cell r="Q28">
            <v>2</v>
          </cell>
          <cell r="R28">
            <v>1</v>
          </cell>
          <cell r="T28">
            <v>9</v>
          </cell>
        </row>
        <row r="29">
          <cell r="G29" t="str">
            <v>105705-CECOF EL ALBA</v>
          </cell>
          <cell r="H29">
            <v>4</v>
          </cell>
          <cell r="I29">
            <v>5</v>
          </cell>
          <cell r="J29">
            <v>3</v>
          </cell>
          <cell r="K29">
            <v>6</v>
          </cell>
          <cell r="L29">
            <v>5</v>
          </cell>
          <cell r="M29">
            <v>3</v>
          </cell>
          <cell r="N29">
            <v>1</v>
          </cell>
          <cell r="O29">
            <v>4</v>
          </cell>
          <cell r="P29">
            <v>2</v>
          </cell>
          <cell r="Q29">
            <v>4</v>
          </cell>
          <cell r="R29">
            <v>4</v>
          </cell>
          <cell r="S29">
            <v>4</v>
          </cell>
          <cell r="T29">
            <v>45</v>
          </cell>
        </row>
        <row r="30">
          <cell r="G30" t="str">
            <v>200273-CECOF PUNTA MIRA</v>
          </cell>
          <cell r="H30">
            <v>8</v>
          </cell>
          <cell r="I30">
            <v>9</v>
          </cell>
          <cell r="J30">
            <v>10</v>
          </cell>
          <cell r="K30">
            <v>7</v>
          </cell>
          <cell r="L30">
            <v>7</v>
          </cell>
          <cell r="M30">
            <v>9</v>
          </cell>
          <cell r="N30">
            <v>5</v>
          </cell>
          <cell r="O30">
            <v>8</v>
          </cell>
          <cell r="P30">
            <v>5</v>
          </cell>
          <cell r="Q30">
            <v>9</v>
          </cell>
          <cell r="R30">
            <v>4</v>
          </cell>
          <cell r="S30">
            <v>5</v>
          </cell>
          <cell r="T30">
            <v>86</v>
          </cell>
        </row>
        <row r="31">
          <cell r="G31" t="str">
            <v>200494-CESFAM EL SAUCE</v>
          </cell>
          <cell r="O31">
            <v>8</v>
          </cell>
          <cell r="P31">
            <v>13</v>
          </cell>
          <cell r="Q31">
            <v>11</v>
          </cell>
          <cell r="R31">
            <v>11</v>
          </cell>
          <cell r="S31">
            <v>18</v>
          </cell>
          <cell r="T31">
            <v>61</v>
          </cell>
        </row>
        <row r="32">
          <cell r="G32" t="str">
            <v>200499-CESFAM PAN DE AZÚCAR</v>
          </cell>
          <cell r="P32">
            <v>8</v>
          </cell>
          <cell r="Q32">
            <v>12</v>
          </cell>
          <cell r="R32">
            <v>9</v>
          </cell>
          <cell r="S32">
            <v>13</v>
          </cell>
          <cell r="T32">
            <v>42</v>
          </cell>
        </row>
        <row r="33">
          <cell r="G33" t="str">
            <v>04103-ANDACOLLO</v>
          </cell>
          <cell r="H33">
            <v>11</v>
          </cell>
          <cell r="I33">
            <v>10</v>
          </cell>
          <cell r="J33">
            <v>8</v>
          </cell>
          <cell r="K33">
            <v>5</v>
          </cell>
          <cell r="L33">
            <v>11</v>
          </cell>
          <cell r="M33">
            <v>7</v>
          </cell>
          <cell r="N33">
            <v>13</v>
          </cell>
          <cell r="O33">
            <v>8</v>
          </cell>
          <cell r="P33">
            <v>6</v>
          </cell>
          <cell r="Q33">
            <v>15</v>
          </cell>
          <cell r="R33">
            <v>14</v>
          </cell>
          <cell r="S33">
            <v>7</v>
          </cell>
          <cell r="T33">
            <v>115</v>
          </cell>
        </row>
        <row r="34">
          <cell r="G34" t="str">
            <v>105106-HOSPITAL ANDACOLLO</v>
          </cell>
          <cell r="H34">
            <v>11</v>
          </cell>
          <cell r="I34">
            <v>10</v>
          </cell>
          <cell r="J34">
            <v>8</v>
          </cell>
          <cell r="K34">
            <v>5</v>
          </cell>
          <cell r="L34">
            <v>11</v>
          </cell>
          <cell r="M34">
            <v>7</v>
          </cell>
          <cell r="N34">
            <v>13</v>
          </cell>
          <cell r="O34">
            <v>8</v>
          </cell>
          <cell r="P34">
            <v>6</v>
          </cell>
          <cell r="Q34">
            <v>15</v>
          </cell>
          <cell r="R34">
            <v>14</v>
          </cell>
          <cell r="S34">
            <v>7</v>
          </cell>
          <cell r="T34">
            <v>115</v>
          </cell>
        </row>
        <row r="35">
          <cell r="G35" t="str">
            <v>04104-LA HIGUERA</v>
          </cell>
          <cell r="H35">
            <v>3</v>
          </cell>
          <cell r="J35">
            <v>3</v>
          </cell>
          <cell r="K35">
            <v>3</v>
          </cell>
          <cell r="L35">
            <v>2</v>
          </cell>
          <cell r="M35">
            <v>6</v>
          </cell>
          <cell r="N35">
            <v>1</v>
          </cell>
          <cell r="O35">
            <v>2</v>
          </cell>
          <cell r="P35">
            <v>7</v>
          </cell>
          <cell r="Q35">
            <v>3</v>
          </cell>
          <cell r="R35">
            <v>4</v>
          </cell>
          <cell r="S35">
            <v>1</v>
          </cell>
          <cell r="T35">
            <v>35</v>
          </cell>
        </row>
        <row r="36">
          <cell r="G36" t="str">
            <v>105314-CES. LA HIGUERA</v>
          </cell>
          <cell r="J36">
            <v>2</v>
          </cell>
          <cell r="K36">
            <v>3</v>
          </cell>
          <cell r="M36">
            <v>1</v>
          </cell>
          <cell r="O36">
            <v>1</v>
          </cell>
          <cell r="P36">
            <v>1</v>
          </cell>
          <cell r="Q36">
            <v>1</v>
          </cell>
          <cell r="R36">
            <v>1</v>
          </cell>
          <cell r="S36">
            <v>1</v>
          </cell>
          <cell r="T36">
            <v>11</v>
          </cell>
        </row>
        <row r="37">
          <cell r="G37" t="str">
            <v xml:space="preserve">105500-P.S.R. CALETA HORNOS        </v>
          </cell>
          <cell r="H37">
            <v>3</v>
          </cell>
          <cell r="J37">
            <v>1</v>
          </cell>
          <cell r="L37">
            <v>1</v>
          </cell>
          <cell r="M37">
            <v>1</v>
          </cell>
          <cell r="P37">
            <v>4</v>
          </cell>
          <cell r="Q37">
            <v>1</v>
          </cell>
          <cell r="T37">
            <v>11</v>
          </cell>
        </row>
        <row r="38">
          <cell r="G38" t="str">
            <v>105505-P.S.R. LOS CHOROS</v>
          </cell>
          <cell r="L38">
            <v>1</v>
          </cell>
          <cell r="M38">
            <v>2</v>
          </cell>
          <cell r="N38">
            <v>1</v>
          </cell>
          <cell r="P38">
            <v>1</v>
          </cell>
          <cell r="R38">
            <v>1</v>
          </cell>
          <cell r="T38">
            <v>6</v>
          </cell>
        </row>
        <row r="39">
          <cell r="G39" t="str">
            <v>105506-P.S.R. EL TRAPICHE</v>
          </cell>
          <cell r="M39">
            <v>2</v>
          </cell>
          <cell r="O39">
            <v>1</v>
          </cell>
          <cell r="P39">
            <v>1</v>
          </cell>
          <cell r="Q39">
            <v>1</v>
          </cell>
          <cell r="R39">
            <v>2</v>
          </cell>
          <cell r="T39">
            <v>7</v>
          </cell>
        </row>
        <row r="40">
          <cell r="G40" t="str">
            <v>04105-PAIHUANO</v>
          </cell>
          <cell r="H40">
            <v>2</v>
          </cell>
          <cell r="I40">
            <v>4</v>
          </cell>
          <cell r="J40">
            <v>5</v>
          </cell>
          <cell r="K40">
            <v>3</v>
          </cell>
          <cell r="L40">
            <v>3</v>
          </cell>
          <cell r="M40">
            <v>14</v>
          </cell>
          <cell r="N40">
            <v>11</v>
          </cell>
          <cell r="O40">
            <v>8</v>
          </cell>
          <cell r="P40">
            <v>2</v>
          </cell>
          <cell r="Q40">
            <v>2</v>
          </cell>
          <cell r="R40">
            <v>3</v>
          </cell>
          <cell r="S40">
            <v>8</v>
          </cell>
          <cell r="T40">
            <v>65</v>
          </cell>
        </row>
        <row r="41">
          <cell r="G41" t="str">
            <v>105306-CES. PAIHUANO</v>
          </cell>
          <cell r="I41">
            <v>3</v>
          </cell>
          <cell r="J41">
            <v>3</v>
          </cell>
          <cell r="K41">
            <v>1</v>
          </cell>
          <cell r="L41">
            <v>2</v>
          </cell>
          <cell r="M41">
            <v>6</v>
          </cell>
          <cell r="N41">
            <v>5</v>
          </cell>
          <cell r="O41">
            <v>3</v>
          </cell>
          <cell r="Q41">
            <v>1</v>
          </cell>
          <cell r="R41">
            <v>2</v>
          </cell>
          <cell r="S41">
            <v>2</v>
          </cell>
          <cell r="T41">
            <v>28</v>
          </cell>
        </row>
        <row r="42">
          <cell r="G42" t="str">
            <v>105475-P.S.R. HORCON</v>
          </cell>
          <cell r="I42">
            <v>1</v>
          </cell>
          <cell r="J42">
            <v>1</v>
          </cell>
          <cell r="L42">
            <v>1</v>
          </cell>
          <cell r="M42">
            <v>2</v>
          </cell>
          <cell r="N42">
            <v>3</v>
          </cell>
          <cell r="Q42">
            <v>1</v>
          </cell>
          <cell r="R42">
            <v>1</v>
          </cell>
          <cell r="S42">
            <v>2</v>
          </cell>
          <cell r="T42">
            <v>12</v>
          </cell>
        </row>
        <row r="43">
          <cell r="G43" t="str">
            <v>105476-P.S.R. MONTE GRANDE</v>
          </cell>
          <cell r="K43">
            <v>1</v>
          </cell>
          <cell r="M43">
            <v>2</v>
          </cell>
          <cell r="N43">
            <v>2</v>
          </cell>
          <cell r="O43">
            <v>2</v>
          </cell>
          <cell r="P43">
            <v>2</v>
          </cell>
          <cell r="S43">
            <v>2</v>
          </cell>
          <cell r="T43">
            <v>11</v>
          </cell>
        </row>
        <row r="44">
          <cell r="G44" t="str">
            <v>105477-P.S.R. PISCO ELQUI</v>
          </cell>
          <cell r="H44">
            <v>2</v>
          </cell>
          <cell r="J44">
            <v>1</v>
          </cell>
          <cell r="K44">
            <v>1</v>
          </cell>
          <cell r="M44">
            <v>4</v>
          </cell>
          <cell r="N44">
            <v>1</v>
          </cell>
          <cell r="O44">
            <v>3</v>
          </cell>
          <cell r="S44">
            <v>2</v>
          </cell>
          <cell r="T44">
            <v>14</v>
          </cell>
        </row>
        <row r="45">
          <cell r="G45" t="str">
            <v>04106-VICUÑA</v>
          </cell>
          <cell r="H45">
            <v>28</v>
          </cell>
          <cell r="I45">
            <v>21</v>
          </cell>
          <cell r="J45">
            <v>27</v>
          </cell>
          <cell r="K45">
            <v>16</v>
          </cell>
          <cell r="L45">
            <v>17</v>
          </cell>
          <cell r="M45">
            <v>17</v>
          </cell>
          <cell r="N45">
            <v>24</v>
          </cell>
          <cell r="O45">
            <v>24</v>
          </cell>
          <cell r="P45">
            <v>29</v>
          </cell>
          <cell r="Q45">
            <v>30</v>
          </cell>
          <cell r="R45">
            <v>23</v>
          </cell>
          <cell r="S45">
            <v>24</v>
          </cell>
          <cell r="T45">
            <v>280</v>
          </cell>
        </row>
        <row r="46">
          <cell r="G46" t="str">
            <v>105107-HOSPITAL VICUÑA</v>
          </cell>
          <cell r="H46">
            <v>10</v>
          </cell>
          <cell r="I46">
            <v>12</v>
          </cell>
          <cell r="J46">
            <v>18</v>
          </cell>
          <cell r="K46">
            <v>12</v>
          </cell>
          <cell r="L46">
            <v>14</v>
          </cell>
          <cell r="M46">
            <v>11</v>
          </cell>
          <cell r="N46">
            <v>14</v>
          </cell>
          <cell r="O46">
            <v>19</v>
          </cell>
          <cell r="P46">
            <v>9</v>
          </cell>
          <cell r="Q46">
            <v>14</v>
          </cell>
          <cell r="R46">
            <v>18</v>
          </cell>
          <cell r="S46">
            <v>17</v>
          </cell>
          <cell r="T46">
            <v>168</v>
          </cell>
        </row>
        <row r="47">
          <cell r="G47" t="str">
            <v>105467-P.S.R. DIAGUITAS</v>
          </cell>
          <cell r="H47">
            <v>2</v>
          </cell>
          <cell r="I47">
            <v>1</v>
          </cell>
          <cell r="J47">
            <v>1</v>
          </cell>
          <cell r="K47">
            <v>2</v>
          </cell>
          <cell r="L47">
            <v>1</v>
          </cell>
          <cell r="M47">
            <v>1</v>
          </cell>
          <cell r="P47">
            <v>3</v>
          </cell>
          <cell r="Q47">
            <v>1</v>
          </cell>
          <cell r="R47">
            <v>1</v>
          </cell>
          <cell r="T47">
            <v>13</v>
          </cell>
        </row>
        <row r="48">
          <cell r="G48" t="str">
            <v>105468-P.S.R. EL MOLLE</v>
          </cell>
          <cell r="H48">
            <v>1</v>
          </cell>
          <cell r="M48">
            <v>1</v>
          </cell>
          <cell r="Q48">
            <v>2</v>
          </cell>
          <cell r="R48">
            <v>1</v>
          </cell>
          <cell r="T48">
            <v>5</v>
          </cell>
        </row>
        <row r="49">
          <cell r="G49" t="str">
            <v>105469-P.S.R. EL TAMBO</v>
          </cell>
          <cell r="H49">
            <v>2</v>
          </cell>
          <cell r="N49">
            <v>3</v>
          </cell>
          <cell r="O49">
            <v>1</v>
          </cell>
          <cell r="P49">
            <v>1</v>
          </cell>
          <cell r="R49">
            <v>1</v>
          </cell>
          <cell r="S49">
            <v>1</v>
          </cell>
          <cell r="T49">
            <v>9</v>
          </cell>
        </row>
        <row r="50">
          <cell r="G50" t="str">
            <v>105471-P.S.R. PERALILLO</v>
          </cell>
          <cell r="H50">
            <v>6</v>
          </cell>
          <cell r="I50">
            <v>1</v>
          </cell>
          <cell r="L50">
            <v>1</v>
          </cell>
          <cell r="M50">
            <v>1</v>
          </cell>
          <cell r="O50">
            <v>1</v>
          </cell>
          <cell r="P50">
            <v>4</v>
          </cell>
          <cell r="Q50">
            <v>3</v>
          </cell>
          <cell r="R50">
            <v>1</v>
          </cell>
          <cell r="S50">
            <v>1</v>
          </cell>
          <cell r="T50">
            <v>19</v>
          </cell>
        </row>
        <row r="51">
          <cell r="G51" t="str">
            <v>105472-P.S.R. RIVADAVIA</v>
          </cell>
          <cell r="I51">
            <v>2</v>
          </cell>
          <cell r="J51">
            <v>1</v>
          </cell>
          <cell r="N51">
            <v>1</v>
          </cell>
          <cell r="P51">
            <v>1</v>
          </cell>
          <cell r="Q51">
            <v>1</v>
          </cell>
          <cell r="S51">
            <v>1</v>
          </cell>
          <cell r="T51">
            <v>7</v>
          </cell>
        </row>
        <row r="52">
          <cell r="G52" t="str">
            <v>105473-P.S.R. TALCUNA</v>
          </cell>
          <cell r="H52">
            <v>1</v>
          </cell>
          <cell r="J52">
            <v>2</v>
          </cell>
          <cell r="L52">
            <v>1</v>
          </cell>
          <cell r="M52">
            <v>1</v>
          </cell>
          <cell r="N52">
            <v>1</v>
          </cell>
          <cell r="O52">
            <v>1</v>
          </cell>
          <cell r="P52">
            <v>2</v>
          </cell>
          <cell r="Q52">
            <v>4</v>
          </cell>
          <cell r="R52">
            <v>1</v>
          </cell>
          <cell r="T52">
            <v>14</v>
          </cell>
        </row>
        <row r="53">
          <cell r="G53" t="str">
            <v>105474-P.S.R. CHAPILCA</v>
          </cell>
          <cell r="H53">
            <v>1</v>
          </cell>
          <cell r="J53">
            <v>1</v>
          </cell>
          <cell r="S53">
            <v>1</v>
          </cell>
          <cell r="T53">
            <v>3</v>
          </cell>
        </row>
        <row r="54">
          <cell r="G54" t="str">
            <v>105502-P.S.R. CALINGASTA</v>
          </cell>
          <cell r="H54">
            <v>3</v>
          </cell>
          <cell r="I54">
            <v>5</v>
          </cell>
          <cell r="J54">
            <v>3</v>
          </cell>
          <cell r="K54">
            <v>2</v>
          </cell>
          <cell r="M54">
            <v>2</v>
          </cell>
          <cell r="N54">
            <v>5</v>
          </cell>
          <cell r="O54">
            <v>2</v>
          </cell>
          <cell r="P54">
            <v>9</v>
          </cell>
          <cell r="Q54">
            <v>4</v>
          </cell>
          <cell r="T54">
            <v>35</v>
          </cell>
        </row>
        <row r="55">
          <cell r="G55" t="str">
            <v>105509-P.S.R. GUALLIGUAICA</v>
          </cell>
          <cell r="H55">
            <v>2</v>
          </cell>
          <cell r="J55">
            <v>1</v>
          </cell>
          <cell r="Q55">
            <v>1</v>
          </cell>
          <cell r="S55">
            <v>1</v>
          </cell>
          <cell r="T55">
            <v>5</v>
          </cell>
        </row>
        <row r="56">
          <cell r="G56" t="str">
            <v>200538-CESFAM SAN ISIDRO CALINGASTA</v>
          </cell>
          <cell r="S56">
            <v>2</v>
          </cell>
          <cell r="T56">
            <v>2</v>
          </cell>
        </row>
        <row r="57">
          <cell r="G57" t="str">
            <v>04201-ILLAPEL</v>
          </cell>
          <cell r="H57">
            <v>27</v>
          </cell>
          <cell r="I57">
            <v>22</v>
          </cell>
          <cell r="J57">
            <v>16</v>
          </cell>
          <cell r="K57">
            <v>14</v>
          </cell>
          <cell r="L57">
            <v>34</v>
          </cell>
          <cell r="M57">
            <v>18</v>
          </cell>
          <cell r="N57">
            <v>26</v>
          </cell>
          <cell r="O57">
            <v>25</v>
          </cell>
          <cell r="P57">
            <v>19</v>
          </cell>
          <cell r="Q57">
            <v>37</v>
          </cell>
          <cell r="R57">
            <v>15</v>
          </cell>
          <cell r="S57">
            <v>20</v>
          </cell>
          <cell r="T57">
            <v>273</v>
          </cell>
        </row>
        <row r="58">
          <cell r="G58" t="str">
            <v>105326-CESFAM SAN RAFAEL</v>
          </cell>
          <cell r="H58">
            <v>3</v>
          </cell>
          <cell r="I58">
            <v>6</v>
          </cell>
          <cell r="J58">
            <v>5</v>
          </cell>
          <cell r="L58">
            <v>11</v>
          </cell>
          <cell r="M58">
            <v>2</v>
          </cell>
          <cell r="N58">
            <v>7</v>
          </cell>
          <cell r="O58">
            <v>8</v>
          </cell>
          <cell r="P58">
            <v>5</v>
          </cell>
          <cell r="Q58">
            <v>6</v>
          </cell>
          <cell r="R58">
            <v>5</v>
          </cell>
          <cell r="S58">
            <v>3</v>
          </cell>
          <cell r="T58">
            <v>61</v>
          </cell>
        </row>
        <row r="59">
          <cell r="G59" t="str">
            <v xml:space="preserve">105443-P.S.R. CARCAMO                   </v>
          </cell>
          <cell r="H59">
            <v>1</v>
          </cell>
          <cell r="K59">
            <v>1</v>
          </cell>
          <cell r="L59">
            <v>3</v>
          </cell>
          <cell r="T59">
            <v>5</v>
          </cell>
        </row>
        <row r="60">
          <cell r="G60" t="str">
            <v>105444-P.S.R. HUINTIL</v>
          </cell>
          <cell r="K60">
            <v>2</v>
          </cell>
          <cell r="N60">
            <v>2</v>
          </cell>
          <cell r="P60">
            <v>1</v>
          </cell>
          <cell r="Q60">
            <v>1</v>
          </cell>
          <cell r="T60">
            <v>6</v>
          </cell>
        </row>
        <row r="61">
          <cell r="G61" t="str">
            <v>105445-P.S.R. LIMAHUIDA</v>
          </cell>
          <cell r="J61">
            <v>1</v>
          </cell>
          <cell r="S61">
            <v>1</v>
          </cell>
          <cell r="T61">
            <v>2</v>
          </cell>
        </row>
        <row r="62">
          <cell r="G62" t="str">
            <v>105447-P.S.R. PERALILLO</v>
          </cell>
          <cell r="H62">
            <v>3</v>
          </cell>
          <cell r="K62">
            <v>1</v>
          </cell>
          <cell r="M62">
            <v>1</v>
          </cell>
          <cell r="N62">
            <v>1</v>
          </cell>
          <cell r="P62">
            <v>1</v>
          </cell>
          <cell r="Q62">
            <v>1</v>
          </cell>
          <cell r="R62">
            <v>2</v>
          </cell>
          <cell r="S62">
            <v>1</v>
          </cell>
          <cell r="T62">
            <v>11</v>
          </cell>
        </row>
        <row r="63">
          <cell r="G63" t="str">
            <v>105448-P.S.R. SANTA VIRGINIA</v>
          </cell>
          <cell r="I63">
            <v>1</v>
          </cell>
          <cell r="L63">
            <v>1</v>
          </cell>
          <cell r="S63">
            <v>1</v>
          </cell>
          <cell r="T63">
            <v>3</v>
          </cell>
        </row>
        <row r="64">
          <cell r="G64" t="str">
            <v>105449-P.S.R. TUNGA NORTE</v>
          </cell>
          <cell r="P64">
            <v>1</v>
          </cell>
          <cell r="T64">
            <v>1</v>
          </cell>
        </row>
        <row r="65">
          <cell r="G65" t="str">
            <v>105485-P.S.R. PLAN DE HORNOS</v>
          </cell>
          <cell r="P65">
            <v>1</v>
          </cell>
          <cell r="Q65">
            <v>1</v>
          </cell>
          <cell r="T65">
            <v>2</v>
          </cell>
        </row>
        <row r="66">
          <cell r="G66" t="str">
            <v>105487-P.S.R. CAÑAS UNO</v>
          </cell>
          <cell r="H66">
            <v>1</v>
          </cell>
          <cell r="I66">
            <v>2</v>
          </cell>
          <cell r="L66">
            <v>1</v>
          </cell>
          <cell r="M66">
            <v>1</v>
          </cell>
          <cell r="N66">
            <v>1</v>
          </cell>
          <cell r="Q66">
            <v>1</v>
          </cell>
          <cell r="R66">
            <v>1</v>
          </cell>
          <cell r="S66">
            <v>2</v>
          </cell>
          <cell r="T66">
            <v>10</v>
          </cell>
        </row>
        <row r="67">
          <cell r="G67" t="str">
            <v>105504-P.S.R. SOCAVON</v>
          </cell>
          <cell r="J67">
            <v>1</v>
          </cell>
          <cell r="N67">
            <v>1</v>
          </cell>
          <cell r="O67">
            <v>1</v>
          </cell>
          <cell r="Q67">
            <v>1</v>
          </cell>
          <cell r="T67">
            <v>4</v>
          </cell>
        </row>
        <row r="68">
          <cell r="G68" t="str">
            <v>200366-CESFAM URBANO II</v>
          </cell>
          <cell r="H68">
            <v>19</v>
          </cell>
          <cell r="I68">
            <v>13</v>
          </cell>
          <cell r="J68">
            <v>9</v>
          </cell>
          <cell r="K68">
            <v>10</v>
          </cell>
          <cell r="L68">
            <v>18</v>
          </cell>
          <cell r="M68">
            <v>14</v>
          </cell>
          <cell r="N68">
            <v>14</v>
          </cell>
          <cell r="O68">
            <v>16</v>
          </cell>
          <cell r="P68">
            <v>10</v>
          </cell>
          <cell r="Q68">
            <v>26</v>
          </cell>
          <cell r="R68">
            <v>7</v>
          </cell>
          <cell r="S68">
            <v>12</v>
          </cell>
          <cell r="T68">
            <v>168</v>
          </cell>
        </row>
        <row r="69">
          <cell r="G69" t="str">
            <v>04202-CANELA</v>
          </cell>
          <cell r="H69">
            <v>8</v>
          </cell>
          <cell r="I69">
            <v>6</v>
          </cell>
          <cell r="J69">
            <v>6</v>
          </cell>
          <cell r="K69">
            <v>8</v>
          </cell>
          <cell r="L69">
            <v>5</v>
          </cell>
          <cell r="M69">
            <v>4</v>
          </cell>
          <cell r="N69">
            <v>9</v>
          </cell>
          <cell r="O69">
            <v>3</v>
          </cell>
          <cell r="P69">
            <v>10</v>
          </cell>
          <cell r="Q69">
            <v>3</v>
          </cell>
          <cell r="R69">
            <v>10</v>
          </cell>
          <cell r="T69">
            <v>72</v>
          </cell>
        </row>
        <row r="70">
          <cell r="G70" t="str">
            <v>105309-CES. RURAL CANELA</v>
          </cell>
          <cell r="H70">
            <v>8</v>
          </cell>
          <cell r="I70">
            <v>6</v>
          </cell>
          <cell r="J70">
            <v>5</v>
          </cell>
          <cell r="K70">
            <v>8</v>
          </cell>
          <cell r="L70">
            <v>4</v>
          </cell>
          <cell r="M70">
            <v>4</v>
          </cell>
          <cell r="N70">
            <v>6</v>
          </cell>
          <cell r="O70">
            <v>3</v>
          </cell>
          <cell r="P70">
            <v>10</v>
          </cell>
          <cell r="Q70">
            <v>3</v>
          </cell>
          <cell r="R70">
            <v>10</v>
          </cell>
          <cell r="T70">
            <v>67</v>
          </cell>
        </row>
        <row r="71">
          <cell r="G71" t="str">
            <v xml:space="preserve">105450-P.S.R. MINCHA NORTE            </v>
          </cell>
          <cell r="N71">
            <v>2</v>
          </cell>
          <cell r="T71">
            <v>2</v>
          </cell>
        </row>
        <row r="72">
          <cell r="G72" t="str">
            <v>105483-P.S.R. LOS RULOS</v>
          </cell>
          <cell r="J72">
            <v>1</v>
          </cell>
          <cell r="T72">
            <v>1</v>
          </cell>
        </row>
        <row r="73">
          <cell r="G73" t="str">
            <v>105484-P.S.R. HUENTELAUQUEN</v>
          </cell>
          <cell r="L73">
            <v>1</v>
          </cell>
          <cell r="N73">
            <v>1</v>
          </cell>
          <cell r="T73">
            <v>2</v>
          </cell>
        </row>
        <row r="74">
          <cell r="G74" t="str">
            <v>04203-LOS VILOS</v>
          </cell>
          <cell r="H74">
            <v>20</v>
          </cell>
          <cell r="I74">
            <v>14</v>
          </cell>
          <cell r="J74">
            <v>34</v>
          </cell>
          <cell r="K74">
            <v>19</v>
          </cell>
          <cell r="L74">
            <v>23</v>
          </cell>
          <cell r="M74">
            <v>13</v>
          </cell>
          <cell r="N74">
            <v>15</v>
          </cell>
          <cell r="O74">
            <v>35</v>
          </cell>
          <cell r="P74">
            <v>16</v>
          </cell>
          <cell r="Q74">
            <v>29</v>
          </cell>
          <cell r="R74">
            <v>22</v>
          </cell>
          <cell r="S74">
            <v>5</v>
          </cell>
          <cell r="T74">
            <v>245</v>
          </cell>
        </row>
        <row r="75">
          <cell r="G75" t="str">
            <v>105108-HOSPITAL LOS VILOS</v>
          </cell>
          <cell r="H75">
            <v>14</v>
          </cell>
          <cell r="I75">
            <v>13</v>
          </cell>
          <cell r="J75">
            <v>27</v>
          </cell>
          <cell r="K75">
            <v>14</v>
          </cell>
          <cell r="L75">
            <v>17</v>
          </cell>
          <cell r="M75">
            <v>9</v>
          </cell>
          <cell r="N75">
            <v>11</v>
          </cell>
          <cell r="O75">
            <v>25</v>
          </cell>
          <cell r="P75">
            <v>8</v>
          </cell>
          <cell r="Q75">
            <v>19</v>
          </cell>
          <cell r="R75">
            <v>18</v>
          </cell>
          <cell r="S75">
            <v>3</v>
          </cell>
          <cell r="T75">
            <v>178</v>
          </cell>
        </row>
        <row r="76">
          <cell r="G76" t="str">
            <v xml:space="preserve">105478-P.S.R. CAIMANES                   </v>
          </cell>
          <cell r="K76">
            <v>3</v>
          </cell>
          <cell r="L76">
            <v>3</v>
          </cell>
          <cell r="M76">
            <v>2</v>
          </cell>
          <cell r="O76">
            <v>1</v>
          </cell>
          <cell r="P76">
            <v>2</v>
          </cell>
          <cell r="Q76">
            <v>3</v>
          </cell>
          <cell r="R76">
            <v>1</v>
          </cell>
          <cell r="S76">
            <v>1</v>
          </cell>
          <cell r="T76">
            <v>16</v>
          </cell>
        </row>
        <row r="77">
          <cell r="G77" t="str">
            <v>105479-P.S.R. GUANGUALI</v>
          </cell>
          <cell r="H77">
            <v>1</v>
          </cell>
          <cell r="J77">
            <v>2</v>
          </cell>
          <cell r="M77">
            <v>1</v>
          </cell>
          <cell r="N77">
            <v>1</v>
          </cell>
          <cell r="O77">
            <v>1</v>
          </cell>
          <cell r="P77">
            <v>4</v>
          </cell>
          <cell r="Q77">
            <v>4</v>
          </cell>
          <cell r="R77">
            <v>1</v>
          </cell>
          <cell r="T77">
            <v>15</v>
          </cell>
        </row>
        <row r="78">
          <cell r="G78" t="str">
            <v>105480-P.S.R. QUILIMARI</v>
          </cell>
          <cell r="H78">
            <v>5</v>
          </cell>
          <cell r="J78">
            <v>1</v>
          </cell>
          <cell r="K78">
            <v>2</v>
          </cell>
          <cell r="L78">
            <v>1</v>
          </cell>
          <cell r="M78">
            <v>1</v>
          </cell>
          <cell r="N78">
            <v>2</v>
          </cell>
          <cell r="O78">
            <v>8</v>
          </cell>
          <cell r="P78">
            <v>2</v>
          </cell>
          <cell r="Q78">
            <v>2</v>
          </cell>
          <cell r="R78">
            <v>2</v>
          </cell>
          <cell r="S78">
            <v>1</v>
          </cell>
          <cell r="T78">
            <v>27</v>
          </cell>
        </row>
        <row r="79">
          <cell r="G79" t="str">
            <v>105481-P.S.R. TILAMA</v>
          </cell>
          <cell r="I79">
            <v>1</v>
          </cell>
          <cell r="J79">
            <v>2</v>
          </cell>
          <cell r="N79">
            <v>1</v>
          </cell>
          <cell r="T79">
            <v>4</v>
          </cell>
        </row>
        <row r="80">
          <cell r="G80" t="str">
            <v>105511-P.S.R. LOS CONDORES</v>
          </cell>
          <cell r="J80">
            <v>2</v>
          </cell>
          <cell r="L80">
            <v>2</v>
          </cell>
          <cell r="Q80">
            <v>1</v>
          </cell>
          <cell r="T80">
            <v>5</v>
          </cell>
        </row>
        <row r="81">
          <cell r="G81" t="str">
            <v>04204-SALAMANCA</v>
          </cell>
          <cell r="H81">
            <v>35</v>
          </cell>
          <cell r="I81">
            <v>18</v>
          </cell>
          <cell r="J81">
            <v>31</v>
          </cell>
          <cell r="K81">
            <v>22</v>
          </cell>
          <cell r="L81">
            <v>22</v>
          </cell>
          <cell r="M81">
            <v>17</v>
          </cell>
          <cell r="N81">
            <v>14</v>
          </cell>
          <cell r="O81">
            <v>27</v>
          </cell>
          <cell r="P81">
            <v>23</v>
          </cell>
          <cell r="Q81">
            <v>21</v>
          </cell>
          <cell r="R81">
            <v>17</v>
          </cell>
          <cell r="S81">
            <v>12</v>
          </cell>
          <cell r="T81">
            <v>259</v>
          </cell>
        </row>
        <row r="82">
          <cell r="G82" t="str">
            <v>105104-HOSPITAL SALAMANCA</v>
          </cell>
          <cell r="H82">
            <v>18</v>
          </cell>
          <cell r="I82">
            <v>14</v>
          </cell>
          <cell r="J82">
            <v>18</v>
          </cell>
          <cell r="K82">
            <v>15</v>
          </cell>
          <cell r="L82">
            <v>13</v>
          </cell>
          <cell r="M82">
            <v>11</v>
          </cell>
          <cell r="N82">
            <v>11</v>
          </cell>
          <cell r="O82">
            <v>20</v>
          </cell>
          <cell r="P82">
            <v>18</v>
          </cell>
          <cell r="Q82">
            <v>17</v>
          </cell>
          <cell r="R82">
            <v>11</v>
          </cell>
          <cell r="S82">
            <v>11</v>
          </cell>
          <cell r="T82">
            <v>177</v>
          </cell>
        </row>
        <row r="83">
          <cell r="G83" t="str">
            <v xml:space="preserve">105452-P.S.R. CUNCUMEN                 </v>
          </cell>
          <cell r="L83">
            <v>3</v>
          </cell>
          <cell r="M83">
            <v>1</v>
          </cell>
          <cell r="N83">
            <v>1</v>
          </cell>
          <cell r="O83">
            <v>1</v>
          </cell>
          <cell r="P83">
            <v>1</v>
          </cell>
          <cell r="T83">
            <v>7</v>
          </cell>
        </row>
        <row r="84">
          <cell r="G84" t="str">
            <v>105453-P.S.R. TRANQUILLA</v>
          </cell>
          <cell r="H84">
            <v>4</v>
          </cell>
          <cell r="J84">
            <v>4</v>
          </cell>
          <cell r="M84">
            <v>1</v>
          </cell>
          <cell r="O84">
            <v>1</v>
          </cell>
          <cell r="P84">
            <v>1</v>
          </cell>
          <cell r="Q84">
            <v>1</v>
          </cell>
          <cell r="R84">
            <v>1</v>
          </cell>
          <cell r="S84">
            <v>1</v>
          </cell>
          <cell r="T84">
            <v>14</v>
          </cell>
        </row>
        <row r="85">
          <cell r="G85" t="str">
            <v>105454-P.S.R. CUNLAGUA</v>
          </cell>
          <cell r="H85">
            <v>1</v>
          </cell>
          <cell r="T85">
            <v>1</v>
          </cell>
        </row>
        <row r="86">
          <cell r="G86" t="str">
            <v>105455-P.S.R. CHILLEPIN</v>
          </cell>
          <cell r="H86">
            <v>1</v>
          </cell>
          <cell r="I86">
            <v>1</v>
          </cell>
          <cell r="J86">
            <v>3</v>
          </cell>
          <cell r="K86">
            <v>2</v>
          </cell>
          <cell r="L86">
            <v>1</v>
          </cell>
          <cell r="M86">
            <v>1</v>
          </cell>
          <cell r="O86">
            <v>3</v>
          </cell>
          <cell r="P86">
            <v>1</v>
          </cell>
          <cell r="Q86">
            <v>1</v>
          </cell>
          <cell r="R86">
            <v>2</v>
          </cell>
          <cell r="T86">
            <v>16</v>
          </cell>
        </row>
        <row r="87">
          <cell r="G87" t="str">
            <v>105456-P.S.R. LLIMPO</v>
          </cell>
          <cell r="H87">
            <v>1</v>
          </cell>
          <cell r="K87">
            <v>1</v>
          </cell>
          <cell r="L87">
            <v>1</v>
          </cell>
          <cell r="P87">
            <v>1</v>
          </cell>
          <cell r="Q87">
            <v>2</v>
          </cell>
          <cell r="T87">
            <v>6</v>
          </cell>
        </row>
        <row r="88">
          <cell r="G88" t="str">
            <v>105457-P.S.R. SAN AGUSTIN</v>
          </cell>
          <cell r="H88">
            <v>1</v>
          </cell>
          <cell r="T88">
            <v>1</v>
          </cell>
        </row>
        <row r="89">
          <cell r="G89" t="str">
            <v>105458-P.S.R. TAHUINCO</v>
          </cell>
          <cell r="H89">
            <v>5</v>
          </cell>
          <cell r="I89">
            <v>1</v>
          </cell>
          <cell r="J89">
            <v>5</v>
          </cell>
          <cell r="K89">
            <v>1</v>
          </cell>
          <cell r="L89">
            <v>1</v>
          </cell>
          <cell r="M89">
            <v>2</v>
          </cell>
          <cell r="R89">
            <v>1</v>
          </cell>
          <cell r="T89">
            <v>16</v>
          </cell>
        </row>
        <row r="90">
          <cell r="G90" t="str">
            <v>105491-P.S.R. QUELEN BAJO</v>
          </cell>
          <cell r="H90">
            <v>4</v>
          </cell>
          <cell r="I90">
            <v>2</v>
          </cell>
          <cell r="K90">
            <v>1</v>
          </cell>
          <cell r="L90">
            <v>2</v>
          </cell>
          <cell r="N90">
            <v>2</v>
          </cell>
          <cell r="O90">
            <v>2</v>
          </cell>
          <cell r="P90">
            <v>1</v>
          </cell>
          <cell r="R90">
            <v>1</v>
          </cell>
          <cell r="T90">
            <v>15</v>
          </cell>
        </row>
        <row r="91">
          <cell r="G91" t="str">
            <v>105492-P.S.R. CAMISA</v>
          </cell>
          <cell r="K91">
            <v>2</v>
          </cell>
          <cell r="L91">
            <v>1</v>
          </cell>
          <cell r="T91">
            <v>3</v>
          </cell>
        </row>
        <row r="92">
          <cell r="G92" t="str">
            <v>105501-P.S.R. ARBOLEDA GRANDE</v>
          </cell>
          <cell r="J92">
            <v>1</v>
          </cell>
          <cell r="M92">
            <v>1</v>
          </cell>
          <cell r="R92">
            <v>1</v>
          </cell>
          <cell r="T92">
            <v>3</v>
          </cell>
        </row>
        <row r="93">
          <cell r="G93" t="str">
            <v>04301-OVALLE</v>
          </cell>
          <cell r="H93">
            <v>107</v>
          </cell>
          <cell r="I93">
            <v>84</v>
          </cell>
          <cell r="J93">
            <v>102</v>
          </cell>
          <cell r="K93">
            <v>99</v>
          </cell>
          <cell r="L93">
            <v>106</v>
          </cell>
          <cell r="M93">
            <v>109</v>
          </cell>
          <cell r="N93">
            <v>86</v>
          </cell>
          <cell r="O93">
            <v>136</v>
          </cell>
          <cell r="P93">
            <v>91</v>
          </cell>
          <cell r="Q93">
            <v>131</v>
          </cell>
          <cell r="R93">
            <v>96</v>
          </cell>
          <cell r="S93">
            <v>83</v>
          </cell>
          <cell r="T93">
            <v>1230</v>
          </cell>
        </row>
        <row r="94">
          <cell r="G94" t="str">
            <v>105315-CES. RURAL C. DE TAMAYA</v>
          </cell>
          <cell r="H94">
            <v>8</v>
          </cell>
          <cell r="I94">
            <v>5</v>
          </cell>
          <cell r="J94">
            <v>7</v>
          </cell>
          <cell r="K94">
            <v>4</v>
          </cell>
          <cell r="L94">
            <v>4</v>
          </cell>
          <cell r="M94">
            <v>4</v>
          </cell>
          <cell r="N94">
            <v>6</v>
          </cell>
          <cell r="O94">
            <v>2</v>
          </cell>
          <cell r="P94">
            <v>5</v>
          </cell>
          <cell r="Q94">
            <v>8</v>
          </cell>
          <cell r="R94">
            <v>4</v>
          </cell>
          <cell r="S94">
            <v>7</v>
          </cell>
          <cell r="T94">
            <v>64</v>
          </cell>
        </row>
        <row r="95">
          <cell r="G95" t="str">
            <v>105317-CES. JORGE JORDAN D.</v>
          </cell>
          <cell r="H95">
            <v>27</v>
          </cell>
          <cell r="I95">
            <v>23</v>
          </cell>
          <cell r="J95">
            <v>31</v>
          </cell>
          <cell r="K95">
            <v>29</v>
          </cell>
          <cell r="L95">
            <v>28</v>
          </cell>
          <cell r="M95">
            <v>25</v>
          </cell>
          <cell r="N95">
            <v>26</v>
          </cell>
          <cell r="O95">
            <v>37</v>
          </cell>
          <cell r="P95">
            <v>24</v>
          </cell>
          <cell r="Q95">
            <v>30</v>
          </cell>
          <cell r="R95">
            <v>26</v>
          </cell>
          <cell r="S95">
            <v>20</v>
          </cell>
          <cell r="T95">
            <v>326</v>
          </cell>
        </row>
        <row r="96">
          <cell r="G96" t="str">
            <v>105322-CES. MARCOS MACUADA</v>
          </cell>
          <cell r="H96">
            <v>51</v>
          </cell>
          <cell r="I96">
            <v>36</v>
          </cell>
          <cell r="J96">
            <v>43</v>
          </cell>
          <cell r="K96">
            <v>39</v>
          </cell>
          <cell r="L96">
            <v>52</v>
          </cell>
          <cell r="M96">
            <v>45</v>
          </cell>
          <cell r="N96">
            <v>36</v>
          </cell>
          <cell r="O96">
            <v>63</v>
          </cell>
          <cell r="P96">
            <v>39</v>
          </cell>
          <cell r="Q96">
            <v>62</v>
          </cell>
          <cell r="R96">
            <v>39</v>
          </cell>
          <cell r="S96">
            <v>25</v>
          </cell>
          <cell r="T96">
            <v>530</v>
          </cell>
        </row>
        <row r="97">
          <cell r="G97" t="str">
            <v>105324-CES. SOTAQUI</v>
          </cell>
          <cell r="H97">
            <v>3</v>
          </cell>
          <cell r="I97">
            <v>7</v>
          </cell>
          <cell r="J97">
            <v>4</v>
          </cell>
          <cell r="K97">
            <v>8</v>
          </cell>
          <cell r="L97">
            <v>4</v>
          </cell>
          <cell r="M97">
            <v>7</v>
          </cell>
          <cell r="N97">
            <v>6</v>
          </cell>
          <cell r="O97">
            <v>3</v>
          </cell>
          <cell r="P97">
            <v>5</v>
          </cell>
          <cell r="Q97">
            <v>7</v>
          </cell>
          <cell r="R97">
            <v>4</v>
          </cell>
          <cell r="S97">
            <v>6</v>
          </cell>
          <cell r="T97">
            <v>64</v>
          </cell>
        </row>
        <row r="98">
          <cell r="G98" t="str">
            <v>105415-P.S.R. BARRAZA</v>
          </cell>
          <cell r="I98">
            <v>2</v>
          </cell>
          <cell r="J98">
            <v>1</v>
          </cell>
          <cell r="L98">
            <v>1</v>
          </cell>
          <cell r="M98">
            <v>2</v>
          </cell>
          <cell r="N98">
            <v>1</v>
          </cell>
          <cell r="P98">
            <v>1</v>
          </cell>
          <cell r="R98">
            <v>1</v>
          </cell>
          <cell r="T98">
            <v>9</v>
          </cell>
        </row>
        <row r="99">
          <cell r="G99" t="str">
            <v xml:space="preserve">105416-P.S.R. CAMARICO                  </v>
          </cell>
          <cell r="K99">
            <v>2</v>
          </cell>
          <cell r="M99">
            <v>5</v>
          </cell>
          <cell r="P99">
            <v>2</v>
          </cell>
          <cell r="Q99">
            <v>1</v>
          </cell>
          <cell r="R99">
            <v>2</v>
          </cell>
          <cell r="S99">
            <v>1</v>
          </cell>
          <cell r="T99">
            <v>13</v>
          </cell>
        </row>
        <row r="100">
          <cell r="G100" t="str">
            <v>105417-P.S.R. ALCONES BAJOS</v>
          </cell>
          <cell r="H100">
            <v>2</v>
          </cell>
          <cell r="J100">
            <v>1</v>
          </cell>
          <cell r="K100">
            <v>2</v>
          </cell>
          <cell r="N100">
            <v>1</v>
          </cell>
          <cell r="O100">
            <v>2</v>
          </cell>
          <cell r="P100">
            <v>1</v>
          </cell>
          <cell r="Q100">
            <v>1</v>
          </cell>
          <cell r="T100">
            <v>10</v>
          </cell>
        </row>
        <row r="101">
          <cell r="G101" t="str">
            <v>105422-P.S.R. HORNILLOS</v>
          </cell>
          <cell r="I101">
            <v>1</v>
          </cell>
          <cell r="K101">
            <v>1</v>
          </cell>
          <cell r="N101">
            <v>1</v>
          </cell>
          <cell r="O101">
            <v>1</v>
          </cell>
          <cell r="P101">
            <v>1</v>
          </cell>
          <cell r="R101">
            <v>1</v>
          </cell>
          <cell r="T101">
            <v>6</v>
          </cell>
        </row>
        <row r="102">
          <cell r="G102" t="str">
            <v>105437-P.S.R. CHALINGA</v>
          </cell>
          <cell r="H102">
            <v>3</v>
          </cell>
          <cell r="J102">
            <v>1</v>
          </cell>
          <cell r="K102">
            <v>1</v>
          </cell>
          <cell r="N102">
            <v>1</v>
          </cell>
          <cell r="O102">
            <v>1</v>
          </cell>
          <cell r="Q102">
            <v>1</v>
          </cell>
          <cell r="R102">
            <v>1</v>
          </cell>
          <cell r="T102">
            <v>9</v>
          </cell>
        </row>
        <row r="103">
          <cell r="G103" t="str">
            <v>105439-P.S.R. CERRO BLANCO</v>
          </cell>
          <cell r="K103">
            <v>1</v>
          </cell>
          <cell r="R103">
            <v>1</v>
          </cell>
          <cell r="S103">
            <v>1</v>
          </cell>
          <cell r="T103">
            <v>3</v>
          </cell>
        </row>
        <row r="104">
          <cell r="G104" t="str">
            <v>105507-P.S.R. HUAMALATA</v>
          </cell>
          <cell r="K104">
            <v>2</v>
          </cell>
          <cell r="O104">
            <v>4</v>
          </cell>
          <cell r="P104">
            <v>2</v>
          </cell>
          <cell r="Q104">
            <v>5</v>
          </cell>
          <cell r="R104">
            <v>2</v>
          </cell>
          <cell r="S104">
            <v>1</v>
          </cell>
          <cell r="T104">
            <v>16</v>
          </cell>
        </row>
        <row r="105">
          <cell r="G105" t="str">
            <v>105510-P.S.R. RECOLETA</v>
          </cell>
          <cell r="H105">
            <v>2</v>
          </cell>
          <cell r="K105">
            <v>1</v>
          </cell>
          <cell r="M105">
            <v>1</v>
          </cell>
          <cell r="O105">
            <v>3</v>
          </cell>
          <cell r="Q105">
            <v>2</v>
          </cell>
          <cell r="R105">
            <v>2</v>
          </cell>
          <cell r="T105">
            <v>11</v>
          </cell>
        </row>
        <row r="106">
          <cell r="G106" t="str">
            <v>105722-CECOF SAN JOSE DE LA DEHESA</v>
          </cell>
          <cell r="H106">
            <v>3</v>
          </cell>
          <cell r="I106">
            <v>7</v>
          </cell>
          <cell r="J106">
            <v>6</v>
          </cell>
          <cell r="K106">
            <v>5</v>
          </cell>
          <cell r="L106">
            <v>4</v>
          </cell>
          <cell r="M106">
            <v>8</v>
          </cell>
          <cell r="N106">
            <v>6</v>
          </cell>
          <cell r="O106">
            <v>12</v>
          </cell>
          <cell r="P106">
            <v>5</v>
          </cell>
          <cell r="Q106">
            <v>7</v>
          </cell>
          <cell r="R106">
            <v>8</v>
          </cell>
          <cell r="S106">
            <v>9</v>
          </cell>
          <cell r="T106">
            <v>80</v>
          </cell>
        </row>
        <row r="107">
          <cell r="G107" t="str">
            <v>105723-CECOF LIMARI</v>
          </cell>
          <cell r="H107">
            <v>6</v>
          </cell>
          <cell r="I107">
            <v>1</v>
          </cell>
          <cell r="J107">
            <v>2</v>
          </cell>
          <cell r="K107">
            <v>3</v>
          </cell>
          <cell r="L107">
            <v>5</v>
          </cell>
          <cell r="M107">
            <v>6</v>
          </cell>
          <cell r="O107">
            <v>5</v>
          </cell>
          <cell r="P107">
            <v>4</v>
          </cell>
          <cell r="Q107">
            <v>2</v>
          </cell>
          <cell r="R107">
            <v>3</v>
          </cell>
          <cell r="S107">
            <v>5</v>
          </cell>
          <cell r="T107">
            <v>42</v>
          </cell>
        </row>
        <row r="108">
          <cell r="G108" t="str">
            <v>200258-CECOF LOS COPIHUES</v>
          </cell>
          <cell r="H108">
            <v>1</v>
          </cell>
          <cell r="I108">
            <v>1</v>
          </cell>
          <cell r="J108">
            <v>5</v>
          </cell>
          <cell r="L108">
            <v>8</v>
          </cell>
          <cell r="M108">
            <v>2</v>
          </cell>
          <cell r="N108">
            <v>1</v>
          </cell>
          <cell r="O108">
            <v>2</v>
          </cell>
          <cell r="P108">
            <v>1</v>
          </cell>
          <cell r="Q108">
            <v>4</v>
          </cell>
          <cell r="R108">
            <v>1</v>
          </cell>
          <cell r="S108">
            <v>5</v>
          </cell>
          <cell r="T108">
            <v>31</v>
          </cell>
        </row>
        <row r="109">
          <cell r="G109" t="str">
            <v>200367-CECOF COLONIA LIMARÍ</v>
          </cell>
          <cell r="H109">
            <v>1</v>
          </cell>
          <cell r="I109">
            <v>1</v>
          </cell>
          <cell r="J109">
            <v>1</v>
          </cell>
          <cell r="K109">
            <v>1</v>
          </cell>
          <cell r="M109">
            <v>4</v>
          </cell>
          <cell r="N109">
            <v>1</v>
          </cell>
          <cell r="O109">
            <v>1</v>
          </cell>
          <cell r="P109">
            <v>1</v>
          </cell>
          <cell r="Q109">
            <v>1</v>
          </cell>
          <cell r="R109">
            <v>1</v>
          </cell>
          <cell r="S109">
            <v>3</v>
          </cell>
          <cell r="T109">
            <v>16</v>
          </cell>
        </row>
        <row r="110">
          <cell r="G110" t="str">
            <v>04302-COMBARBALÁ</v>
          </cell>
          <cell r="H110">
            <v>11</v>
          </cell>
          <cell r="I110">
            <v>6</v>
          </cell>
          <cell r="J110">
            <v>11</v>
          </cell>
          <cell r="K110">
            <v>8</v>
          </cell>
          <cell r="L110">
            <v>12</v>
          </cell>
          <cell r="M110">
            <v>13</v>
          </cell>
          <cell r="N110">
            <v>10</v>
          </cell>
          <cell r="O110">
            <v>8</v>
          </cell>
          <cell r="P110">
            <v>8</v>
          </cell>
          <cell r="Q110">
            <v>10</v>
          </cell>
          <cell r="R110">
            <v>7</v>
          </cell>
          <cell r="S110">
            <v>11</v>
          </cell>
          <cell r="T110">
            <v>115</v>
          </cell>
        </row>
        <row r="111">
          <cell r="G111" t="str">
            <v>105105-HOSPITAL COMBARBALÁ</v>
          </cell>
          <cell r="H111">
            <v>6</v>
          </cell>
          <cell r="I111">
            <v>3</v>
          </cell>
          <cell r="J111">
            <v>8</v>
          </cell>
          <cell r="K111">
            <v>6</v>
          </cell>
          <cell r="L111">
            <v>5</v>
          </cell>
          <cell r="M111">
            <v>9</v>
          </cell>
          <cell r="N111">
            <v>5</v>
          </cell>
          <cell r="O111">
            <v>4</v>
          </cell>
          <cell r="P111">
            <v>5</v>
          </cell>
          <cell r="Q111">
            <v>8</v>
          </cell>
          <cell r="R111">
            <v>4</v>
          </cell>
          <cell r="S111">
            <v>7</v>
          </cell>
          <cell r="T111">
            <v>70</v>
          </cell>
        </row>
        <row r="112">
          <cell r="G112" t="str">
            <v>105433-P.S.R. SAN LORENZO</v>
          </cell>
          <cell r="H112">
            <v>1</v>
          </cell>
          <cell r="S112">
            <v>1</v>
          </cell>
          <cell r="T112">
            <v>2</v>
          </cell>
        </row>
        <row r="113">
          <cell r="G113" t="str">
            <v>105434-P.S.R. SAN MARCOS</v>
          </cell>
          <cell r="H113">
            <v>1</v>
          </cell>
          <cell r="M113">
            <v>1</v>
          </cell>
          <cell r="Q113">
            <v>1</v>
          </cell>
          <cell r="R113">
            <v>1</v>
          </cell>
          <cell r="T113">
            <v>4</v>
          </cell>
        </row>
        <row r="114">
          <cell r="G114" t="str">
            <v>105441-P.S.R. MANQUEHUA</v>
          </cell>
          <cell r="J114">
            <v>2</v>
          </cell>
          <cell r="S114">
            <v>1</v>
          </cell>
          <cell r="T114">
            <v>3</v>
          </cell>
        </row>
        <row r="115">
          <cell r="G115" t="str">
            <v>105460-P.S.R. COGOTI 18</v>
          </cell>
          <cell r="J115">
            <v>1</v>
          </cell>
          <cell r="L115">
            <v>3</v>
          </cell>
          <cell r="M115">
            <v>1</v>
          </cell>
          <cell r="Q115">
            <v>1</v>
          </cell>
          <cell r="S115">
            <v>1</v>
          </cell>
          <cell r="T115">
            <v>7</v>
          </cell>
        </row>
        <row r="116">
          <cell r="G116" t="str">
            <v>105462-P.S.R. EL SAUCE</v>
          </cell>
          <cell r="L116">
            <v>1</v>
          </cell>
          <cell r="O116">
            <v>1</v>
          </cell>
          <cell r="P116">
            <v>1</v>
          </cell>
          <cell r="R116">
            <v>1</v>
          </cell>
          <cell r="T116">
            <v>4</v>
          </cell>
        </row>
        <row r="117">
          <cell r="G117" t="str">
            <v>105463-P.S.R. QUILITAPIA</v>
          </cell>
          <cell r="H117">
            <v>1</v>
          </cell>
          <cell r="I117">
            <v>1</v>
          </cell>
          <cell r="K117">
            <v>2</v>
          </cell>
          <cell r="L117">
            <v>1</v>
          </cell>
          <cell r="M117">
            <v>1</v>
          </cell>
          <cell r="N117">
            <v>1</v>
          </cell>
          <cell r="O117">
            <v>2</v>
          </cell>
          <cell r="P117">
            <v>2</v>
          </cell>
          <cell r="T117">
            <v>11</v>
          </cell>
        </row>
        <row r="118">
          <cell r="G118" t="str">
            <v>105464-P.S.R. LA LIGUA</v>
          </cell>
          <cell r="I118">
            <v>1</v>
          </cell>
          <cell r="L118">
            <v>1</v>
          </cell>
          <cell r="N118">
            <v>1</v>
          </cell>
          <cell r="O118">
            <v>1</v>
          </cell>
          <cell r="R118">
            <v>1</v>
          </cell>
          <cell r="T118">
            <v>5</v>
          </cell>
        </row>
        <row r="119">
          <cell r="G119" t="str">
            <v>105465-P.S.R. RAMADILLA</v>
          </cell>
          <cell r="H119">
            <v>1</v>
          </cell>
          <cell r="T119">
            <v>1</v>
          </cell>
        </row>
        <row r="120">
          <cell r="G120" t="str">
            <v>105466-P.S.R. VALLE HERMOSO</v>
          </cell>
          <cell r="I120">
            <v>1</v>
          </cell>
          <cell r="M120">
            <v>1</v>
          </cell>
          <cell r="N120">
            <v>2</v>
          </cell>
          <cell r="S120">
            <v>1</v>
          </cell>
          <cell r="T120">
            <v>5</v>
          </cell>
        </row>
        <row r="121">
          <cell r="G121" t="str">
            <v>105490-P.S.R. EL DURAZNO</v>
          </cell>
          <cell r="H121">
            <v>1</v>
          </cell>
          <cell r="L121">
            <v>1</v>
          </cell>
          <cell r="N121">
            <v>1</v>
          </cell>
          <cell r="T121">
            <v>3</v>
          </cell>
        </row>
        <row r="122">
          <cell r="G122" t="str">
            <v>04303-MONTE PATRIA</v>
          </cell>
          <cell r="H122">
            <v>33</v>
          </cell>
          <cell r="I122">
            <v>16</v>
          </cell>
          <cell r="J122">
            <v>19</v>
          </cell>
          <cell r="K122">
            <v>26</v>
          </cell>
          <cell r="L122">
            <v>36</v>
          </cell>
          <cell r="M122">
            <v>24</v>
          </cell>
          <cell r="N122">
            <v>27</v>
          </cell>
          <cell r="O122">
            <v>34</v>
          </cell>
          <cell r="P122">
            <v>36</v>
          </cell>
          <cell r="Q122">
            <v>45</v>
          </cell>
          <cell r="R122">
            <v>25</v>
          </cell>
          <cell r="S122">
            <v>22</v>
          </cell>
          <cell r="T122">
            <v>343</v>
          </cell>
        </row>
        <row r="123">
          <cell r="G123" t="str">
            <v>105307-CES. RURAL MONTE PATRIA</v>
          </cell>
          <cell r="H123">
            <v>12</v>
          </cell>
          <cell r="I123">
            <v>5</v>
          </cell>
          <cell r="J123">
            <v>3</v>
          </cell>
          <cell r="K123">
            <v>5</v>
          </cell>
          <cell r="L123">
            <v>12</v>
          </cell>
          <cell r="M123">
            <v>9</v>
          </cell>
          <cell r="N123">
            <v>11</v>
          </cell>
          <cell r="O123">
            <v>9</v>
          </cell>
          <cell r="P123">
            <v>10</v>
          </cell>
          <cell r="Q123">
            <v>15</v>
          </cell>
          <cell r="R123">
            <v>3</v>
          </cell>
          <cell r="S123">
            <v>6</v>
          </cell>
          <cell r="T123">
            <v>100</v>
          </cell>
        </row>
        <row r="124">
          <cell r="G124" t="str">
            <v>105311-CES. RURAL CHAÑARAL ALTO</v>
          </cell>
          <cell r="H124">
            <v>5</v>
          </cell>
          <cell r="I124">
            <v>5</v>
          </cell>
          <cell r="J124">
            <v>1</v>
          </cell>
          <cell r="K124">
            <v>6</v>
          </cell>
          <cell r="L124">
            <v>4</v>
          </cell>
          <cell r="M124">
            <v>2</v>
          </cell>
          <cell r="N124">
            <v>3</v>
          </cell>
          <cell r="O124">
            <v>2</v>
          </cell>
          <cell r="P124">
            <v>6</v>
          </cell>
          <cell r="Q124">
            <v>8</v>
          </cell>
          <cell r="R124">
            <v>6</v>
          </cell>
          <cell r="S124">
            <v>3</v>
          </cell>
          <cell r="T124">
            <v>51</v>
          </cell>
        </row>
        <row r="125">
          <cell r="G125" t="str">
            <v>105312-CES. RURAL CAREN</v>
          </cell>
          <cell r="H125">
            <v>2</v>
          </cell>
          <cell r="J125">
            <v>5</v>
          </cell>
          <cell r="K125">
            <v>4</v>
          </cell>
          <cell r="L125">
            <v>2</v>
          </cell>
          <cell r="N125">
            <v>3</v>
          </cell>
          <cell r="O125">
            <v>7</v>
          </cell>
          <cell r="P125">
            <v>4</v>
          </cell>
          <cell r="Q125">
            <v>4</v>
          </cell>
          <cell r="R125">
            <v>1</v>
          </cell>
          <cell r="S125">
            <v>1</v>
          </cell>
          <cell r="T125">
            <v>33</v>
          </cell>
        </row>
        <row r="126">
          <cell r="G126" t="str">
            <v>105318-CES. RURAL EL PALQUI</v>
          </cell>
          <cell r="H126">
            <v>14</v>
          </cell>
          <cell r="I126">
            <v>5</v>
          </cell>
          <cell r="J126">
            <v>10</v>
          </cell>
          <cell r="K126">
            <v>10</v>
          </cell>
          <cell r="L126">
            <v>13</v>
          </cell>
          <cell r="M126">
            <v>12</v>
          </cell>
          <cell r="N126">
            <v>9</v>
          </cell>
          <cell r="O126">
            <v>11</v>
          </cell>
          <cell r="P126">
            <v>11</v>
          </cell>
          <cell r="Q126">
            <v>10</v>
          </cell>
          <cell r="R126">
            <v>9</v>
          </cell>
          <cell r="S126">
            <v>9</v>
          </cell>
          <cell r="T126">
            <v>123</v>
          </cell>
        </row>
        <row r="127">
          <cell r="G127" t="str">
            <v>105425-P.S.R. CHILECITO</v>
          </cell>
          <cell r="M127">
            <v>1</v>
          </cell>
          <cell r="O127">
            <v>1</v>
          </cell>
          <cell r="R127">
            <v>2</v>
          </cell>
          <cell r="S127">
            <v>1</v>
          </cell>
          <cell r="T127">
            <v>5</v>
          </cell>
        </row>
        <row r="128">
          <cell r="G128" t="str">
            <v>105427-P.S.R. HACIENDA VALDIVIA</v>
          </cell>
          <cell r="N128">
            <v>1</v>
          </cell>
          <cell r="P128">
            <v>2</v>
          </cell>
          <cell r="T128">
            <v>3</v>
          </cell>
        </row>
        <row r="129">
          <cell r="G129" t="str">
            <v>105428-P.S.R. HUATULAME</v>
          </cell>
          <cell r="I129">
            <v>1</v>
          </cell>
          <cell r="K129">
            <v>1</v>
          </cell>
          <cell r="L129">
            <v>1</v>
          </cell>
          <cell r="S129">
            <v>1</v>
          </cell>
          <cell r="T129">
            <v>4</v>
          </cell>
        </row>
        <row r="130">
          <cell r="G130" t="str">
            <v>105430-P.S.R. MIALQUI</v>
          </cell>
          <cell r="P130">
            <v>1</v>
          </cell>
          <cell r="R130">
            <v>1</v>
          </cell>
          <cell r="T130">
            <v>2</v>
          </cell>
        </row>
        <row r="131">
          <cell r="G131" t="str">
            <v>105431-P.S.R. PEDREGAL</v>
          </cell>
          <cell r="Q131">
            <v>1</v>
          </cell>
          <cell r="T131">
            <v>1</v>
          </cell>
        </row>
        <row r="132">
          <cell r="G132" t="str">
            <v>105432-P.S.R. RAPEL</v>
          </cell>
          <cell r="L132">
            <v>1</v>
          </cell>
          <cell r="O132">
            <v>1</v>
          </cell>
          <cell r="Q132">
            <v>5</v>
          </cell>
          <cell r="R132">
            <v>1</v>
          </cell>
          <cell r="T132">
            <v>8</v>
          </cell>
        </row>
        <row r="133">
          <cell r="G133" t="str">
            <v>105435-P.S.R. TULAHUEN</v>
          </cell>
          <cell r="L133">
            <v>3</v>
          </cell>
          <cell r="O133">
            <v>2</v>
          </cell>
          <cell r="P133">
            <v>2</v>
          </cell>
          <cell r="Q133">
            <v>2</v>
          </cell>
          <cell r="R133">
            <v>2</v>
          </cell>
          <cell r="S133">
            <v>1</v>
          </cell>
          <cell r="T133">
            <v>12</v>
          </cell>
        </row>
        <row r="134">
          <cell r="G134" t="str">
            <v>105489-P.S.R. RAMADAS DE TULAHUEN</v>
          </cell>
          <cell r="O134">
            <v>1</v>
          </cell>
          <cell r="T134">
            <v>1</v>
          </cell>
        </row>
        <row r="135">
          <cell r="G135" t="str">
            <v>04304-PUNITAQUI</v>
          </cell>
          <cell r="H135">
            <v>10</v>
          </cell>
          <cell r="I135">
            <v>15</v>
          </cell>
          <cell r="J135">
            <v>14</v>
          </cell>
          <cell r="K135">
            <v>9</v>
          </cell>
          <cell r="L135">
            <v>13</v>
          </cell>
          <cell r="M135">
            <v>16</v>
          </cell>
          <cell r="N135">
            <v>10</v>
          </cell>
          <cell r="O135">
            <v>15</v>
          </cell>
          <cell r="P135">
            <v>6</v>
          </cell>
          <cell r="Q135">
            <v>13</v>
          </cell>
          <cell r="R135">
            <v>10</v>
          </cell>
          <cell r="S135">
            <v>9</v>
          </cell>
          <cell r="T135">
            <v>140</v>
          </cell>
        </row>
        <row r="136">
          <cell r="G136" t="str">
            <v>105308-CES. RURAL PUNITAQUI</v>
          </cell>
          <cell r="H136">
            <v>10</v>
          </cell>
          <cell r="I136">
            <v>15</v>
          </cell>
          <cell r="J136">
            <v>14</v>
          </cell>
          <cell r="K136">
            <v>9</v>
          </cell>
          <cell r="L136">
            <v>13</v>
          </cell>
          <cell r="M136">
            <v>16</v>
          </cell>
          <cell r="N136">
            <v>10</v>
          </cell>
          <cell r="O136">
            <v>15</v>
          </cell>
          <cell r="P136">
            <v>6</v>
          </cell>
          <cell r="Q136">
            <v>13</v>
          </cell>
          <cell r="R136">
            <v>10</v>
          </cell>
          <cell r="S136">
            <v>9</v>
          </cell>
          <cell r="T136">
            <v>140</v>
          </cell>
        </row>
        <row r="137">
          <cell r="G137" t="str">
            <v>04305-RIO HURTADO</v>
          </cell>
          <cell r="H137">
            <v>1</v>
          </cell>
          <cell r="I137">
            <v>4</v>
          </cell>
          <cell r="J137">
            <v>4</v>
          </cell>
          <cell r="K137">
            <v>4</v>
          </cell>
          <cell r="L137">
            <v>3</v>
          </cell>
          <cell r="M137">
            <v>2</v>
          </cell>
          <cell r="N137">
            <v>1</v>
          </cell>
          <cell r="O137">
            <v>4</v>
          </cell>
          <cell r="P137">
            <v>1</v>
          </cell>
          <cell r="Q137">
            <v>1</v>
          </cell>
          <cell r="R137">
            <v>3</v>
          </cell>
          <cell r="T137">
            <v>28</v>
          </cell>
        </row>
        <row r="138">
          <cell r="G138" t="str">
            <v>105310-CES. RURAL PICHASCA</v>
          </cell>
          <cell r="I138">
            <v>1</v>
          </cell>
          <cell r="J138">
            <v>2</v>
          </cell>
          <cell r="K138">
            <v>3</v>
          </cell>
          <cell r="L138">
            <v>1</v>
          </cell>
          <cell r="O138">
            <v>1</v>
          </cell>
          <cell r="P138">
            <v>1</v>
          </cell>
          <cell r="Q138">
            <v>1</v>
          </cell>
          <cell r="R138">
            <v>1</v>
          </cell>
          <cell r="T138">
            <v>11</v>
          </cell>
        </row>
        <row r="139">
          <cell r="G139" t="str">
            <v>105409-P.S.R. EL CHAÑAR</v>
          </cell>
          <cell r="K139">
            <v>1</v>
          </cell>
          <cell r="R139">
            <v>1</v>
          </cell>
          <cell r="T139">
            <v>2</v>
          </cell>
        </row>
        <row r="140">
          <cell r="G140" t="str">
            <v>105410-P.S.R. HURTADO</v>
          </cell>
          <cell r="L140">
            <v>1</v>
          </cell>
          <cell r="T140">
            <v>1</v>
          </cell>
        </row>
        <row r="141">
          <cell r="G141" t="str">
            <v>105411-P.S.R. LAS BREAS</v>
          </cell>
          <cell r="L141">
            <v>1</v>
          </cell>
          <cell r="O141">
            <v>1</v>
          </cell>
          <cell r="T141">
            <v>2</v>
          </cell>
        </row>
        <row r="142">
          <cell r="G142" t="str">
            <v>105413-P.S.R. SAMO ALTO</v>
          </cell>
          <cell r="H142">
            <v>1</v>
          </cell>
          <cell r="I142">
            <v>2</v>
          </cell>
          <cell r="M142">
            <v>1</v>
          </cell>
          <cell r="R142">
            <v>1</v>
          </cell>
          <cell r="T142">
            <v>5</v>
          </cell>
        </row>
        <row r="143">
          <cell r="G143" t="str">
            <v>105414-P.S.R. SERON</v>
          </cell>
          <cell r="J143">
            <v>1</v>
          </cell>
          <cell r="M143">
            <v>1</v>
          </cell>
          <cell r="N143">
            <v>1</v>
          </cell>
          <cell r="O143">
            <v>1</v>
          </cell>
          <cell r="T143">
            <v>4</v>
          </cell>
        </row>
        <row r="144">
          <cell r="G144" t="str">
            <v>105503-P.S.R. TABAQUEROS</v>
          </cell>
          <cell r="I144">
            <v>1</v>
          </cell>
          <cell r="J144">
            <v>1</v>
          </cell>
          <cell r="O144">
            <v>1</v>
          </cell>
          <cell r="T144">
            <v>3</v>
          </cell>
        </row>
        <row r="145">
          <cell r="G145" t="str">
            <v>Total general</v>
          </cell>
          <cell r="H145">
            <v>761</v>
          </cell>
          <cell r="I145">
            <v>582</v>
          </cell>
          <cell r="J145">
            <v>760</v>
          </cell>
          <cell r="K145">
            <v>660</v>
          </cell>
          <cell r="L145">
            <v>686</v>
          </cell>
          <cell r="M145">
            <v>615</v>
          </cell>
          <cell r="N145">
            <v>635</v>
          </cell>
          <cell r="O145">
            <v>816</v>
          </cell>
          <cell r="P145">
            <v>576</v>
          </cell>
          <cell r="Q145">
            <v>773</v>
          </cell>
          <cell r="R145">
            <v>580</v>
          </cell>
          <cell r="S145">
            <v>489</v>
          </cell>
          <cell r="T145">
            <v>7933</v>
          </cell>
        </row>
      </sheetData>
      <sheetData sheetId="7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>
            <v>10</v>
          </cell>
          <cell r="R4">
            <v>11</v>
          </cell>
          <cell r="S4">
            <v>12</v>
          </cell>
          <cell r="T4" t="str">
            <v>Total general</v>
          </cell>
        </row>
        <row r="5">
          <cell r="G5" t="str">
            <v>04101-LA SERENA</v>
          </cell>
          <cell r="H5">
            <v>82</v>
          </cell>
          <cell r="I5">
            <v>109</v>
          </cell>
          <cell r="J5">
            <v>135</v>
          </cell>
          <cell r="K5">
            <v>338</v>
          </cell>
          <cell r="L5">
            <v>199</v>
          </cell>
          <cell r="M5">
            <v>129</v>
          </cell>
          <cell r="N5">
            <v>236</v>
          </cell>
          <cell r="O5">
            <v>227</v>
          </cell>
          <cell r="P5">
            <v>135</v>
          </cell>
          <cell r="Q5">
            <v>143</v>
          </cell>
          <cell r="R5">
            <v>108</v>
          </cell>
          <cell r="S5">
            <v>203</v>
          </cell>
          <cell r="T5">
            <v>2044</v>
          </cell>
        </row>
        <row r="6">
          <cell r="G6" t="str">
            <v>105300-CES. CARDENAL CARO</v>
          </cell>
          <cell r="H6">
            <v>8</v>
          </cell>
          <cell r="I6">
            <v>20</v>
          </cell>
          <cell r="J6">
            <v>15</v>
          </cell>
          <cell r="K6">
            <v>59</v>
          </cell>
          <cell r="L6">
            <v>16</v>
          </cell>
          <cell r="M6">
            <v>23</v>
          </cell>
          <cell r="N6">
            <v>36</v>
          </cell>
          <cell r="O6">
            <v>17</v>
          </cell>
          <cell r="P6">
            <v>21</v>
          </cell>
          <cell r="Q6">
            <v>16</v>
          </cell>
          <cell r="S6">
            <v>57</v>
          </cell>
          <cell r="T6">
            <v>288</v>
          </cell>
        </row>
        <row r="7">
          <cell r="G7" t="str">
            <v>105301-CES. LAS COMPAÑIAS</v>
          </cell>
          <cell r="H7">
            <v>18</v>
          </cell>
          <cell r="I7">
            <v>26</v>
          </cell>
          <cell r="J7">
            <v>11</v>
          </cell>
          <cell r="K7">
            <v>36</v>
          </cell>
          <cell r="L7">
            <v>25</v>
          </cell>
          <cell r="O7">
            <v>58</v>
          </cell>
          <cell r="P7">
            <v>10</v>
          </cell>
          <cell r="Q7">
            <v>21</v>
          </cell>
          <cell r="R7">
            <v>12</v>
          </cell>
          <cell r="S7">
            <v>46</v>
          </cell>
          <cell r="T7">
            <v>263</v>
          </cell>
        </row>
        <row r="8">
          <cell r="G8" t="str">
            <v>105302-CES. PEDRO AGUIRRE C.</v>
          </cell>
          <cell r="H8">
            <v>2</v>
          </cell>
          <cell r="L8">
            <v>48</v>
          </cell>
          <cell r="M8">
            <v>45</v>
          </cell>
          <cell r="N8">
            <v>62</v>
          </cell>
          <cell r="O8">
            <v>26</v>
          </cell>
          <cell r="P8">
            <v>7</v>
          </cell>
          <cell r="Q8">
            <v>10</v>
          </cell>
          <cell r="R8">
            <v>15</v>
          </cell>
          <cell r="S8">
            <v>10</v>
          </cell>
          <cell r="T8">
            <v>225</v>
          </cell>
        </row>
        <row r="9">
          <cell r="G9" t="str">
            <v>105313-CES. SCHAFFHAUSER</v>
          </cell>
          <cell r="H9">
            <v>19</v>
          </cell>
          <cell r="I9">
            <v>17</v>
          </cell>
          <cell r="J9">
            <v>50</v>
          </cell>
          <cell r="K9">
            <v>50</v>
          </cell>
          <cell r="L9">
            <v>53</v>
          </cell>
          <cell r="M9">
            <v>27</v>
          </cell>
          <cell r="N9">
            <v>48</v>
          </cell>
          <cell r="O9">
            <v>53</v>
          </cell>
          <cell r="P9">
            <v>22</v>
          </cell>
          <cell r="Q9">
            <v>11</v>
          </cell>
          <cell r="R9">
            <v>20</v>
          </cell>
          <cell r="S9">
            <v>31</v>
          </cell>
          <cell r="T9">
            <v>401</v>
          </cell>
        </row>
        <row r="10">
          <cell r="G10" t="str">
            <v>105319-CES. CARDENAL R.S.H.</v>
          </cell>
          <cell r="H10">
            <v>32</v>
          </cell>
          <cell r="I10">
            <v>20</v>
          </cell>
          <cell r="J10">
            <v>27</v>
          </cell>
          <cell r="K10">
            <v>44</v>
          </cell>
          <cell r="L10">
            <v>11</v>
          </cell>
          <cell r="N10">
            <v>66</v>
          </cell>
          <cell r="O10">
            <v>15</v>
          </cell>
          <cell r="P10">
            <v>20</v>
          </cell>
          <cell r="Q10">
            <v>47</v>
          </cell>
          <cell r="R10">
            <v>17</v>
          </cell>
          <cell r="S10">
            <v>31</v>
          </cell>
          <cell r="T10">
            <v>330</v>
          </cell>
        </row>
        <row r="11">
          <cell r="G11" t="str">
            <v>105325-CESFAM JUAN PABLO II</v>
          </cell>
          <cell r="I11">
            <v>23</v>
          </cell>
          <cell r="J11">
            <v>19</v>
          </cell>
          <cell r="K11">
            <v>131</v>
          </cell>
          <cell r="L11">
            <v>38</v>
          </cell>
          <cell r="M11">
            <v>24</v>
          </cell>
          <cell r="N11">
            <v>11</v>
          </cell>
          <cell r="O11">
            <v>40</v>
          </cell>
          <cell r="P11">
            <v>53</v>
          </cell>
          <cell r="Q11">
            <v>24</v>
          </cell>
          <cell r="R11">
            <v>32</v>
          </cell>
          <cell r="S11">
            <v>11</v>
          </cell>
          <cell r="T11">
            <v>406</v>
          </cell>
        </row>
        <row r="12">
          <cell r="G12" t="str">
            <v xml:space="preserve">105400-P.S.R. ALGARROBITO            </v>
          </cell>
          <cell r="K12">
            <v>1</v>
          </cell>
          <cell r="L12">
            <v>1</v>
          </cell>
          <cell r="M12">
            <v>1</v>
          </cell>
          <cell r="N12">
            <v>1</v>
          </cell>
          <cell r="O12">
            <v>2</v>
          </cell>
          <cell r="P12">
            <v>2</v>
          </cell>
          <cell r="Q12">
            <v>1</v>
          </cell>
          <cell r="R12">
            <v>1</v>
          </cell>
          <cell r="T12">
            <v>10</v>
          </cell>
        </row>
        <row r="13">
          <cell r="G13" t="str">
            <v>105401-P.S.R. LAS ROJAS</v>
          </cell>
          <cell r="O13">
            <v>1</v>
          </cell>
          <cell r="T13">
            <v>1</v>
          </cell>
        </row>
        <row r="14">
          <cell r="G14" t="str">
            <v>105402-P.S.R. EL ROMERO</v>
          </cell>
          <cell r="J14">
            <v>2</v>
          </cell>
          <cell r="K14">
            <v>1</v>
          </cell>
          <cell r="L14">
            <v>1</v>
          </cell>
          <cell r="M14">
            <v>2</v>
          </cell>
          <cell r="N14">
            <v>1</v>
          </cell>
          <cell r="O14">
            <v>1</v>
          </cell>
          <cell r="T14">
            <v>8</v>
          </cell>
        </row>
        <row r="15">
          <cell r="G15" t="str">
            <v>105499-P.S.R. LAMBERT</v>
          </cell>
          <cell r="K15">
            <v>1</v>
          </cell>
          <cell r="L15">
            <v>2</v>
          </cell>
          <cell r="T15">
            <v>3</v>
          </cell>
        </row>
        <row r="16">
          <cell r="G16" t="str">
            <v>105700-CECOF VILLA EL INDIO</v>
          </cell>
          <cell r="H16">
            <v>3</v>
          </cell>
          <cell r="I16">
            <v>1</v>
          </cell>
          <cell r="J16">
            <v>3</v>
          </cell>
          <cell r="K16">
            <v>5</v>
          </cell>
          <cell r="L16">
            <v>4</v>
          </cell>
          <cell r="M16">
            <v>7</v>
          </cell>
          <cell r="O16">
            <v>3</v>
          </cell>
          <cell r="Q16">
            <v>1</v>
          </cell>
          <cell r="R16">
            <v>3</v>
          </cell>
          <cell r="S16">
            <v>8</v>
          </cell>
          <cell r="T16">
            <v>38</v>
          </cell>
        </row>
        <row r="17">
          <cell r="G17" t="str">
            <v>200402-CECOF ARCOS DE PINAMAR</v>
          </cell>
          <cell r="I17">
            <v>2</v>
          </cell>
          <cell r="J17">
            <v>8</v>
          </cell>
          <cell r="K17">
            <v>10</v>
          </cell>
          <cell r="N17">
            <v>11</v>
          </cell>
          <cell r="O17">
            <v>11</v>
          </cell>
          <cell r="P17">
            <v>0</v>
          </cell>
          <cell r="Q17">
            <v>12</v>
          </cell>
          <cell r="R17">
            <v>8</v>
          </cell>
          <cell r="S17">
            <v>9</v>
          </cell>
          <cell r="T17">
            <v>71</v>
          </cell>
        </row>
        <row r="18">
          <cell r="G18" t="str">
            <v>04102-COQUIMBO</v>
          </cell>
          <cell r="H18">
            <v>211</v>
          </cell>
          <cell r="I18">
            <v>212</v>
          </cell>
          <cell r="J18">
            <v>187</v>
          </cell>
          <cell r="K18">
            <v>214</v>
          </cell>
          <cell r="L18">
            <v>215</v>
          </cell>
          <cell r="M18">
            <v>206</v>
          </cell>
          <cell r="N18">
            <v>169</v>
          </cell>
          <cell r="O18">
            <v>353</v>
          </cell>
          <cell r="P18">
            <v>125</v>
          </cell>
          <cell r="Q18">
            <v>181</v>
          </cell>
          <cell r="R18">
            <v>120</v>
          </cell>
          <cell r="S18">
            <v>97</v>
          </cell>
          <cell r="T18">
            <v>2290</v>
          </cell>
        </row>
        <row r="19">
          <cell r="G19" t="str">
            <v>105303-CES. SAN JUAN</v>
          </cell>
          <cell r="H19">
            <v>16</v>
          </cell>
          <cell r="I19">
            <v>25</v>
          </cell>
          <cell r="J19">
            <v>38</v>
          </cell>
          <cell r="K19">
            <v>35</v>
          </cell>
          <cell r="L19">
            <v>20</v>
          </cell>
          <cell r="M19">
            <v>25</v>
          </cell>
          <cell r="N19">
            <v>24</v>
          </cell>
          <cell r="O19">
            <v>15</v>
          </cell>
          <cell r="P19">
            <v>18</v>
          </cell>
          <cell r="Q19">
            <v>28</v>
          </cell>
          <cell r="R19">
            <v>30</v>
          </cell>
          <cell r="S19">
            <v>24</v>
          </cell>
          <cell r="T19">
            <v>298</v>
          </cell>
        </row>
        <row r="20">
          <cell r="G20" t="str">
            <v>105304-CES. SANTA CECILIA</v>
          </cell>
          <cell r="H20">
            <v>36</v>
          </cell>
          <cell r="I20">
            <v>32</v>
          </cell>
          <cell r="J20">
            <v>25</v>
          </cell>
          <cell r="K20">
            <v>22</v>
          </cell>
          <cell r="L20">
            <v>28</v>
          </cell>
          <cell r="M20">
            <v>21</v>
          </cell>
          <cell r="N20">
            <v>28</v>
          </cell>
          <cell r="O20">
            <v>31</v>
          </cell>
          <cell r="P20">
            <v>16</v>
          </cell>
          <cell r="Q20">
            <v>26</v>
          </cell>
          <cell r="R20">
            <v>27</v>
          </cell>
          <cell r="S20">
            <v>6</v>
          </cell>
          <cell r="T20">
            <v>298</v>
          </cell>
        </row>
        <row r="21">
          <cell r="G21" t="str">
            <v>105305-CES. TIERRAS BLANCAS</v>
          </cell>
          <cell r="H21">
            <v>59</v>
          </cell>
          <cell r="I21">
            <v>68</v>
          </cell>
          <cell r="J21">
            <v>36</v>
          </cell>
          <cell r="K21">
            <v>41</v>
          </cell>
          <cell r="L21">
            <v>59</v>
          </cell>
          <cell r="M21">
            <v>49</v>
          </cell>
          <cell r="N21">
            <v>39</v>
          </cell>
          <cell r="O21">
            <v>218</v>
          </cell>
          <cell r="P21">
            <v>29</v>
          </cell>
          <cell r="Q21">
            <v>48</v>
          </cell>
          <cell r="R21">
            <v>16</v>
          </cell>
          <cell r="S21">
            <v>8</v>
          </cell>
          <cell r="T21">
            <v>670</v>
          </cell>
        </row>
        <row r="22">
          <cell r="G22" t="str">
            <v>105321-CES. RURAL  TONGOY</v>
          </cell>
          <cell r="H22">
            <v>4</v>
          </cell>
          <cell r="I22">
            <v>7</v>
          </cell>
          <cell r="J22">
            <v>5</v>
          </cell>
          <cell r="K22">
            <v>17</v>
          </cell>
          <cell r="L22">
            <v>9</v>
          </cell>
          <cell r="M22">
            <v>7</v>
          </cell>
          <cell r="N22">
            <v>9</v>
          </cell>
          <cell r="O22">
            <v>12</v>
          </cell>
          <cell r="P22">
            <v>3</v>
          </cell>
          <cell r="Q22">
            <v>2</v>
          </cell>
          <cell r="T22">
            <v>75</v>
          </cell>
        </row>
        <row r="23">
          <cell r="G23" t="str">
            <v>105323-CES. DR. SERGIO AGUILAR</v>
          </cell>
          <cell r="H23">
            <v>74</v>
          </cell>
          <cell r="I23">
            <v>50</v>
          </cell>
          <cell r="J23">
            <v>57</v>
          </cell>
          <cell r="K23">
            <v>63</v>
          </cell>
          <cell r="L23">
            <v>49</v>
          </cell>
          <cell r="M23">
            <v>47</v>
          </cell>
          <cell r="N23">
            <v>34</v>
          </cell>
          <cell r="O23">
            <v>52</v>
          </cell>
          <cell r="P23">
            <v>39</v>
          </cell>
          <cell r="Q23">
            <v>48</v>
          </cell>
          <cell r="R23">
            <v>39</v>
          </cell>
          <cell r="S23">
            <v>54</v>
          </cell>
          <cell r="T23">
            <v>606</v>
          </cell>
        </row>
        <row r="24">
          <cell r="G24" t="str">
            <v>105405-P.S.R. GUANAQUEROS</v>
          </cell>
          <cell r="H24">
            <v>1</v>
          </cell>
          <cell r="J24">
            <v>2</v>
          </cell>
          <cell r="K24">
            <v>2</v>
          </cell>
          <cell r="M24">
            <v>7</v>
          </cell>
          <cell r="N24">
            <v>10</v>
          </cell>
          <cell r="O24">
            <v>6</v>
          </cell>
          <cell r="T24">
            <v>28</v>
          </cell>
        </row>
        <row r="25">
          <cell r="G25" t="str">
            <v>105406-P.S.R. PAN DE AZUCAR</v>
          </cell>
          <cell r="H25">
            <v>7</v>
          </cell>
          <cell r="I25">
            <v>6</v>
          </cell>
          <cell r="J25">
            <v>12</v>
          </cell>
          <cell r="K25">
            <v>19</v>
          </cell>
          <cell r="L25">
            <v>22</v>
          </cell>
          <cell r="M25">
            <v>29</v>
          </cell>
          <cell r="N25">
            <v>12</v>
          </cell>
          <cell r="O25">
            <v>6</v>
          </cell>
          <cell r="T25">
            <v>113</v>
          </cell>
        </row>
        <row r="26">
          <cell r="G26" t="str">
            <v>105407-P.S.R. TAMBILLOS</v>
          </cell>
          <cell r="M26">
            <v>1</v>
          </cell>
          <cell r="T26">
            <v>1</v>
          </cell>
        </row>
        <row r="27">
          <cell r="G27" t="str">
            <v>105705-CECOF EL ALBA</v>
          </cell>
          <cell r="H27">
            <v>3</v>
          </cell>
          <cell r="I27">
            <v>9</v>
          </cell>
          <cell r="J27">
            <v>4</v>
          </cell>
          <cell r="K27">
            <v>4</v>
          </cell>
          <cell r="L27">
            <v>23</v>
          </cell>
          <cell r="M27">
            <v>6</v>
          </cell>
          <cell r="N27">
            <v>5</v>
          </cell>
          <cell r="O27">
            <v>5</v>
          </cell>
          <cell r="P27">
            <v>2</v>
          </cell>
          <cell r="Q27">
            <v>1</v>
          </cell>
          <cell r="R27">
            <v>1</v>
          </cell>
          <cell r="T27">
            <v>63</v>
          </cell>
        </row>
        <row r="28">
          <cell r="G28" t="str">
            <v>200273-CECOF PUNTA MIRA</v>
          </cell>
          <cell r="H28">
            <v>11</v>
          </cell>
          <cell r="I28">
            <v>15</v>
          </cell>
          <cell r="J28">
            <v>8</v>
          </cell>
          <cell r="K28">
            <v>11</v>
          </cell>
          <cell r="L28">
            <v>5</v>
          </cell>
          <cell r="M28">
            <v>14</v>
          </cell>
          <cell r="N28">
            <v>8</v>
          </cell>
          <cell r="O28">
            <v>2</v>
          </cell>
          <cell r="P28">
            <v>3</v>
          </cell>
          <cell r="Q28">
            <v>6</v>
          </cell>
          <cell r="S28">
            <v>2</v>
          </cell>
          <cell r="T28">
            <v>85</v>
          </cell>
        </row>
        <row r="29">
          <cell r="G29" t="str">
            <v>200494-CESFAM EL SAUCE</v>
          </cell>
          <cell r="O29">
            <v>6</v>
          </cell>
          <cell r="P29">
            <v>10</v>
          </cell>
          <cell r="Q29">
            <v>17</v>
          </cell>
          <cell r="R29">
            <v>3</v>
          </cell>
          <cell r="S29">
            <v>2</v>
          </cell>
          <cell r="T29">
            <v>38</v>
          </cell>
        </row>
        <row r="30">
          <cell r="G30" t="str">
            <v>200499-CESFAM PAN DE AZÚCAR</v>
          </cell>
          <cell r="P30">
            <v>5</v>
          </cell>
          <cell r="Q30">
            <v>5</v>
          </cell>
          <cell r="R30">
            <v>4</v>
          </cell>
          <cell r="S30">
            <v>1</v>
          </cell>
          <cell r="T30">
            <v>15</v>
          </cell>
        </row>
        <row r="31">
          <cell r="G31" t="str">
            <v>04103-ANDACOLLO</v>
          </cell>
          <cell r="H31">
            <v>4</v>
          </cell>
          <cell r="I31">
            <v>1</v>
          </cell>
          <cell r="J31">
            <v>14</v>
          </cell>
          <cell r="K31">
            <v>8</v>
          </cell>
          <cell r="L31">
            <v>5</v>
          </cell>
          <cell r="M31">
            <v>3</v>
          </cell>
          <cell r="N31">
            <v>4</v>
          </cell>
          <cell r="O31">
            <v>14</v>
          </cell>
          <cell r="P31">
            <v>5</v>
          </cell>
          <cell r="Q31">
            <v>7</v>
          </cell>
          <cell r="R31">
            <v>9</v>
          </cell>
          <cell r="S31">
            <v>49</v>
          </cell>
          <cell r="T31">
            <v>123</v>
          </cell>
        </row>
        <row r="32">
          <cell r="G32" t="str">
            <v>105106-HOSPITAL ANDACOLLO</v>
          </cell>
          <cell r="H32">
            <v>4</v>
          </cell>
          <cell r="I32">
            <v>1</v>
          </cell>
          <cell r="J32">
            <v>14</v>
          </cell>
          <cell r="K32">
            <v>8</v>
          </cell>
          <cell r="L32">
            <v>5</v>
          </cell>
          <cell r="M32">
            <v>3</v>
          </cell>
          <cell r="N32">
            <v>4</v>
          </cell>
          <cell r="O32">
            <v>14</v>
          </cell>
          <cell r="P32">
            <v>5</v>
          </cell>
          <cell r="Q32">
            <v>7</v>
          </cell>
          <cell r="R32">
            <v>9</v>
          </cell>
          <cell r="S32">
            <v>49</v>
          </cell>
          <cell r="T32">
            <v>123</v>
          </cell>
        </row>
        <row r="33">
          <cell r="G33" t="str">
            <v>04104-LA HIGUERA</v>
          </cell>
          <cell r="L33">
            <v>8</v>
          </cell>
          <cell r="M33">
            <v>10</v>
          </cell>
          <cell r="N33">
            <v>2</v>
          </cell>
          <cell r="O33">
            <v>26</v>
          </cell>
          <cell r="P33">
            <v>3</v>
          </cell>
          <cell r="T33">
            <v>49</v>
          </cell>
        </row>
        <row r="34">
          <cell r="G34" t="str">
            <v>105314-CES. LA HIGUERA</v>
          </cell>
          <cell r="L34">
            <v>3</v>
          </cell>
          <cell r="M34">
            <v>6</v>
          </cell>
          <cell r="O34">
            <v>5</v>
          </cell>
          <cell r="T34">
            <v>14</v>
          </cell>
        </row>
        <row r="35">
          <cell r="G35" t="str">
            <v xml:space="preserve">105500-P.S.R. CALETA HORNOS        </v>
          </cell>
          <cell r="M35">
            <v>3</v>
          </cell>
          <cell r="N35">
            <v>1</v>
          </cell>
          <cell r="O35">
            <v>7</v>
          </cell>
          <cell r="P35">
            <v>1</v>
          </cell>
          <cell r="T35">
            <v>12</v>
          </cell>
        </row>
        <row r="36">
          <cell r="G36" t="str">
            <v>105505-P.S.R. LOS CHOROS</v>
          </cell>
          <cell r="L36">
            <v>4</v>
          </cell>
          <cell r="M36">
            <v>1</v>
          </cell>
          <cell r="N36">
            <v>1</v>
          </cell>
          <cell r="O36">
            <v>7</v>
          </cell>
          <cell r="P36">
            <v>1</v>
          </cell>
          <cell r="T36">
            <v>14</v>
          </cell>
        </row>
        <row r="37">
          <cell r="G37" t="str">
            <v>105506-P.S.R. EL TRAPICHE</v>
          </cell>
          <cell r="L37">
            <v>1</v>
          </cell>
          <cell r="O37">
            <v>7</v>
          </cell>
          <cell r="P37">
            <v>1</v>
          </cell>
          <cell r="T37">
            <v>9</v>
          </cell>
        </row>
        <row r="38">
          <cell r="G38" t="str">
            <v>04105-PAIHUANO</v>
          </cell>
          <cell r="J38">
            <v>1</v>
          </cell>
          <cell r="K38">
            <v>12</v>
          </cell>
          <cell r="L38">
            <v>11</v>
          </cell>
          <cell r="M38">
            <v>5</v>
          </cell>
          <cell r="N38">
            <v>2</v>
          </cell>
          <cell r="O38">
            <v>1</v>
          </cell>
          <cell r="P38">
            <v>7</v>
          </cell>
          <cell r="Q38">
            <v>15</v>
          </cell>
          <cell r="R38">
            <v>11</v>
          </cell>
          <cell r="T38">
            <v>65</v>
          </cell>
        </row>
        <row r="39">
          <cell r="G39" t="str">
            <v>105306-CES. PAIHUANO</v>
          </cell>
          <cell r="K39">
            <v>4</v>
          </cell>
          <cell r="L39">
            <v>2</v>
          </cell>
          <cell r="M39">
            <v>3</v>
          </cell>
          <cell r="N39">
            <v>2</v>
          </cell>
          <cell r="O39">
            <v>1</v>
          </cell>
          <cell r="P39">
            <v>2</v>
          </cell>
          <cell r="Q39">
            <v>9</v>
          </cell>
          <cell r="R39">
            <v>2</v>
          </cell>
          <cell r="T39">
            <v>25</v>
          </cell>
        </row>
        <row r="40">
          <cell r="G40" t="str">
            <v>105475-P.S.R. HORCON</v>
          </cell>
          <cell r="J40">
            <v>1</v>
          </cell>
          <cell r="K40">
            <v>2</v>
          </cell>
          <cell r="L40">
            <v>2</v>
          </cell>
          <cell r="M40">
            <v>1</v>
          </cell>
          <cell r="O40">
            <v>0</v>
          </cell>
          <cell r="P40">
            <v>0</v>
          </cell>
          <cell r="R40">
            <v>1</v>
          </cell>
          <cell r="T40">
            <v>7</v>
          </cell>
        </row>
        <row r="41">
          <cell r="G41" t="str">
            <v>105476-P.S.R. MONTE GRANDE</v>
          </cell>
          <cell r="K41">
            <v>1</v>
          </cell>
          <cell r="L41">
            <v>3</v>
          </cell>
          <cell r="R41">
            <v>7</v>
          </cell>
          <cell r="T41">
            <v>11</v>
          </cell>
        </row>
        <row r="42">
          <cell r="G42" t="str">
            <v>105477-P.S.R. PISCO ELQUI</v>
          </cell>
          <cell r="K42">
            <v>5</v>
          </cell>
          <cell r="L42">
            <v>4</v>
          </cell>
          <cell r="M42">
            <v>1</v>
          </cell>
          <cell r="O42">
            <v>0</v>
          </cell>
          <cell r="P42">
            <v>5</v>
          </cell>
          <cell r="Q42">
            <v>6</v>
          </cell>
          <cell r="R42">
            <v>1</v>
          </cell>
          <cell r="T42">
            <v>22</v>
          </cell>
        </row>
        <row r="43">
          <cell r="G43" t="str">
            <v>04106-VICUÑA</v>
          </cell>
          <cell r="H43">
            <v>5</v>
          </cell>
          <cell r="I43">
            <v>2</v>
          </cell>
          <cell r="J43">
            <v>9</v>
          </cell>
          <cell r="K43">
            <v>14</v>
          </cell>
          <cell r="L43">
            <v>50</v>
          </cell>
          <cell r="M43">
            <v>28</v>
          </cell>
          <cell r="N43">
            <v>46</v>
          </cell>
          <cell r="O43">
            <v>24</v>
          </cell>
          <cell r="P43">
            <v>22</v>
          </cell>
          <cell r="Q43">
            <v>43</v>
          </cell>
          <cell r="R43">
            <v>39</v>
          </cell>
          <cell r="S43">
            <v>3</v>
          </cell>
          <cell r="T43">
            <v>285</v>
          </cell>
        </row>
        <row r="44">
          <cell r="G44" t="str">
            <v>105107-HOSPITAL VICUÑA</v>
          </cell>
          <cell r="H44">
            <v>5</v>
          </cell>
          <cell r="I44">
            <v>2</v>
          </cell>
          <cell r="J44">
            <v>3</v>
          </cell>
          <cell r="K44">
            <v>8</v>
          </cell>
          <cell r="L44">
            <v>29</v>
          </cell>
          <cell r="M44">
            <v>13</v>
          </cell>
          <cell r="N44">
            <v>18</v>
          </cell>
          <cell r="O44">
            <v>7</v>
          </cell>
          <cell r="P44">
            <v>11</v>
          </cell>
          <cell r="Q44">
            <v>15</v>
          </cell>
          <cell r="R44">
            <v>16</v>
          </cell>
          <cell r="S44">
            <v>2</v>
          </cell>
          <cell r="T44">
            <v>129</v>
          </cell>
        </row>
        <row r="45">
          <cell r="G45" t="str">
            <v>105467-P.S.R. DIAGUITAS</v>
          </cell>
          <cell r="K45">
            <v>1</v>
          </cell>
          <cell r="L45">
            <v>6</v>
          </cell>
          <cell r="M45">
            <v>8</v>
          </cell>
          <cell r="N45">
            <v>5</v>
          </cell>
          <cell r="O45">
            <v>10</v>
          </cell>
          <cell r="P45">
            <v>2</v>
          </cell>
          <cell r="Q45">
            <v>5</v>
          </cell>
          <cell r="R45">
            <v>11</v>
          </cell>
          <cell r="T45">
            <v>48</v>
          </cell>
        </row>
        <row r="46">
          <cell r="G46" t="str">
            <v>105469-P.S.R. EL TAMBO</v>
          </cell>
          <cell r="J46">
            <v>1</v>
          </cell>
          <cell r="K46">
            <v>4</v>
          </cell>
          <cell r="L46">
            <v>5</v>
          </cell>
          <cell r="M46">
            <v>1</v>
          </cell>
          <cell r="O46">
            <v>1</v>
          </cell>
          <cell r="P46">
            <v>2</v>
          </cell>
          <cell r="Q46">
            <v>4</v>
          </cell>
          <cell r="R46">
            <v>2</v>
          </cell>
          <cell r="T46">
            <v>20</v>
          </cell>
        </row>
        <row r="47">
          <cell r="G47" t="str">
            <v>105473-P.S.R. TALCUNA</v>
          </cell>
          <cell r="L47">
            <v>5</v>
          </cell>
          <cell r="M47">
            <v>2</v>
          </cell>
          <cell r="N47">
            <v>16</v>
          </cell>
          <cell r="O47">
            <v>6</v>
          </cell>
          <cell r="P47">
            <v>1</v>
          </cell>
          <cell r="Q47">
            <v>12</v>
          </cell>
          <cell r="T47">
            <v>42</v>
          </cell>
        </row>
        <row r="48">
          <cell r="G48" t="str">
            <v>105502-P.S.R. CALINGASTA</v>
          </cell>
          <cell r="J48">
            <v>5</v>
          </cell>
          <cell r="K48">
            <v>1</v>
          </cell>
          <cell r="L48">
            <v>5</v>
          </cell>
          <cell r="M48">
            <v>4</v>
          </cell>
          <cell r="N48">
            <v>7</v>
          </cell>
          <cell r="P48">
            <v>6</v>
          </cell>
          <cell r="Q48">
            <v>7</v>
          </cell>
          <cell r="T48">
            <v>35</v>
          </cell>
        </row>
        <row r="49">
          <cell r="G49" t="str">
            <v>200538-CESFAM SAN ISIDRO CALINGASTA</v>
          </cell>
          <cell r="R49">
            <v>10</v>
          </cell>
          <cell r="S49">
            <v>1</v>
          </cell>
          <cell r="T49">
            <v>11</v>
          </cell>
        </row>
        <row r="50">
          <cell r="G50" t="str">
            <v>04201-ILLAPEL</v>
          </cell>
          <cell r="H50">
            <v>32</v>
          </cell>
          <cell r="I50">
            <v>18</v>
          </cell>
          <cell r="J50">
            <v>39</v>
          </cell>
          <cell r="K50">
            <v>26</v>
          </cell>
          <cell r="L50">
            <v>24</v>
          </cell>
          <cell r="M50">
            <v>24</v>
          </cell>
          <cell r="N50">
            <v>18</v>
          </cell>
          <cell r="O50">
            <v>52</v>
          </cell>
          <cell r="P50">
            <v>13</v>
          </cell>
          <cell r="Q50">
            <v>16</v>
          </cell>
          <cell r="R50">
            <v>11</v>
          </cell>
          <cell r="S50">
            <v>16</v>
          </cell>
          <cell r="T50">
            <v>289</v>
          </cell>
        </row>
        <row r="51">
          <cell r="G51" t="str">
            <v>105326-CESFAM SAN RAFAEL</v>
          </cell>
          <cell r="H51">
            <v>22</v>
          </cell>
          <cell r="I51">
            <v>7</v>
          </cell>
          <cell r="J51">
            <v>18</v>
          </cell>
          <cell r="K51">
            <v>6</v>
          </cell>
          <cell r="L51">
            <v>10</v>
          </cell>
          <cell r="M51">
            <v>6</v>
          </cell>
          <cell r="N51">
            <v>6</v>
          </cell>
          <cell r="O51">
            <v>5</v>
          </cell>
          <cell r="Q51">
            <v>2</v>
          </cell>
          <cell r="T51">
            <v>82</v>
          </cell>
        </row>
        <row r="52">
          <cell r="G52" t="str">
            <v xml:space="preserve">105443-P.S.R. CARCAMO                   </v>
          </cell>
          <cell r="H52">
            <v>3</v>
          </cell>
          <cell r="J52">
            <v>4</v>
          </cell>
          <cell r="L52">
            <v>1</v>
          </cell>
          <cell r="M52">
            <v>1</v>
          </cell>
          <cell r="R52">
            <v>1</v>
          </cell>
          <cell r="T52">
            <v>10</v>
          </cell>
        </row>
        <row r="53">
          <cell r="G53" t="str">
            <v>105444-P.S.R. HUINTIL</v>
          </cell>
          <cell r="H53">
            <v>2</v>
          </cell>
          <cell r="J53">
            <v>1</v>
          </cell>
          <cell r="L53">
            <v>4</v>
          </cell>
          <cell r="N53">
            <v>2</v>
          </cell>
          <cell r="P53">
            <v>1</v>
          </cell>
          <cell r="Q53">
            <v>1</v>
          </cell>
          <cell r="S53">
            <v>1</v>
          </cell>
          <cell r="T53">
            <v>12</v>
          </cell>
        </row>
        <row r="54">
          <cell r="G54" t="str">
            <v>105445-P.S.R. LIMAHUIDA</v>
          </cell>
          <cell r="H54">
            <v>1</v>
          </cell>
          <cell r="I54">
            <v>1</v>
          </cell>
          <cell r="K54">
            <v>1</v>
          </cell>
          <cell r="M54">
            <v>2</v>
          </cell>
          <cell r="R54">
            <v>1</v>
          </cell>
          <cell r="T54">
            <v>6</v>
          </cell>
        </row>
        <row r="55">
          <cell r="G55" t="str">
            <v>105447-P.S.R. PERALILLO</v>
          </cell>
          <cell r="I55">
            <v>1</v>
          </cell>
          <cell r="L55">
            <v>1</v>
          </cell>
          <cell r="P55">
            <v>1</v>
          </cell>
          <cell r="T55">
            <v>3</v>
          </cell>
        </row>
        <row r="56">
          <cell r="G56" t="str">
            <v>105448-P.S.R. SANTA VIRGINIA</v>
          </cell>
          <cell r="J56">
            <v>1</v>
          </cell>
          <cell r="L56">
            <v>2</v>
          </cell>
          <cell r="M56">
            <v>2</v>
          </cell>
          <cell r="N56">
            <v>1</v>
          </cell>
          <cell r="P56">
            <v>2</v>
          </cell>
          <cell r="T56">
            <v>8</v>
          </cell>
        </row>
        <row r="57">
          <cell r="G57" t="str">
            <v>105485-P.S.R. PLAN DE HORNOS</v>
          </cell>
          <cell r="S57">
            <v>1</v>
          </cell>
          <cell r="T57">
            <v>1</v>
          </cell>
        </row>
        <row r="58">
          <cell r="G58" t="str">
            <v>105487-P.S.R. CAÑAS UNO</v>
          </cell>
          <cell r="H58">
            <v>3</v>
          </cell>
          <cell r="I58">
            <v>2</v>
          </cell>
          <cell r="J58">
            <v>3</v>
          </cell>
          <cell r="K58">
            <v>4</v>
          </cell>
          <cell r="L58">
            <v>2</v>
          </cell>
          <cell r="M58">
            <v>4</v>
          </cell>
          <cell r="N58">
            <v>2</v>
          </cell>
          <cell r="O58">
            <v>7</v>
          </cell>
          <cell r="P58">
            <v>1</v>
          </cell>
          <cell r="T58">
            <v>28</v>
          </cell>
        </row>
        <row r="59">
          <cell r="G59" t="str">
            <v>105496-P.S.R. PINTACURA SUR</v>
          </cell>
          <cell r="M59">
            <v>1</v>
          </cell>
          <cell r="T59">
            <v>1</v>
          </cell>
        </row>
        <row r="60">
          <cell r="G60" t="str">
            <v>200366-CESFAM URBANO II</v>
          </cell>
          <cell r="H60">
            <v>1</v>
          </cell>
          <cell r="I60">
            <v>7</v>
          </cell>
          <cell r="J60">
            <v>12</v>
          </cell>
          <cell r="K60">
            <v>15</v>
          </cell>
          <cell r="L60">
            <v>4</v>
          </cell>
          <cell r="M60">
            <v>8</v>
          </cell>
          <cell r="N60">
            <v>7</v>
          </cell>
          <cell r="O60">
            <v>40</v>
          </cell>
          <cell r="P60">
            <v>8</v>
          </cell>
          <cell r="Q60">
            <v>13</v>
          </cell>
          <cell r="R60">
            <v>9</v>
          </cell>
          <cell r="S60">
            <v>14</v>
          </cell>
          <cell r="T60">
            <v>138</v>
          </cell>
        </row>
        <row r="61">
          <cell r="G61" t="str">
            <v>04202-CANELA</v>
          </cell>
          <cell r="H61">
            <v>4</v>
          </cell>
          <cell r="J61">
            <v>11</v>
          </cell>
          <cell r="L61">
            <v>11</v>
          </cell>
          <cell r="M61">
            <v>4</v>
          </cell>
          <cell r="O61">
            <v>7</v>
          </cell>
          <cell r="P61">
            <v>19</v>
          </cell>
          <cell r="Q61">
            <v>19</v>
          </cell>
          <cell r="R61">
            <v>12</v>
          </cell>
          <cell r="S61">
            <v>13</v>
          </cell>
          <cell r="T61">
            <v>100</v>
          </cell>
        </row>
        <row r="62">
          <cell r="G62" t="str">
            <v>105309-CES. RURAL CANELA</v>
          </cell>
          <cell r="H62">
            <v>4</v>
          </cell>
          <cell r="J62">
            <v>4</v>
          </cell>
          <cell r="L62">
            <v>1</v>
          </cell>
          <cell r="M62">
            <v>0</v>
          </cell>
          <cell r="O62">
            <v>6</v>
          </cell>
          <cell r="P62">
            <v>10</v>
          </cell>
          <cell r="Q62">
            <v>9</v>
          </cell>
          <cell r="R62">
            <v>7</v>
          </cell>
          <cell r="S62">
            <v>10</v>
          </cell>
          <cell r="T62">
            <v>51</v>
          </cell>
        </row>
        <row r="63">
          <cell r="G63" t="str">
            <v xml:space="preserve">105450-P.S.R. MINCHA NORTE            </v>
          </cell>
          <cell r="J63">
            <v>5</v>
          </cell>
          <cell r="M63">
            <v>2</v>
          </cell>
          <cell r="O63">
            <v>1</v>
          </cell>
          <cell r="P63">
            <v>1</v>
          </cell>
          <cell r="R63">
            <v>1</v>
          </cell>
          <cell r="T63">
            <v>10</v>
          </cell>
        </row>
        <row r="64">
          <cell r="G64" t="str">
            <v>105451-P.S.R. AGUA FRIA</v>
          </cell>
          <cell r="J64">
            <v>2</v>
          </cell>
          <cell r="T64">
            <v>2</v>
          </cell>
        </row>
        <row r="65">
          <cell r="G65" t="str">
            <v>105482-P.S.R. CANELA ALTA</v>
          </cell>
          <cell r="L65">
            <v>10</v>
          </cell>
          <cell r="M65">
            <v>0</v>
          </cell>
          <cell r="P65">
            <v>8</v>
          </cell>
          <cell r="R65">
            <v>4</v>
          </cell>
          <cell r="S65">
            <v>1</v>
          </cell>
          <cell r="T65">
            <v>23</v>
          </cell>
        </row>
        <row r="66">
          <cell r="G66" t="str">
            <v>105483-P.S.R. LOS RULOS</v>
          </cell>
          <cell r="M66">
            <v>1</v>
          </cell>
          <cell r="S66">
            <v>2</v>
          </cell>
          <cell r="T66">
            <v>3</v>
          </cell>
        </row>
        <row r="67">
          <cell r="G67" t="str">
            <v>105484-P.S.R. HUENTELAUQUEN</v>
          </cell>
          <cell r="M67">
            <v>1</v>
          </cell>
          <cell r="Q67">
            <v>10</v>
          </cell>
          <cell r="T67">
            <v>11</v>
          </cell>
        </row>
        <row r="68">
          <cell r="G68" t="str">
            <v>04203-LOS VILOS</v>
          </cell>
          <cell r="I68">
            <v>10</v>
          </cell>
          <cell r="J68">
            <v>16</v>
          </cell>
          <cell r="K68">
            <v>11</v>
          </cell>
          <cell r="L68">
            <v>26</v>
          </cell>
          <cell r="M68">
            <v>13</v>
          </cell>
          <cell r="N68">
            <v>21</v>
          </cell>
          <cell r="O68">
            <v>43</v>
          </cell>
          <cell r="P68">
            <v>15</v>
          </cell>
          <cell r="Q68">
            <v>17</v>
          </cell>
          <cell r="R68">
            <v>19</v>
          </cell>
          <cell r="S68">
            <v>32</v>
          </cell>
          <cell r="T68">
            <v>223</v>
          </cell>
        </row>
        <row r="69">
          <cell r="G69" t="str">
            <v>105108-HOSPITAL LOS VILOS</v>
          </cell>
          <cell r="I69">
            <v>10</v>
          </cell>
          <cell r="J69">
            <v>13</v>
          </cell>
          <cell r="K69">
            <v>8</v>
          </cell>
          <cell r="L69">
            <v>13</v>
          </cell>
          <cell r="M69">
            <v>7</v>
          </cell>
          <cell r="N69">
            <v>20</v>
          </cell>
          <cell r="O69">
            <v>31</v>
          </cell>
          <cell r="P69">
            <v>6</v>
          </cell>
          <cell r="Q69">
            <v>8</v>
          </cell>
          <cell r="R69">
            <v>15</v>
          </cell>
          <cell r="S69">
            <v>28</v>
          </cell>
          <cell r="T69">
            <v>159</v>
          </cell>
        </row>
        <row r="70">
          <cell r="G70" t="str">
            <v xml:space="preserve">105478-P.S.R. CAIMANES                   </v>
          </cell>
          <cell r="L70">
            <v>4</v>
          </cell>
          <cell r="N70">
            <v>1</v>
          </cell>
          <cell r="O70">
            <v>2</v>
          </cell>
          <cell r="Q70">
            <v>2</v>
          </cell>
          <cell r="T70">
            <v>9</v>
          </cell>
        </row>
        <row r="71">
          <cell r="G71" t="str">
            <v>105479-P.S.R. GUANGUALI</v>
          </cell>
          <cell r="J71">
            <v>2</v>
          </cell>
          <cell r="L71">
            <v>1</v>
          </cell>
          <cell r="O71">
            <v>3</v>
          </cell>
          <cell r="T71">
            <v>6</v>
          </cell>
        </row>
        <row r="72">
          <cell r="G72" t="str">
            <v>105480-P.S.R. QUILIMARI</v>
          </cell>
          <cell r="J72">
            <v>1</v>
          </cell>
          <cell r="K72">
            <v>2</v>
          </cell>
          <cell r="L72">
            <v>8</v>
          </cell>
          <cell r="M72">
            <v>4</v>
          </cell>
          <cell r="O72">
            <v>5</v>
          </cell>
          <cell r="P72">
            <v>4</v>
          </cell>
          <cell r="Q72">
            <v>4</v>
          </cell>
          <cell r="R72">
            <v>1</v>
          </cell>
          <cell r="S72">
            <v>3</v>
          </cell>
          <cell r="T72">
            <v>32</v>
          </cell>
        </row>
        <row r="73">
          <cell r="G73" t="str">
            <v>105511-P.S.R. LOS CONDORES</v>
          </cell>
          <cell r="K73">
            <v>1</v>
          </cell>
          <cell r="M73">
            <v>2</v>
          </cell>
          <cell r="O73">
            <v>2</v>
          </cell>
          <cell r="P73">
            <v>5</v>
          </cell>
          <cell r="Q73">
            <v>3</v>
          </cell>
          <cell r="R73">
            <v>3</v>
          </cell>
          <cell r="S73">
            <v>1</v>
          </cell>
          <cell r="T73">
            <v>17</v>
          </cell>
        </row>
        <row r="74">
          <cell r="G74" t="str">
            <v>04204-SALAMANCA</v>
          </cell>
          <cell r="H74">
            <v>2</v>
          </cell>
          <cell r="I74">
            <v>8</v>
          </cell>
          <cell r="J74">
            <v>39</v>
          </cell>
          <cell r="K74">
            <v>50</v>
          </cell>
          <cell r="L74">
            <v>20</v>
          </cell>
          <cell r="M74">
            <v>7</v>
          </cell>
          <cell r="N74">
            <v>5</v>
          </cell>
          <cell r="O74">
            <v>6</v>
          </cell>
          <cell r="P74">
            <v>5</v>
          </cell>
          <cell r="Q74">
            <v>34</v>
          </cell>
          <cell r="R74">
            <v>10</v>
          </cell>
          <cell r="S74">
            <v>7</v>
          </cell>
          <cell r="T74">
            <v>193</v>
          </cell>
        </row>
        <row r="75">
          <cell r="G75" t="str">
            <v>105104-HOSPITAL SALAMANCA</v>
          </cell>
          <cell r="H75">
            <v>2</v>
          </cell>
          <cell r="K75">
            <v>1</v>
          </cell>
          <cell r="L75">
            <v>6</v>
          </cell>
          <cell r="M75">
            <v>2</v>
          </cell>
          <cell r="O75">
            <v>1</v>
          </cell>
          <cell r="P75">
            <v>4</v>
          </cell>
          <cell r="Q75">
            <v>10</v>
          </cell>
          <cell r="R75">
            <v>10</v>
          </cell>
          <cell r="S75">
            <v>7</v>
          </cell>
          <cell r="T75">
            <v>43</v>
          </cell>
        </row>
        <row r="76">
          <cell r="G76" t="str">
            <v xml:space="preserve">105452-P.S.R. CUNCUMEN                 </v>
          </cell>
          <cell r="J76">
            <v>4</v>
          </cell>
          <cell r="K76">
            <v>11</v>
          </cell>
          <cell r="O76">
            <v>1</v>
          </cell>
          <cell r="Q76">
            <v>1</v>
          </cell>
          <cell r="T76">
            <v>17</v>
          </cell>
        </row>
        <row r="77">
          <cell r="G77" t="str">
            <v>105453-P.S.R. TRANQUILLA</v>
          </cell>
          <cell r="I77">
            <v>2</v>
          </cell>
          <cell r="J77">
            <v>3</v>
          </cell>
          <cell r="K77">
            <v>14</v>
          </cell>
          <cell r="M77">
            <v>1</v>
          </cell>
          <cell r="Q77">
            <v>1</v>
          </cell>
          <cell r="T77">
            <v>21</v>
          </cell>
        </row>
        <row r="78">
          <cell r="G78" t="str">
            <v>105455-P.S.R. CHILLEPIN</v>
          </cell>
          <cell r="J78">
            <v>6</v>
          </cell>
          <cell r="K78">
            <v>4</v>
          </cell>
          <cell r="T78">
            <v>10</v>
          </cell>
        </row>
        <row r="79">
          <cell r="G79" t="str">
            <v>105456-P.S.R. LLIMPO</v>
          </cell>
          <cell r="I79">
            <v>1</v>
          </cell>
          <cell r="J79">
            <v>19</v>
          </cell>
          <cell r="Q79">
            <v>2</v>
          </cell>
          <cell r="T79">
            <v>22</v>
          </cell>
        </row>
        <row r="80">
          <cell r="G80" t="str">
            <v>105457-P.S.R. SAN AGUSTIN</v>
          </cell>
          <cell r="J80">
            <v>2</v>
          </cell>
          <cell r="K80">
            <v>3</v>
          </cell>
          <cell r="T80">
            <v>5</v>
          </cell>
        </row>
        <row r="81">
          <cell r="G81" t="str">
            <v>105458-P.S.R. TAHUINCO</v>
          </cell>
          <cell r="I81">
            <v>3</v>
          </cell>
          <cell r="J81">
            <v>2</v>
          </cell>
          <cell r="K81">
            <v>4</v>
          </cell>
          <cell r="L81">
            <v>12</v>
          </cell>
          <cell r="M81">
            <v>2</v>
          </cell>
          <cell r="N81">
            <v>5</v>
          </cell>
          <cell r="O81">
            <v>3</v>
          </cell>
          <cell r="P81">
            <v>1</v>
          </cell>
          <cell r="Q81">
            <v>20</v>
          </cell>
          <cell r="T81">
            <v>52</v>
          </cell>
        </row>
        <row r="82">
          <cell r="G82" t="str">
            <v>105491-P.S.R. QUELEN BAJO</v>
          </cell>
          <cell r="J82">
            <v>2</v>
          </cell>
          <cell r="K82">
            <v>6</v>
          </cell>
          <cell r="L82">
            <v>1</v>
          </cell>
          <cell r="M82">
            <v>1</v>
          </cell>
          <cell r="T82">
            <v>10</v>
          </cell>
        </row>
        <row r="83">
          <cell r="G83" t="str">
            <v>105492-P.S.R. CAMISA</v>
          </cell>
          <cell r="I83">
            <v>2</v>
          </cell>
          <cell r="J83">
            <v>1</v>
          </cell>
          <cell r="K83">
            <v>2</v>
          </cell>
          <cell r="O83">
            <v>1</v>
          </cell>
          <cell r="T83">
            <v>6</v>
          </cell>
        </row>
        <row r="84">
          <cell r="G84" t="str">
            <v>105501-P.S.R. ARBOLEDA GRANDE</v>
          </cell>
          <cell r="J84">
            <v>0</v>
          </cell>
          <cell r="K84">
            <v>5</v>
          </cell>
          <cell r="L84">
            <v>1</v>
          </cell>
          <cell r="M84">
            <v>1</v>
          </cell>
          <cell r="O84">
            <v>0</v>
          </cell>
          <cell r="Q84">
            <v>0</v>
          </cell>
          <cell r="T84">
            <v>7</v>
          </cell>
        </row>
        <row r="85">
          <cell r="G85" t="str">
            <v>04301-OVALLE</v>
          </cell>
          <cell r="H85">
            <v>68</v>
          </cell>
          <cell r="I85">
            <v>51</v>
          </cell>
          <cell r="J85">
            <v>80</v>
          </cell>
          <cell r="K85">
            <v>105</v>
          </cell>
          <cell r="L85">
            <v>126</v>
          </cell>
          <cell r="M85">
            <v>138</v>
          </cell>
          <cell r="N85">
            <v>172</v>
          </cell>
          <cell r="O85">
            <v>122</v>
          </cell>
          <cell r="P85">
            <v>109</v>
          </cell>
          <cell r="Q85">
            <v>121</v>
          </cell>
          <cell r="R85">
            <v>109</v>
          </cell>
          <cell r="S85">
            <v>123</v>
          </cell>
          <cell r="T85">
            <v>1324</v>
          </cell>
        </row>
        <row r="86">
          <cell r="G86" t="str">
            <v>105315-CES. RURAL C. DE TAMAYA</v>
          </cell>
          <cell r="H86">
            <v>7</v>
          </cell>
          <cell r="I86">
            <v>3</v>
          </cell>
          <cell r="K86">
            <v>14</v>
          </cell>
          <cell r="L86">
            <v>11</v>
          </cell>
          <cell r="M86">
            <v>19</v>
          </cell>
          <cell r="N86">
            <v>3</v>
          </cell>
          <cell r="O86">
            <v>2</v>
          </cell>
          <cell r="P86">
            <v>4</v>
          </cell>
          <cell r="Q86">
            <v>17</v>
          </cell>
          <cell r="R86">
            <v>4</v>
          </cell>
          <cell r="S86">
            <v>11</v>
          </cell>
          <cell r="T86">
            <v>95</v>
          </cell>
        </row>
        <row r="87">
          <cell r="G87" t="str">
            <v>105317-CES. JORGE JORDAN D.</v>
          </cell>
          <cell r="H87">
            <v>15</v>
          </cell>
          <cell r="I87">
            <v>5</v>
          </cell>
          <cell r="J87">
            <v>36</v>
          </cell>
          <cell r="K87">
            <v>34</v>
          </cell>
          <cell r="L87">
            <v>30</v>
          </cell>
          <cell r="M87">
            <v>31</v>
          </cell>
          <cell r="N87">
            <v>38</v>
          </cell>
          <cell r="O87">
            <v>16</v>
          </cell>
          <cell r="P87">
            <v>36</v>
          </cell>
          <cell r="Q87">
            <v>44</v>
          </cell>
          <cell r="R87">
            <v>35</v>
          </cell>
          <cell r="S87">
            <v>2</v>
          </cell>
          <cell r="T87">
            <v>322</v>
          </cell>
        </row>
        <row r="88">
          <cell r="G88" t="str">
            <v>105322-CES. MARCOS MACUADA</v>
          </cell>
          <cell r="H88">
            <v>20</v>
          </cell>
          <cell r="I88">
            <v>14</v>
          </cell>
          <cell r="J88">
            <v>15</v>
          </cell>
          <cell r="K88">
            <v>38</v>
          </cell>
          <cell r="L88">
            <v>45</v>
          </cell>
          <cell r="M88">
            <v>56</v>
          </cell>
          <cell r="N88">
            <v>69</v>
          </cell>
          <cell r="O88">
            <v>64</v>
          </cell>
          <cell r="P88">
            <v>41</v>
          </cell>
          <cell r="Q88">
            <v>48</v>
          </cell>
          <cell r="R88">
            <v>55</v>
          </cell>
          <cell r="S88">
            <v>103</v>
          </cell>
          <cell r="T88">
            <v>568</v>
          </cell>
        </row>
        <row r="89">
          <cell r="G89" t="str">
            <v>105324-CES. SOTAQUI</v>
          </cell>
          <cell r="H89">
            <v>13</v>
          </cell>
          <cell r="I89">
            <v>12</v>
          </cell>
          <cell r="J89">
            <v>3</v>
          </cell>
          <cell r="K89">
            <v>5</v>
          </cell>
          <cell r="L89">
            <v>6</v>
          </cell>
          <cell r="M89">
            <v>2</v>
          </cell>
          <cell r="N89">
            <v>3</v>
          </cell>
          <cell r="O89">
            <v>1</v>
          </cell>
          <cell r="P89">
            <v>9</v>
          </cell>
          <cell r="Q89">
            <v>6</v>
          </cell>
          <cell r="R89">
            <v>4</v>
          </cell>
          <cell r="T89">
            <v>64</v>
          </cell>
        </row>
        <row r="90">
          <cell r="G90" t="str">
            <v>105415-P.S.R. BARRAZA</v>
          </cell>
          <cell r="H90">
            <v>1</v>
          </cell>
          <cell r="L90">
            <v>2</v>
          </cell>
          <cell r="T90">
            <v>3</v>
          </cell>
        </row>
        <row r="91">
          <cell r="G91" t="str">
            <v xml:space="preserve">105416-P.S.R. CAMARICO                  </v>
          </cell>
          <cell r="L91">
            <v>0</v>
          </cell>
          <cell r="M91">
            <v>6</v>
          </cell>
          <cell r="N91">
            <v>15</v>
          </cell>
          <cell r="O91">
            <v>5</v>
          </cell>
          <cell r="Q91">
            <v>1</v>
          </cell>
          <cell r="T91">
            <v>27</v>
          </cell>
        </row>
        <row r="92">
          <cell r="G92" t="str">
            <v>105417-P.S.R. ALCONES BAJOS</v>
          </cell>
          <cell r="O92">
            <v>1</v>
          </cell>
          <cell r="T92">
            <v>1</v>
          </cell>
        </row>
        <row r="93">
          <cell r="G93" t="str">
            <v>105437-P.S.R. CHALINGA</v>
          </cell>
          <cell r="M93">
            <v>0</v>
          </cell>
          <cell r="N93">
            <v>5</v>
          </cell>
          <cell r="T93">
            <v>5</v>
          </cell>
        </row>
        <row r="94">
          <cell r="G94" t="str">
            <v>105439-P.S.R. CERRO BLANCO</v>
          </cell>
          <cell r="J94">
            <v>3</v>
          </cell>
          <cell r="N94">
            <v>5</v>
          </cell>
          <cell r="T94">
            <v>8</v>
          </cell>
        </row>
        <row r="95">
          <cell r="G95" t="str">
            <v>105507-P.S.R. HUAMALATA</v>
          </cell>
          <cell r="I95">
            <v>0</v>
          </cell>
          <cell r="J95">
            <v>5</v>
          </cell>
          <cell r="M95">
            <v>5</v>
          </cell>
          <cell r="N95">
            <v>1</v>
          </cell>
          <cell r="P95">
            <v>7</v>
          </cell>
          <cell r="T95">
            <v>18</v>
          </cell>
        </row>
        <row r="96">
          <cell r="G96" t="str">
            <v>105510-P.S.R. RECOLETA</v>
          </cell>
          <cell r="I96">
            <v>1</v>
          </cell>
          <cell r="J96">
            <v>2</v>
          </cell>
          <cell r="M96">
            <v>4</v>
          </cell>
          <cell r="N96">
            <v>12</v>
          </cell>
          <cell r="O96">
            <v>8</v>
          </cell>
          <cell r="T96">
            <v>27</v>
          </cell>
        </row>
        <row r="97">
          <cell r="G97" t="str">
            <v>105722-CECOF SAN JOSE DE LA DEHESA</v>
          </cell>
          <cell r="H97">
            <v>9</v>
          </cell>
          <cell r="I97">
            <v>7</v>
          </cell>
          <cell r="J97">
            <v>4</v>
          </cell>
          <cell r="K97">
            <v>1</v>
          </cell>
          <cell r="L97">
            <v>22</v>
          </cell>
          <cell r="M97">
            <v>5</v>
          </cell>
          <cell r="N97">
            <v>6</v>
          </cell>
          <cell r="O97">
            <v>13</v>
          </cell>
          <cell r="P97">
            <v>4</v>
          </cell>
          <cell r="Q97">
            <v>4</v>
          </cell>
          <cell r="R97">
            <v>4</v>
          </cell>
          <cell r="S97">
            <v>2</v>
          </cell>
          <cell r="T97">
            <v>81</v>
          </cell>
        </row>
        <row r="98">
          <cell r="G98" t="str">
            <v>105723-CECOF LIMARI</v>
          </cell>
          <cell r="I98">
            <v>1</v>
          </cell>
          <cell r="J98">
            <v>7</v>
          </cell>
          <cell r="K98">
            <v>4</v>
          </cell>
          <cell r="L98">
            <v>3</v>
          </cell>
          <cell r="M98">
            <v>5</v>
          </cell>
          <cell r="N98">
            <v>7</v>
          </cell>
          <cell r="O98">
            <v>6</v>
          </cell>
          <cell r="Q98">
            <v>0</v>
          </cell>
          <cell r="R98">
            <v>6</v>
          </cell>
          <cell r="S98">
            <v>3</v>
          </cell>
          <cell r="T98">
            <v>42</v>
          </cell>
        </row>
        <row r="99">
          <cell r="G99" t="str">
            <v>200258-CECOF LOS COPIHUES</v>
          </cell>
          <cell r="H99">
            <v>3</v>
          </cell>
          <cell r="I99">
            <v>5</v>
          </cell>
          <cell r="J99">
            <v>3</v>
          </cell>
          <cell r="K99">
            <v>3</v>
          </cell>
          <cell r="L99">
            <v>1</v>
          </cell>
          <cell r="M99">
            <v>3</v>
          </cell>
          <cell r="N99">
            <v>8</v>
          </cell>
          <cell r="O99">
            <v>4</v>
          </cell>
          <cell r="P99">
            <v>8</v>
          </cell>
          <cell r="Q99">
            <v>1</v>
          </cell>
          <cell r="S99">
            <v>2</v>
          </cell>
          <cell r="T99">
            <v>41</v>
          </cell>
        </row>
        <row r="100">
          <cell r="G100" t="str">
            <v>200367-CECOF COLONIA LIMARÍ</v>
          </cell>
          <cell r="I100">
            <v>3</v>
          </cell>
          <cell r="J100">
            <v>2</v>
          </cell>
          <cell r="K100">
            <v>6</v>
          </cell>
          <cell r="L100">
            <v>6</v>
          </cell>
          <cell r="M100">
            <v>2</v>
          </cell>
          <cell r="O100">
            <v>2</v>
          </cell>
          <cell r="R100">
            <v>1</v>
          </cell>
          <cell r="T100">
            <v>22</v>
          </cell>
        </row>
        <row r="101">
          <cell r="G101" t="str">
            <v>04302-COMBARBALÁ</v>
          </cell>
          <cell r="H101">
            <v>4</v>
          </cell>
          <cell r="I101">
            <v>9</v>
          </cell>
          <cell r="J101">
            <v>27</v>
          </cell>
          <cell r="K101">
            <v>9</v>
          </cell>
          <cell r="L101">
            <v>9</v>
          </cell>
          <cell r="M101">
            <v>10</v>
          </cell>
          <cell r="N101">
            <v>19</v>
          </cell>
          <cell r="O101">
            <v>7</v>
          </cell>
          <cell r="P101">
            <v>9</v>
          </cell>
          <cell r="Q101">
            <v>12</v>
          </cell>
          <cell r="R101">
            <v>6</v>
          </cell>
          <cell r="S101">
            <v>2</v>
          </cell>
          <cell r="T101">
            <v>123</v>
          </cell>
        </row>
        <row r="102">
          <cell r="G102" t="str">
            <v>105105-HOSPITAL COMBARBALÁ</v>
          </cell>
          <cell r="H102">
            <v>2</v>
          </cell>
          <cell r="I102">
            <v>9</v>
          </cell>
          <cell r="J102">
            <v>4</v>
          </cell>
          <cell r="K102">
            <v>2</v>
          </cell>
          <cell r="L102">
            <v>6</v>
          </cell>
          <cell r="M102">
            <v>7</v>
          </cell>
          <cell r="N102">
            <v>13</v>
          </cell>
          <cell r="O102">
            <v>6</v>
          </cell>
          <cell r="P102">
            <v>9</v>
          </cell>
          <cell r="Q102">
            <v>11</v>
          </cell>
          <cell r="R102">
            <v>6</v>
          </cell>
          <cell r="S102">
            <v>2</v>
          </cell>
          <cell r="T102">
            <v>77</v>
          </cell>
        </row>
        <row r="103">
          <cell r="G103" t="str">
            <v>105433-P.S.R. SAN LORENZO</v>
          </cell>
          <cell r="Q103">
            <v>1</v>
          </cell>
          <cell r="T103">
            <v>1</v>
          </cell>
        </row>
        <row r="104">
          <cell r="G104" t="str">
            <v>105441-P.S.R. MANQUEHUA</v>
          </cell>
          <cell r="M104">
            <v>2</v>
          </cell>
          <cell r="N104">
            <v>3</v>
          </cell>
          <cell r="T104">
            <v>5</v>
          </cell>
        </row>
        <row r="105">
          <cell r="G105" t="str">
            <v>105460-P.S.R. COGOTI 18</v>
          </cell>
          <cell r="I105">
            <v>0</v>
          </cell>
          <cell r="J105">
            <v>3</v>
          </cell>
          <cell r="K105">
            <v>7</v>
          </cell>
          <cell r="O105">
            <v>1</v>
          </cell>
          <cell r="T105">
            <v>11</v>
          </cell>
        </row>
        <row r="106">
          <cell r="G106" t="str">
            <v>105463-P.S.R. QUILITAPIA</v>
          </cell>
          <cell r="J106">
            <v>20</v>
          </cell>
          <cell r="M106">
            <v>1</v>
          </cell>
          <cell r="T106">
            <v>21</v>
          </cell>
        </row>
        <row r="107">
          <cell r="G107" t="str">
            <v>105464-P.S.R. LA LIGUA</v>
          </cell>
          <cell r="L107">
            <v>3</v>
          </cell>
          <cell r="N107">
            <v>3</v>
          </cell>
          <cell r="T107">
            <v>6</v>
          </cell>
        </row>
        <row r="108">
          <cell r="G108" t="str">
            <v>105490-P.S.R. EL DURAZNO</v>
          </cell>
          <cell r="H108">
            <v>2</v>
          </cell>
          <cell r="T108">
            <v>2</v>
          </cell>
        </row>
        <row r="109">
          <cell r="G109" t="str">
            <v>04303-MONTE PATRIA</v>
          </cell>
          <cell r="H109">
            <v>42</v>
          </cell>
          <cell r="I109">
            <v>22</v>
          </cell>
          <cell r="J109">
            <v>32</v>
          </cell>
          <cell r="K109">
            <v>31</v>
          </cell>
          <cell r="L109">
            <v>27</v>
          </cell>
          <cell r="M109">
            <v>26</v>
          </cell>
          <cell r="N109">
            <v>26</v>
          </cell>
          <cell r="O109">
            <v>30</v>
          </cell>
          <cell r="P109">
            <v>26</v>
          </cell>
          <cell r="Q109">
            <v>44</v>
          </cell>
          <cell r="R109">
            <v>26</v>
          </cell>
          <cell r="S109">
            <v>29</v>
          </cell>
          <cell r="T109">
            <v>361</v>
          </cell>
        </row>
        <row r="110">
          <cell r="G110" t="str">
            <v>105307-CES. RURAL MONTE PATRIA</v>
          </cell>
          <cell r="H110">
            <v>14</v>
          </cell>
          <cell r="I110">
            <v>8</v>
          </cell>
          <cell r="J110">
            <v>16</v>
          </cell>
          <cell r="K110">
            <v>7</v>
          </cell>
          <cell r="L110">
            <v>3</v>
          </cell>
          <cell r="M110">
            <v>5</v>
          </cell>
          <cell r="N110">
            <v>10</v>
          </cell>
          <cell r="O110">
            <v>12</v>
          </cell>
          <cell r="P110">
            <v>21</v>
          </cell>
          <cell r="Q110">
            <v>18</v>
          </cell>
          <cell r="R110">
            <v>12</v>
          </cell>
          <cell r="S110">
            <v>13</v>
          </cell>
          <cell r="T110">
            <v>139</v>
          </cell>
        </row>
        <row r="111">
          <cell r="G111" t="str">
            <v>105311-CES. RURAL CHAÑARAL ALTO</v>
          </cell>
          <cell r="H111">
            <v>5</v>
          </cell>
          <cell r="J111">
            <v>4</v>
          </cell>
          <cell r="K111">
            <v>3</v>
          </cell>
          <cell r="L111">
            <v>8</v>
          </cell>
          <cell r="M111">
            <v>3</v>
          </cell>
          <cell r="O111">
            <v>4</v>
          </cell>
          <cell r="Q111">
            <v>16</v>
          </cell>
          <cell r="R111">
            <v>5</v>
          </cell>
          <cell r="S111">
            <v>5</v>
          </cell>
          <cell r="T111">
            <v>53</v>
          </cell>
        </row>
        <row r="112">
          <cell r="G112" t="str">
            <v>105312-CES. RURAL CAREN</v>
          </cell>
          <cell r="H112">
            <v>6</v>
          </cell>
          <cell r="I112">
            <v>2</v>
          </cell>
          <cell r="J112">
            <v>1</v>
          </cell>
          <cell r="K112">
            <v>5</v>
          </cell>
          <cell r="L112">
            <v>3</v>
          </cell>
          <cell r="M112">
            <v>4</v>
          </cell>
          <cell r="N112">
            <v>4</v>
          </cell>
          <cell r="O112">
            <v>3</v>
          </cell>
          <cell r="R112">
            <v>1</v>
          </cell>
          <cell r="S112">
            <v>1</v>
          </cell>
          <cell r="T112">
            <v>30</v>
          </cell>
        </row>
        <row r="113">
          <cell r="G113" t="str">
            <v>105318-CES. RURAL EL PALQUI</v>
          </cell>
          <cell r="H113">
            <v>14</v>
          </cell>
          <cell r="I113">
            <v>12</v>
          </cell>
          <cell r="J113">
            <v>11</v>
          </cell>
          <cell r="K113">
            <v>10</v>
          </cell>
          <cell r="L113">
            <v>8</v>
          </cell>
          <cell r="M113">
            <v>10</v>
          </cell>
          <cell r="N113">
            <v>9</v>
          </cell>
          <cell r="O113">
            <v>7</v>
          </cell>
          <cell r="P113">
            <v>5</v>
          </cell>
          <cell r="Q113">
            <v>8</v>
          </cell>
          <cell r="R113">
            <v>8</v>
          </cell>
          <cell r="S113">
            <v>8</v>
          </cell>
          <cell r="T113">
            <v>110</v>
          </cell>
        </row>
        <row r="114">
          <cell r="G114" t="str">
            <v>105427-P.S.R. HACIENDA VALDIVIA</v>
          </cell>
          <cell r="M114">
            <v>1</v>
          </cell>
          <cell r="T114">
            <v>1</v>
          </cell>
        </row>
        <row r="115">
          <cell r="G115" t="str">
            <v>105431-P.S.R. PEDREGAL</v>
          </cell>
          <cell r="H115">
            <v>1</v>
          </cell>
          <cell r="L115">
            <v>1</v>
          </cell>
          <cell r="M115">
            <v>2</v>
          </cell>
          <cell r="O115">
            <v>3</v>
          </cell>
          <cell r="T115">
            <v>7</v>
          </cell>
        </row>
        <row r="116">
          <cell r="G116" t="str">
            <v>105432-P.S.R. RAPEL</v>
          </cell>
          <cell r="S116">
            <v>1</v>
          </cell>
          <cell r="T116">
            <v>1</v>
          </cell>
        </row>
        <row r="117">
          <cell r="G117" t="str">
            <v>105435-P.S.R. TULAHUEN</v>
          </cell>
          <cell r="H117">
            <v>1</v>
          </cell>
          <cell r="K117">
            <v>6</v>
          </cell>
          <cell r="L117">
            <v>3</v>
          </cell>
          <cell r="M117">
            <v>1</v>
          </cell>
          <cell r="N117">
            <v>3</v>
          </cell>
          <cell r="O117">
            <v>1</v>
          </cell>
          <cell r="Q117">
            <v>1</v>
          </cell>
          <cell r="S117">
            <v>1</v>
          </cell>
          <cell r="T117">
            <v>17</v>
          </cell>
        </row>
        <row r="118">
          <cell r="G118" t="str">
            <v>105436-P.S.R. EL MAITEN</v>
          </cell>
          <cell r="I118">
            <v>0</v>
          </cell>
          <cell r="T118">
            <v>0</v>
          </cell>
        </row>
        <row r="119">
          <cell r="G119" t="str">
            <v>105489-P.S.R. RAMADAS DE TULAHUEN</v>
          </cell>
          <cell r="H119">
            <v>1</v>
          </cell>
          <cell r="L119">
            <v>1</v>
          </cell>
          <cell r="Q119">
            <v>1</v>
          </cell>
          <cell r="T119">
            <v>3</v>
          </cell>
        </row>
        <row r="120">
          <cell r="G120" t="str">
            <v>04304-PUNITAQUI</v>
          </cell>
          <cell r="H120">
            <v>9</v>
          </cell>
          <cell r="I120">
            <v>17</v>
          </cell>
          <cell r="J120">
            <v>2</v>
          </cell>
          <cell r="K120">
            <v>2</v>
          </cell>
          <cell r="L120">
            <v>15</v>
          </cell>
          <cell r="M120">
            <v>14</v>
          </cell>
          <cell r="N120">
            <v>16</v>
          </cell>
          <cell r="O120">
            <v>3</v>
          </cell>
          <cell r="P120">
            <v>3</v>
          </cell>
          <cell r="Q120">
            <v>26</v>
          </cell>
          <cell r="R120">
            <v>11</v>
          </cell>
          <cell r="S120">
            <v>12</v>
          </cell>
          <cell r="T120">
            <v>130</v>
          </cell>
        </row>
        <row r="121">
          <cell r="G121" t="str">
            <v>105308-CES. RURAL PUNITAQUI</v>
          </cell>
          <cell r="H121">
            <v>9</v>
          </cell>
          <cell r="I121">
            <v>17</v>
          </cell>
          <cell r="J121">
            <v>2</v>
          </cell>
          <cell r="K121">
            <v>2</v>
          </cell>
          <cell r="L121">
            <v>15</v>
          </cell>
          <cell r="M121">
            <v>14</v>
          </cell>
          <cell r="N121">
            <v>16</v>
          </cell>
          <cell r="O121">
            <v>3</v>
          </cell>
          <cell r="P121">
            <v>3</v>
          </cell>
          <cell r="Q121">
            <v>26</v>
          </cell>
          <cell r="R121">
            <v>11</v>
          </cell>
          <cell r="S121">
            <v>12</v>
          </cell>
          <cell r="T121">
            <v>130</v>
          </cell>
        </row>
        <row r="122">
          <cell r="G122" t="str">
            <v>04305-RIO HURTADO</v>
          </cell>
          <cell r="H122">
            <v>0</v>
          </cell>
          <cell r="I122">
            <v>2</v>
          </cell>
          <cell r="K122">
            <v>4</v>
          </cell>
          <cell r="L122">
            <v>6</v>
          </cell>
          <cell r="M122">
            <v>4</v>
          </cell>
          <cell r="N122">
            <v>4</v>
          </cell>
          <cell r="O122">
            <v>9</v>
          </cell>
          <cell r="P122">
            <v>4</v>
          </cell>
          <cell r="Q122">
            <v>12</v>
          </cell>
          <cell r="R122">
            <v>5</v>
          </cell>
          <cell r="S122">
            <v>2</v>
          </cell>
          <cell r="T122">
            <v>52</v>
          </cell>
        </row>
        <row r="123">
          <cell r="G123" t="str">
            <v>105310-CES. RURAL PICHASCA</v>
          </cell>
          <cell r="I123">
            <v>2</v>
          </cell>
          <cell r="K123">
            <v>3</v>
          </cell>
          <cell r="L123">
            <v>6</v>
          </cell>
          <cell r="M123">
            <v>3</v>
          </cell>
          <cell r="N123">
            <v>1</v>
          </cell>
          <cell r="O123">
            <v>1</v>
          </cell>
          <cell r="P123">
            <v>1</v>
          </cell>
          <cell r="Q123">
            <v>4</v>
          </cell>
          <cell r="R123">
            <v>2</v>
          </cell>
          <cell r="T123">
            <v>23</v>
          </cell>
        </row>
        <row r="124">
          <cell r="G124" t="str">
            <v>105409-P.S.R. EL CHAÑAR</v>
          </cell>
          <cell r="H124">
            <v>0</v>
          </cell>
          <cell r="N124">
            <v>1</v>
          </cell>
          <cell r="P124">
            <v>1</v>
          </cell>
          <cell r="T124">
            <v>2</v>
          </cell>
        </row>
        <row r="125">
          <cell r="G125" t="str">
            <v>105410-P.S.R. HURTADO</v>
          </cell>
          <cell r="R125">
            <v>3</v>
          </cell>
          <cell r="T125">
            <v>3</v>
          </cell>
        </row>
        <row r="126">
          <cell r="G126" t="str">
            <v>105411-P.S.R. LAS BREAS</v>
          </cell>
          <cell r="M126">
            <v>1</v>
          </cell>
          <cell r="T126">
            <v>1</v>
          </cell>
        </row>
        <row r="127">
          <cell r="G127" t="str">
            <v>105413-P.S.R. SAMO ALTO</v>
          </cell>
          <cell r="K127">
            <v>1</v>
          </cell>
          <cell r="N127">
            <v>1</v>
          </cell>
          <cell r="O127">
            <v>5</v>
          </cell>
          <cell r="P127">
            <v>1</v>
          </cell>
          <cell r="Q127">
            <v>5</v>
          </cell>
          <cell r="S127">
            <v>1</v>
          </cell>
          <cell r="T127">
            <v>14</v>
          </cell>
        </row>
        <row r="128">
          <cell r="G128" t="str">
            <v>105414-P.S.R. SERON</v>
          </cell>
          <cell r="N128">
            <v>1</v>
          </cell>
          <cell r="O128">
            <v>1</v>
          </cell>
          <cell r="P128">
            <v>1</v>
          </cell>
          <cell r="Q128">
            <v>3</v>
          </cell>
          <cell r="S128">
            <v>1</v>
          </cell>
          <cell r="T128">
            <v>7</v>
          </cell>
        </row>
        <row r="129">
          <cell r="G129" t="str">
            <v>105503-P.S.R. TABAQUEROS</v>
          </cell>
          <cell r="O129">
            <v>2</v>
          </cell>
          <cell r="T129">
            <v>2</v>
          </cell>
        </row>
        <row r="130">
          <cell r="G130" t="str">
            <v>Total general</v>
          </cell>
          <cell r="H130">
            <v>463</v>
          </cell>
          <cell r="I130">
            <v>461</v>
          </cell>
          <cell r="J130">
            <v>592</v>
          </cell>
          <cell r="K130">
            <v>824</v>
          </cell>
          <cell r="L130">
            <v>752</v>
          </cell>
          <cell r="M130">
            <v>621</v>
          </cell>
          <cell r="N130">
            <v>740</v>
          </cell>
          <cell r="O130">
            <v>924</v>
          </cell>
          <cell r="P130">
            <v>500</v>
          </cell>
          <cell r="Q130">
            <v>690</v>
          </cell>
          <cell r="R130">
            <v>496</v>
          </cell>
          <cell r="S130">
            <v>588</v>
          </cell>
          <cell r="T130">
            <v>7651</v>
          </cell>
        </row>
      </sheetData>
      <sheetData sheetId="8">
        <row r="3">
          <cell r="G3" t="str">
            <v>Suma de Total</v>
          </cell>
          <cell r="H3" t="str">
            <v>Etiquetas de columna</v>
          </cell>
          <cell r="R3" t="str">
            <v>Suma de Total</v>
          </cell>
          <cell r="S3" t="str">
            <v>Etiquetas de columna</v>
          </cell>
        </row>
        <row r="4">
          <cell r="G4" t="str">
            <v>Etiquetas de fila</v>
          </cell>
          <cell r="H4">
            <v>6</v>
          </cell>
          <cell r="I4">
            <v>12</v>
          </cell>
          <cell r="J4" t="str">
            <v>Total general</v>
          </cell>
          <cell r="R4" t="str">
            <v>Etiquetas de fila</v>
          </cell>
          <cell r="S4">
            <v>6</v>
          </cell>
          <cell r="T4">
            <v>12</v>
          </cell>
          <cell r="U4" t="str">
            <v>Total general</v>
          </cell>
        </row>
        <row r="5">
          <cell r="G5" t="str">
            <v>04101-LA SERENA</v>
          </cell>
          <cell r="H5">
            <v>3441</v>
          </cell>
          <cell r="I5">
            <v>3496</v>
          </cell>
          <cell r="J5">
            <v>6937</v>
          </cell>
          <cell r="R5" t="str">
            <v>04101-LA SERENA</v>
          </cell>
          <cell r="S5">
            <v>682</v>
          </cell>
          <cell r="T5">
            <v>629</v>
          </cell>
          <cell r="U5">
            <v>1311</v>
          </cell>
        </row>
        <row r="6">
          <cell r="G6" t="str">
            <v>105100-HOSPITAL LA SERENA</v>
          </cell>
          <cell r="H6">
            <v>10</v>
          </cell>
          <cell r="I6">
            <v>6</v>
          </cell>
          <cell r="J6">
            <v>16</v>
          </cell>
          <cell r="R6" t="str">
            <v>105100-HOSPITAL LA SERENA</v>
          </cell>
          <cell r="S6">
            <v>1</v>
          </cell>
          <cell r="T6">
            <v>1</v>
          </cell>
          <cell r="U6">
            <v>2</v>
          </cell>
        </row>
        <row r="7">
          <cell r="G7" t="str">
            <v>105300-CES. CARDENAL CARO</v>
          </cell>
          <cell r="H7">
            <v>685</v>
          </cell>
          <cell r="I7">
            <v>712</v>
          </cell>
          <cell r="J7">
            <v>1397</v>
          </cell>
          <cell r="R7" t="str">
            <v>105300-CES. CARDENAL CARO</v>
          </cell>
          <cell r="S7">
            <v>201</v>
          </cell>
          <cell r="T7">
            <v>208</v>
          </cell>
          <cell r="U7">
            <v>409</v>
          </cell>
        </row>
        <row r="8">
          <cell r="G8" t="str">
            <v>105301-CES. LAS COMPAÑIAS</v>
          </cell>
          <cell r="H8">
            <v>403</v>
          </cell>
          <cell r="I8">
            <v>456</v>
          </cell>
          <cell r="J8">
            <v>859</v>
          </cell>
          <cell r="R8" t="str">
            <v>105301-CES. LAS COMPAÑIAS</v>
          </cell>
          <cell r="S8">
            <v>91</v>
          </cell>
          <cell r="T8">
            <v>60</v>
          </cell>
          <cell r="U8">
            <v>151</v>
          </cell>
        </row>
        <row r="9">
          <cell r="G9" t="str">
            <v>105302-CES. PEDRO AGUIRRE C.</v>
          </cell>
          <cell r="H9">
            <v>463</v>
          </cell>
          <cell r="I9">
            <v>514</v>
          </cell>
          <cell r="J9">
            <v>977</v>
          </cell>
          <cell r="R9" t="str">
            <v>105302-CES. PEDRO AGUIRRE C.</v>
          </cell>
          <cell r="S9">
            <v>99</v>
          </cell>
          <cell r="T9">
            <v>81</v>
          </cell>
          <cell r="U9">
            <v>180</v>
          </cell>
        </row>
        <row r="10">
          <cell r="G10" t="str">
            <v>105313-CES. SCHAFFHAUSER</v>
          </cell>
          <cell r="H10">
            <v>759</v>
          </cell>
          <cell r="I10">
            <v>644</v>
          </cell>
          <cell r="J10">
            <v>1403</v>
          </cell>
          <cell r="R10" t="str">
            <v>105313-CES. SCHAFFHAUSER</v>
          </cell>
          <cell r="S10">
            <v>153</v>
          </cell>
          <cell r="T10">
            <v>134</v>
          </cell>
          <cell r="U10">
            <v>287</v>
          </cell>
        </row>
        <row r="11">
          <cell r="G11" t="str">
            <v>105319-CES. CARDENAL R.S.H.</v>
          </cell>
          <cell r="H11">
            <v>494</v>
          </cell>
          <cell r="I11">
            <v>410</v>
          </cell>
          <cell r="J11">
            <v>904</v>
          </cell>
          <cell r="R11" t="str">
            <v>105319-CES. CARDENAL R.S.H.</v>
          </cell>
          <cell r="S11">
            <v>63</v>
          </cell>
          <cell r="T11">
            <v>60</v>
          </cell>
          <cell r="U11">
            <v>123</v>
          </cell>
        </row>
        <row r="12">
          <cell r="G12" t="str">
            <v>105325-CESFAM JUAN PABLO II</v>
          </cell>
          <cell r="H12">
            <v>348</v>
          </cell>
          <cell r="I12">
            <v>416</v>
          </cell>
          <cell r="J12">
            <v>764</v>
          </cell>
          <cell r="R12" t="str">
            <v>105325-CESFAM JUAN PABLO II</v>
          </cell>
          <cell r="S12">
            <v>28</v>
          </cell>
          <cell r="T12">
            <v>48</v>
          </cell>
          <cell r="U12">
            <v>76</v>
          </cell>
        </row>
        <row r="13">
          <cell r="G13" t="str">
            <v xml:space="preserve">105400-P.S.R. ALGARROBITO            </v>
          </cell>
          <cell r="H13">
            <v>61</v>
          </cell>
          <cell r="I13">
            <v>70</v>
          </cell>
          <cell r="J13">
            <v>131</v>
          </cell>
          <cell r="R13" t="str">
            <v xml:space="preserve">105400-P.S.R. ALGARROBITO            </v>
          </cell>
          <cell r="S13">
            <v>14</v>
          </cell>
          <cell r="T13">
            <v>8</v>
          </cell>
          <cell r="U13">
            <v>22</v>
          </cell>
        </row>
        <row r="14">
          <cell r="G14" t="str">
            <v>105401-P.S.R. LAS ROJAS</v>
          </cell>
          <cell r="H14">
            <v>8</v>
          </cell>
          <cell r="I14">
            <v>6</v>
          </cell>
          <cell r="J14">
            <v>14</v>
          </cell>
          <cell r="R14" t="str">
            <v>105401-P.S.R. LAS ROJAS</v>
          </cell>
          <cell r="S14">
            <v>3</v>
          </cell>
          <cell r="T14">
            <v>2</v>
          </cell>
          <cell r="U14">
            <v>5</v>
          </cell>
        </row>
        <row r="15">
          <cell r="G15" t="str">
            <v>105402-P.S.R. EL ROMERO</v>
          </cell>
          <cell r="H15">
            <v>18</v>
          </cell>
          <cell r="I15">
            <v>11</v>
          </cell>
          <cell r="J15">
            <v>29</v>
          </cell>
          <cell r="R15" t="str">
            <v>105402-P.S.R. EL ROMERO</v>
          </cell>
          <cell r="S15">
            <v>4</v>
          </cell>
          <cell r="T15">
            <v>3</v>
          </cell>
          <cell r="U15">
            <v>7</v>
          </cell>
        </row>
        <row r="16">
          <cell r="G16" t="str">
            <v>105499-P.S.R. LAMBERT</v>
          </cell>
          <cell r="H16">
            <v>10</v>
          </cell>
          <cell r="I16">
            <v>11</v>
          </cell>
          <cell r="J16">
            <v>21</v>
          </cell>
          <cell r="R16" t="str">
            <v>105499-P.S.R. LAMBERT</v>
          </cell>
          <cell r="S16">
            <v>2</v>
          </cell>
          <cell r="U16">
            <v>2</v>
          </cell>
        </row>
        <row r="17">
          <cell r="G17" t="str">
            <v>105700-CECOF VILLA EL INDIO</v>
          </cell>
          <cell r="H17">
            <v>61</v>
          </cell>
          <cell r="I17">
            <v>52</v>
          </cell>
          <cell r="J17">
            <v>113</v>
          </cell>
          <cell r="R17" t="str">
            <v>105700-CECOF VILLA EL INDIO</v>
          </cell>
          <cell r="S17">
            <v>14</v>
          </cell>
          <cell r="T17">
            <v>14</v>
          </cell>
          <cell r="U17">
            <v>28</v>
          </cell>
        </row>
        <row r="18">
          <cell r="G18" t="str">
            <v>105701-CECOF VILLA ALEMANIA</v>
          </cell>
          <cell r="H18">
            <v>16</v>
          </cell>
          <cell r="I18">
            <v>44</v>
          </cell>
          <cell r="J18">
            <v>60</v>
          </cell>
          <cell r="R18" t="str">
            <v>105701-CECOF VILLA ALEMANIA</v>
          </cell>
          <cell r="S18">
            <v>1</v>
          </cell>
          <cell r="T18">
            <v>4</v>
          </cell>
          <cell r="U18">
            <v>5</v>
          </cell>
        </row>
        <row r="19">
          <cell r="G19" t="str">
            <v>105702-CECOF VILLA LAMBERT</v>
          </cell>
          <cell r="H19">
            <v>88</v>
          </cell>
          <cell r="I19">
            <v>107</v>
          </cell>
          <cell r="J19">
            <v>195</v>
          </cell>
          <cell r="R19" t="str">
            <v>105702-CECOF VILLA LAMBERT</v>
          </cell>
          <cell r="S19">
            <v>7</v>
          </cell>
          <cell r="T19">
            <v>5</v>
          </cell>
          <cell r="U19">
            <v>12</v>
          </cell>
        </row>
        <row r="20">
          <cell r="G20" t="str">
            <v>200402-CECOF ARCOS DE PINAMAR</v>
          </cell>
          <cell r="H20">
            <v>17</v>
          </cell>
          <cell r="I20">
            <v>37</v>
          </cell>
          <cell r="J20">
            <v>54</v>
          </cell>
          <cell r="R20" t="str">
            <v>200402-CECOF ARCOS DE PINAMAR</v>
          </cell>
          <cell r="S20">
            <v>1</v>
          </cell>
          <cell r="T20">
            <v>1</v>
          </cell>
          <cell r="U20">
            <v>2</v>
          </cell>
        </row>
        <row r="21">
          <cell r="G21" t="str">
            <v>04102-COQUIMBO</v>
          </cell>
          <cell r="H21">
            <v>4871</v>
          </cell>
          <cell r="I21">
            <v>4152</v>
          </cell>
          <cell r="J21">
            <v>9023</v>
          </cell>
          <cell r="R21" t="str">
            <v>04102-COQUIMBO</v>
          </cell>
          <cell r="S21">
            <v>761</v>
          </cell>
          <cell r="T21">
            <v>705</v>
          </cell>
          <cell r="U21">
            <v>1466</v>
          </cell>
        </row>
        <row r="22">
          <cell r="G22" t="str">
            <v>105101-HOSPITAL COQUIMBO</v>
          </cell>
          <cell r="H22">
            <v>38</v>
          </cell>
          <cell r="I22">
            <v>38</v>
          </cell>
          <cell r="J22">
            <v>76</v>
          </cell>
          <cell r="R22" t="str">
            <v>105303-CES. SAN JUAN</v>
          </cell>
          <cell r="S22">
            <v>136</v>
          </cell>
          <cell r="T22">
            <v>126</v>
          </cell>
          <cell r="U22">
            <v>262</v>
          </cell>
        </row>
        <row r="23">
          <cell r="G23" t="str">
            <v>105303-CES. SAN JUAN</v>
          </cell>
          <cell r="H23">
            <v>516</v>
          </cell>
          <cell r="I23">
            <v>559</v>
          </cell>
          <cell r="J23">
            <v>1075</v>
          </cell>
          <cell r="R23" t="str">
            <v>105304-CES. SANTA CECILIA</v>
          </cell>
          <cell r="S23">
            <v>93</v>
          </cell>
          <cell r="T23">
            <v>96</v>
          </cell>
          <cell r="U23">
            <v>189</v>
          </cell>
        </row>
        <row r="24">
          <cell r="G24" t="str">
            <v>105304-CES. SANTA CECILIA</v>
          </cell>
          <cell r="H24">
            <v>462</v>
          </cell>
          <cell r="I24">
            <v>528</v>
          </cell>
          <cell r="J24">
            <v>990</v>
          </cell>
          <cell r="R24" t="str">
            <v>105305-CES. TIERRAS BLANCAS</v>
          </cell>
          <cell r="S24">
            <v>221</v>
          </cell>
          <cell r="T24">
            <v>177</v>
          </cell>
          <cell r="U24">
            <v>398</v>
          </cell>
        </row>
        <row r="25">
          <cell r="G25" t="str">
            <v>105305-CES. TIERRAS BLANCAS</v>
          </cell>
          <cell r="H25">
            <v>2055</v>
          </cell>
          <cell r="I25">
            <v>1175</v>
          </cell>
          <cell r="J25">
            <v>3230</v>
          </cell>
          <cell r="R25" t="str">
            <v>105321-CES. RURAL  TONGOY</v>
          </cell>
          <cell r="S25">
            <v>22</v>
          </cell>
          <cell r="U25">
            <v>22</v>
          </cell>
        </row>
        <row r="26">
          <cell r="G26" t="str">
            <v>105321-CES. RURAL  TONGOY</v>
          </cell>
          <cell r="H26">
            <v>130</v>
          </cell>
          <cell r="I26">
            <v>188</v>
          </cell>
          <cell r="J26">
            <v>318</v>
          </cell>
          <cell r="R26" t="str">
            <v>105323-CES. DR. SERGIO AGUILAR</v>
          </cell>
          <cell r="S26">
            <v>241</v>
          </cell>
          <cell r="T26">
            <v>254</v>
          </cell>
          <cell r="U26">
            <v>495</v>
          </cell>
        </row>
        <row r="27">
          <cell r="G27" t="str">
            <v>105323-CES. DR. SERGIO AGUILAR</v>
          </cell>
          <cell r="H27">
            <v>1285</v>
          </cell>
          <cell r="I27">
            <v>1278</v>
          </cell>
          <cell r="J27">
            <v>2563</v>
          </cell>
          <cell r="R27" t="str">
            <v>105405-P.S.R. GUANAQUEROS</v>
          </cell>
          <cell r="S27">
            <v>8</v>
          </cell>
          <cell r="T27">
            <v>9</v>
          </cell>
          <cell r="U27">
            <v>17</v>
          </cell>
        </row>
        <row r="28">
          <cell r="G28" t="str">
            <v xml:space="preserve">105404-P.S.R. EL TANGUE                         </v>
          </cell>
          <cell r="H28">
            <v>6</v>
          </cell>
          <cell r="J28">
            <v>6</v>
          </cell>
          <cell r="R28" t="str">
            <v>105406-P.S.R. PAN DE AZUCAR</v>
          </cell>
          <cell r="S28">
            <v>27</v>
          </cell>
          <cell r="U28">
            <v>27</v>
          </cell>
        </row>
        <row r="29">
          <cell r="G29" t="str">
            <v>105405-P.S.R. GUANAQUEROS</v>
          </cell>
          <cell r="H29">
            <v>58</v>
          </cell>
          <cell r="I29">
            <v>53</v>
          </cell>
          <cell r="J29">
            <v>111</v>
          </cell>
          <cell r="R29" t="str">
            <v>105407-P.S.R. TAMBILLOS</v>
          </cell>
          <cell r="S29">
            <v>1</v>
          </cell>
          <cell r="U29">
            <v>1</v>
          </cell>
        </row>
        <row r="30">
          <cell r="G30" t="str">
            <v>105406-P.S.R. PAN DE AZUCAR</v>
          </cell>
          <cell r="H30">
            <v>150</v>
          </cell>
          <cell r="J30">
            <v>150</v>
          </cell>
          <cell r="R30" t="str">
            <v>105705-CECOF EL ALBA</v>
          </cell>
          <cell r="S30">
            <v>4</v>
          </cell>
          <cell r="T30">
            <v>5</v>
          </cell>
          <cell r="U30">
            <v>9</v>
          </cell>
        </row>
        <row r="31">
          <cell r="G31" t="str">
            <v>105407-P.S.R. TAMBILLOS</v>
          </cell>
          <cell r="H31">
            <v>17</v>
          </cell>
          <cell r="I31">
            <v>17</v>
          </cell>
          <cell r="J31">
            <v>34</v>
          </cell>
          <cell r="R31" t="str">
            <v>200273-CECOF PUNTA MIRA</v>
          </cell>
          <cell r="S31">
            <v>8</v>
          </cell>
          <cell r="T31">
            <v>9</v>
          </cell>
          <cell r="U31">
            <v>17</v>
          </cell>
        </row>
        <row r="32">
          <cell r="G32" t="str">
            <v>105705-CECOF EL ALBA</v>
          </cell>
          <cell r="H32">
            <v>83</v>
          </cell>
          <cell r="I32">
            <v>87</v>
          </cell>
          <cell r="J32">
            <v>170</v>
          </cell>
          <cell r="R32" t="str">
            <v>200494-CESFAM EL SAUCE</v>
          </cell>
          <cell r="T32">
            <v>9</v>
          </cell>
          <cell r="U32">
            <v>9</v>
          </cell>
        </row>
        <row r="33">
          <cell r="G33" t="str">
            <v>200273-CECOF PUNTA MIRA</v>
          </cell>
          <cell r="H33">
            <v>71</v>
          </cell>
          <cell r="I33">
            <v>62</v>
          </cell>
          <cell r="J33">
            <v>133</v>
          </cell>
          <cell r="R33" t="str">
            <v>200499-CESFAM PAN DE AZÚCAR</v>
          </cell>
          <cell r="T33">
            <v>20</v>
          </cell>
          <cell r="U33">
            <v>20</v>
          </cell>
        </row>
        <row r="34">
          <cell r="G34" t="str">
            <v>200494-CESFAM EL SAUCE</v>
          </cell>
          <cell r="I34">
            <v>60</v>
          </cell>
          <cell r="J34">
            <v>60</v>
          </cell>
          <cell r="R34" t="str">
            <v>04103-ANDACOLLO</v>
          </cell>
          <cell r="S34">
            <v>31</v>
          </cell>
          <cell r="T34">
            <v>27</v>
          </cell>
          <cell r="U34">
            <v>58</v>
          </cell>
        </row>
        <row r="35">
          <cell r="G35" t="str">
            <v>200499-CESFAM PAN DE AZÚCAR</v>
          </cell>
          <cell r="I35">
            <v>107</v>
          </cell>
          <cell r="J35">
            <v>107</v>
          </cell>
          <cell r="R35" t="str">
            <v>105106-HOSPITAL ANDACOLLO</v>
          </cell>
          <cell r="S35">
            <v>31</v>
          </cell>
          <cell r="T35">
            <v>27</v>
          </cell>
          <cell r="U35">
            <v>58</v>
          </cell>
        </row>
        <row r="36">
          <cell r="G36" t="str">
            <v>04103-ANDACOLLO</v>
          </cell>
          <cell r="H36">
            <v>221</v>
          </cell>
          <cell r="I36">
            <v>276</v>
          </cell>
          <cell r="J36">
            <v>497</v>
          </cell>
          <cell r="R36" t="str">
            <v>04104-LA HIGUERA</v>
          </cell>
          <cell r="S36">
            <v>20</v>
          </cell>
          <cell r="T36">
            <v>15</v>
          </cell>
          <cell r="U36">
            <v>35</v>
          </cell>
        </row>
        <row r="37">
          <cell r="G37" t="str">
            <v>105106-HOSPITAL ANDACOLLO</v>
          </cell>
          <cell r="H37">
            <v>221</v>
          </cell>
          <cell r="I37">
            <v>276</v>
          </cell>
          <cell r="J37">
            <v>497</v>
          </cell>
          <cell r="R37" t="str">
            <v>105314-CES. LA HIGUERA</v>
          </cell>
          <cell r="S37">
            <v>6</v>
          </cell>
          <cell r="T37">
            <v>2</v>
          </cell>
          <cell r="U37">
            <v>8</v>
          </cell>
        </row>
        <row r="38">
          <cell r="G38" t="str">
            <v>04104-LA HIGUERA</v>
          </cell>
          <cell r="H38">
            <v>82</v>
          </cell>
          <cell r="I38">
            <v>95</v>
          </cell>
          <cell r="J38">
            <v>177</v>
          </cell>
          <cell r="R38" t="str">
            <v xml:space="preserve">105500-P.S.R. CALETA HORNOS        </v>
          </cell>
          <cell r="S38">
            <v>4</v>
          </cell>
          <cell r="T38">
            <v>4</v>
          </cell>
          <cell r="U38">
            <v>8</v>
          </cell>
        </row>
        <row r="39">
          <cell r="G39" t="str">
            <v>105314-CES. LA HIGUERA</v>
          </cell>
          <cell r="H39">
            <v>29</v>
          </cell>
          <cell r="I39">
            <v>31</v>
          </cell>
          <cell r="J39">
            <v>60</v>
          </cell>
          <cell r="R39" t="str">
            <v>105505-P.S.R. LOS CHOROS</v>
          </cell>
          <cell r="S39">
            <v>8</v>
          </cell>
          <cell r="T39">
            <v>6</v>
          </cell>
          <cell r="U39">
            <v>14</v>
          </cell>
        </row>
        <row r="40">
          <cell r="G40" t="str">
            <v xml:space="preserve">105500-P.S.R. CALETA HORNOS        </v>
          </cell>
          <cell r="H40">
            <v>21</v>
          </cell>
          <cell r="I40">
            <v>28</v>
          </cell>
          <cell r="J40">
            <v>49</v>
          </cell>
          <cell r="R40" t="str">
            <v>105506-P.S.R. EL TRAPICHE</v>
          </cell>
          <cell r="S40">
            <v>2</v>
          </cell>
          <cell r="T40">
            <v>3</v>
          </cell>
          <cell r="U40">
            <v>5</v>
          </cell>
        </row>
        <row r="41">
          <cell r="G41" t="str">
            <v>105505-P.S.R. LOS CHOROS</v>
          </cell>
          <cell r="H41">
            <v>18</v>
          </cell>
          <cell r="I41">
            <v>20</v>
          </cell>
          <cell r="J41">
            <v>38</v>
          </cell>
          <cell r="R41" t="str">
            <v>04105-PAIHUANO</v>
          </cell>
          <cell r="S41">
            <v>21</v>
          </cell>
          <cell r="T41">
            <v>16</v>
          </cell>
          <cell r="U41">
            <v>37</v>
          </cell>
        </row>
        <row r="42">
          <cell r="G42" t="str">
            <v>105506-P.S.R. EL TRAPICHE</v>
          </cell>
          <cell r="H42">
            <v>14</v>
          </cell>
          <cell r="I42">
            <v>16</v>
          </cell>
          <cell r="J42">
            <v>30</v>
          </cell>
          <cell r="R42" t="str">
            <v>105306-CES. PAIHUANO</v>
          </cell>
          <cell r="S42">
            <v>11</v>
          </cell>
          <cell r="T42">
            <v>8</v>
          </cell>
          <cell r="U42">
            <v>19</v>
          </cell>
        </row>
        <row r="43">
          <cell r="G43" t="str">
            <v>04105-PAIHUANO</v>
          </cell>
          <cell r="H43">
            <v>99</v>
          </cell>
          <cell r="I43">
            <v>106</v>
          </cell>
          <cell r="J43">
            <v>205</v>
          </cell>
          <cell r="R43" t="str">
            <v>105475-P.S.R. HORCON</v>
          </cell>
          <cell r="S43">
            <v>1</v>
          </cell>
          <cell r="T43">
            <v>1</v>
          </cell>
          <cell r="U43">
            <v>2</v>
          </cell>
        </row>
        <row r="44">
          <cell r="G44" t="str">
            <v>105306-CES. PAIHUANO</v>
          </cell>
          <cell r="H44">
            <v>54</v>
          </cell>
          <cell r="I44">
            <v>56</v>
          </cell>
          <cell r="J44">
            <v>110</v>
          </cell>
          <cell r="R44" t="str">
            <v>105476-P.S.R. MONTE GRANDE</v>
          </cell>
          <cell r="S44">
            <v>2</v>
          </cell>
          <cell r="T44">
            <v>2</v>
          </cell>
          <cell r="U44">
            <v>4</v>
          </cell>
        </row>
        <row r="45">
          <cell r="G45" t="str">
            <v>105475-P.S.R. HORCON</v>
          </cell>
          <cell r="H45">
            <v>17</v>
          </cell>
          <cell r="I45">
            <v>18</v>
          </cell>
          <cell r="J45">
            <v>35</v>
          </cell>
          <cell r="R45" t="str">
            <v>105477-P.S.R. PISCO ELQUI</v>
          </cell>
          <cell r="S45">
            <v>7</v>
          </cell>
          <cell r="T45">
            <v>5</v>
          </cell>
          <cell r="U45">
            <v>12</v>
          </cell>
        </row>
        <row r="46">
          <cell r="G46" t="str">
            <v>105476-P.S.R. MONTE GRANDE</v>
          </cell>
          <cell r="H46">
            <v>6</v>
          </cell>
          <cell r="I46">
            <v>11</v>
          </cell>
          <cell r="J46">
            <v>17</v>
          </cell>
          <cell r="R46" t="str">
            <v>04106-VICUÑA</v>
          </cell>
          <cell r="S46">
            <v>96</v>
          </cell>
          <cell r="T46">
            <v>138</v>
          </cell>
          <cell r="U46">
            <v>234</v>
          </cell>
        </row>
        <row r="47">
          <cell r="G47" t="str">
            <v>105477-P.S.R. PISCO ELQUI</v>
          </cell>
          <cell r="H47">
            <v>22</v>
          </cell>
          <cell r="I47">
            <v>21</v>
          </cell>
          <cell r="J47">
            <v>43</v>
          </cell>
          <cell r="R47" t="str">
            <v>105107-HOSPITAL VICUÑA</v>
          </cell>
          <cell r="S47">
            <v>51</v>
          </cell>
          <cell r="T47">
            <v>72</v>
          </cell>
          <cell r="U47">
            <v>123</v>
          </cell>
        </row>
        <row r="48">
          <cell r="G48" t="str">
            <v>04106-VICUÑA</v>
          </cell>
          <cell r="H48">
            <v>598</v>
          </cell>
          <cell r="I48">
            <v>770</v>
          </cell>
          <cell r="J48">
            <v>1368</v>
          </cell>
          <cell r="R48" t="str">
            <v>105467-P.S.R. DIAGUITAS</v>
          </cell>
          <cell r="S48">
            <v>6</v>
          </cell>
          <cell r="T48">
            <v>11</v>
          </cell>
          <cell r="U48">
            <v>17</v>
          </cell>
        </row>
        <row r="49">
          <cell r="G49" t="str">
            <v>105107-HOSPITAL VICUÑA</v>
          </cell>
          <cell r="H49">
            <v>213</v>
          </cell>
          <cell r="I49">
            <v>403</v>
          </cell>
          <cell r="J49">
            <v>616</v>
          </cell>
          <cell r="R49" t="str">
            <v>105468-P.S.R. EL MOLLE</v>
          </cell>
          <cell r="S49">
            <v>1</v>
          </cell>
          <cell r="T49">
            <v>6</v>
          </cell>
          <cell r="U49">
            <v>7</v>
          </cell>
        </row>
        <row r="50">
          <cell r="G50" t="str">
            <v>105467-P.S.R. DIAGUITAS</v>
          </cell>
          <cell r="H50">
            <v>40</v>
          </cell>
          <cell r="I50">
            <v>45</v>
          </cell>
          <cell r="J50">
            <v>85</v>
          </cell>
          <cell r="R50" t="str">
            <v>105469-P.S.R. EL TAMBO</v>
          </cell>
          <cell r="S50">
            <v>3</v>
          </cell>
          <cell r="T50">
            <v>8</v>
          </cell>
          <cell r="U50">
            <v>11</v>
          </cell>
        </row>
        <row r="51">
          <cell r="G51" t="str">
            <v>105468-P.S.R. EL MOLLE</v>
          </cell>
          <cell r="H51">
            <v>33</v>
          </cell>
          <cell r="I51">
            <v>34</v>
          </cell>
          <cell r="J51">
            <v>67</v>
          </cell>
          <cell r="R51" t="str">
            <v>105470-P.S.R. HUANTA</v>
          </cell>
          <cell r="T51">
            <v>1</v>
          </cell>
          <cell r="U51">
            <v>1</v>
          </cell>
        </row>
        <row r="52">
          <cell r="G52" t="str">
            <v>105469-P.S.R. EL TAMBO</v>
          </cell>
          <cell r="H52">
            <v>45</v>
          </cell>
          <cell r="I52">
            <v>57</v>
          </cell>
          <cell r="J52">
            <v>102</v>
          </cell>
          <cell r="R52" t="str">
            <v>105471-P.S.R. PERALILLO</v>
          </cell>
          <cell r="S52">
            <v>11</v>
          </cell>
          <cell r="T52">
            <v>8</v>
          </cell>
          <cell r="U52">
            <v>19</v>
          </cell>
        </row>
        <row r="53">
          <cell r="G53" t="str">
            <v>105470-P.S.R. HUANTA</v>
          </cell>
          <cell r="H53">
            <v>5</v>
          </cell>
          <cell r="I53">
            <v>8</v>
          </cell>
          <cell r="J53">
            <v>13</v>
          </cell>
          <cell r="R53" t="str">
            <v>105472-P.S.R. RIVADAVIA</v>
          </cell>
          <cell r="S53">
            <v>12</v>
          </cell>
          <cell r="T53">
            <v>11</v>
          </cell>
          <cell r="U53">
            <v>23</v>
          </cell>
        </row>
        <row r="54">
          <cell r="G54" t="str">
            <v>105471-P.S.R. PERALILLO</v>
          </cell>
          <cell r="H54">
            <v>78</v>
          </cell>
          <cell r="I54">
            <v>62</v>
          </cell>
          <cell r="J54">
            <v>140</v>
          </cell>
          <cell r="R54" t="str">
            <v>105473-P.S.R. TALCUNA</v>
          </cell>
          <cell r="S54">
            <v>3</v>
          </cell>
          <cell r="T54">
            <v>5</v>
          </cell>
          <cell r="U54">
            <v>8</v>
          </cell>
        </row>
        <row r="55">
          <cell r="G55" t="str">
            <v>105472-P.S.R. RIVADAVIA</v>
          </cell>
          <cell r="H55">
            <v>26</v>
          </cell>
          <cell r="I55">
            <v>27</v>
          </cell>
          <cell r="J55">
            <v>53</v>
          </cell>
          <cell r="R55" t="str">
            <v>105474-P.S.R. CHAPILCA</v>
          </cell>
          <cell r="S55">
            <v>1</v>
          </cell>
          <cell r="T55">
            <v>3</v>
          </cell>
          <cell r="U55">
            <v>4</v>
          </cell>
        </row>
        <row r="56">
          <cell r="G56" t="str">
            <v>105473-P.S.R. TALCUNA</v>
          </cell>
          <cell r="H56">
            <v>28</v>
          </cell>
          <cell r="I56">
            <v>29</v>
          </cell>
          <cell r="J56">
            <v>57</v>
          </cell>
          <cell r="R56" t="str">
            <v>105502-P.S.R. CALINGASTA</v>
          </cell>
          <cell r="S56">
            <v>5</v>
          </cell>
          <cell r="U56">
            <v>5</v>
          </cell>
        </row>
        <row r="57">
          <cell r="G57" t="str">
            <v>105474-P.S.R. CHAPILCA</v>
          </cell>
          <cell r="H57">
            <v>14</v>
          </cell>
          <cell r="I57">
            <v>13</v>
          </cell>
          <cell r="J57">
            <v>27</v>
          </cell>
          <cell r="R57" t="str">
            <v>105509-P.S.R. GUALLIGUAICA</v>
          </cell>
          <cell r="S57">
            <v>3</v>
          </cell>
          <cell r="T57">
            <v>4</v>
          </cell>
          <cell r="U57">
            <v>7</v>
          </cell>
        </row>
        <row r="58">
          <cell r="G58" t="str">
            <v>105502-P.S.R. CALINGASTA</v>
          </cell>
          <cell r="H58">
            <v>102</v>
          </cell>
          <cell r="J58">
            <v>102</v>
          </cell>
          <cell r="R58" t="str">
            <v>200538-CESFAM SAN ISIDRO CALINGASTA</v>
          </cell>
          <cell r="T58">
            <v>9</v>
          </cell>
          <cell r="U58">
            <v>9</v>
          </cell>
        </row>
        <row r="59">
          <cell r="G59" t="str">
            <v>105509-P.S.R. GUALLIGUAICA</v>
          </cell>
          <cell r="H59">
            <v>14</v>
          </cell>
          <cell r="I59">
            <v>13</v>
          </cell>
          <cell r="J59">
            <v>27</v>
          </cell>
          <cell r="R59" t="str">
            <v>04201-ILLAPEL</v>
          </cell>
          <cell r="S59">
            <v>107</v>
          </cell>
          <cell r="T59">
            <v>129</v>
          </cell>
          <cell r="U59">
            <v>236</v>
          </cell>
        </row>
        <row r="60">
          <cell r="G60" t="str">
            <v>200538-CESFAM SAN ISIDRO CALINGASTA</v>
          </cell>
          <cell r="I60">
            <v>79</v>
          </cell>
          <cell r="J60">
            <v>79</v>
          </cell>
          <cell r="R60" t="str">
            <v>105326-CESFAM SAN RAFAEL</v>
          </cell>
          <cell r="T60">
            <v>22</v>
          </cell>
          <cell r="U60">
            <v>22</v>
          </cell>
        </row>
        <row r="61">
          <cell r="G61" t="str">
            <v>04201-ILLAPEL</v>
          </cell>
          <cell r="H61">
            <v>588</v>
          </cell>
          <cell r="I61">
            <v>642</v>
          </cell>
          <cell r="J61">
            <v>1230</v>
          </cell>
          <cell r="R61" t="str">
            <v xml:space="preserve">105443-P.S.R. CARCAMO                   </v>
          </cell>
          <cell r="S61">
            <v>6</v>
          </cell>
          <cell r="T61">
            <v>6</v>
          </cell>
          <cell r="U61">
            <v>12</v>
          </cell>
        </row>
        <row r="62">
          <cell r="G62" t="str">
            <v>105326-CESFAM SAN RAFAEL</v>
          </cell>
          <cell r="H62">
            <v>111</v>
          </cell>
          <cell r="I62">
            <v>194</v>
          </cell>
          <cell r="J62">
            <v>305</v>
          </cell>
          <cell r="R62" t="str">
            <v>105444-P.S.R. HUINTIL</v>
          </cell>
          <cell r="S62">
            <v>6</v>
          </cell>
          <cell r="T62">
            <v>7</v>
          </cell>
          <cell r="U62">
            <v>13</v>
          </cell>
        </row>
        <row r="63">
          <cell r="G63" t="str">
            <v xml:space="preserve">105443-P.S.R. CARCAMO                   </v>
          </cell>
          <cell r="H63">
            <v>17</v>
          </cell>
          <cell r="I63">
            <v>17</v>
          </cell>
          <cell r="J63">
            <v>34</v>
          </cell>
          <cell r="R63" t="str">
            <v>105445-P.S.R. LIMAHUIDA</v>
          </cell>
          <cell r="S63">
            <v>3</v>
          </cell>
          <cell r="T63">
            <v>2</v>
          </cell>
          <cell r="U63">
            <v>5</v>
          </cell>
        </row>
        <row r="64">
          <cell r="G64" t="str">
            <v>105444-P.S.R. HUINTIL</v>
          </cell>
          <cell r="H64">
            <v>6</v>
          </cell>
          <cell r="I64">
            <v>6</v>
          </cell>
          <cell r="J64">
            <v>12</v>
          </cell>
          <cell r="R64" t="str">
            <v>105447-P.S.R. PERALILLO</v>
          </cell>
          <cell r="S64">
            <v>3</v>
          </cell>
          <cell r="T64">
            <v>2</v>
          </cell>
          <cell r="U64">
            <v>5</v>
          </cell>
        </row>
        <row r="65">
          <cell r="G65" t="str">
            <v>105445-P.S.R. LIMAHUIDA</v>
          </cell>
          <cell r="H65">
            <v>5</v>
          </cell>
          <cell r="I65">
            <v>9</v>
          </cell>
          <cell r="J65">
            <v>14</v>
          </cell>
          <cell r="R65" t="str">
            <v>105448-P.S.R. SANTA VIRGINIA</v>
          </cell>
          <cell r="T65">
            <v>4</v>
          </cell>
          <cell r="U65">
            <v>4</v>
          </cell>
        </row>
        <row r="66">
          <cell r="G66" t="str">
            <v>105446-P.S.R. MATANCILLA</v>
          </cell>
          <cell r="H66">
            <v>1</v>
          </cell>
          <cell r="I66">
            <v>1</v>
          </cell>
          <cell r="J66">
            <v>2</v>
          </cell>
          <cell r="R66" t="str">
            <v>105449-P.S.R. TUNGA NORTE</v>
          </cell>
          <cell r="S66">
            <v>1</v>
          </cell>
          <cell r="T66">
            <v>4</v>
          </cell>
          <cell r="U66">
            <v>5</v>
          </cell>
        </row>
        <row r="67">
          <cell r="G67" t="str">
            <v>105447-P.S.R. PERALILLO</v>
          </cell>
          <cell r="H67">
            <v>9</v>
          </cell>
          <cell r="I67">
            <v>10</v>
          </cell>
          <cell r="J67">
            <v>19</v>
          </cell>
          <cell r="R67" t="str">
            <v>105485-P.S.R. PLAN DE HORNOS</v>
          </cell>
          <cell r="S67">
            <v>3</v>
          </cell>
          <cell r="T67">
            <v>5</v>
          </cell>
          <cell r="U67">
            <v>8</v>
          </cell>
        </row>
        <row r="68">
          <cell r="G68" t="str">
            <v>105448-P.S.R. SANTA VIRGINIA</v>
          </cell>
          <cell r="H68">
            <v>7</v>
          </cell>
          <cell r="I68">
            <v>5</v>
          </cell>
          <cell r="J68">
            <v>12</v>
          </cell>
          <cell r="R68" t="str">
            <v>105486-P.S.R. TUNGA SUR</v>
          </cell>
          <cell r="S68">
            <v>2</v>
          </cell>
          <cell r="T68">
            <v>2</v>
          </cell>
          <cell r="U68">
            <v>4</v>
          </cell>
        </row>
        <row r="69">
          <cell r="G69" t="str">
            <v>105449-P.S.R. TUNGA NORTE</v>
          </cell>
          <cell r="H69">
            <v>1</v>
          </cell>
          <cell r="I69">
            <v>3</v>
          </cell>
          <cell r="J69">
            <v>4</v>
          </cell>
          <cell r="R69" t="str">
            <v>105487-P.S.R. CAÑAS UNO</v>
          </cell>
          <cell r="S69">
            <v>1</v>
          </cell>
          <cell r="T69">
            <v>4</v>
          </cell>
          <cell r="U69">
            <v>5</v>
          </cell>
        </row>
        <row r="70">
          <cell r="G70" t="str">
            <v>105485-P.S.R. PLAN DE HORNOS</v>
          </cell>
          <cell r="H70">
            <v>11</v>
          </cell>
          <cell r="I70">
            <v>14</v>
          </cell>
          <cell r="J70">
            <v>25</v>
          </cell>
          <cell r="R70" t="str">
            <v>105504-P.S.R. SOCAVON</v>
          </cell>
          <cell r="S70">
            <v>2</v>
          </cell>
          <cell r="T70">
            <v>3</v>
          </cell>
          <cell r="U70">
            <v>5</v>
          </cell>
        </row>
        <row r="71">
          <cell r="G71" t="str">
            <v>105486-P.S.R. TUNGA SUR</v>
          </cell>
          <cell r="H71">
            <v>5</v>
          </cell>
          <cell r="I71">
            <v>5</v>
          </cell>
          <cell r="J71">
            <v>10</v>
          </cell>
          <cell r="R71" t="str">
            <v>200366-CESFAM URBANO II</v>
          </cell>
          <cell r="S71">
            <v>80</v>
          </cell>
          <cell r="T71">
            <v>68</v>
          </cell>
          <cell r="U71">
            <v>148</v>
          </cell>
        </row>
        <row r="72">
          <cell r="G72" t="str">
            <v>105487-P.S.R. CAÑAS UNO</v>
          </cell>
          <cell r="H72">
            <v>18</v>
          </cell>
          <cell r="I72">
            <v>29</v>
          </cell>
          <cell r="J72">
            <v>47</v>
          </cell>
          <cell r="R72" t="str">
            <v>04202-CANELA</v>
          </cell>
          <cell r="S72">
            <v>56</v>
          </cell>
          <cell r="T72">
            <v>77</v>
          </cell>
          <cell r="U72">
            <v>133</v>
          </cell>
        </row>
        <row r="73">
          <cell r="G73" t="str">
            <v>105496-P.S.R. PINTACURA SUR</v>
          </cell>
          <cell r="H73">
            <v>6</v>
          </cell>
          <cell r="I73">
            <v>7</v>
          </cell>
          <cell r="J73">
            <v>13</v>
          </cell>
          <cell r="R73" t="str">
            <v>105309-CES. RURAL CANELA</v>
          </cell>
          <cell r="S73">
            <v>30</v>
          </cell>
          <cell r="T73">
            <v>36</v>
          </cell>
          <cell r="U73">
            <v>66</v>
          </cell>
        </row>
        <row r="74">
          <cell r="G74" t="str">
            <v>105504-P.S.R. SOCAVON</v>
          </cell>
          <cell r="H74">
            <v>6</v>
          </cell>
          <cell r="I74">
            <v>7</v>
          </cell>
          <cell r="J74">
            <v>13</v>
          </cell>
          <cell r="R74" t="str">
            <v xml:space="preserve">105450-P.S.R. MINCHA NORTE            </v>
          </cell>
          <cell r="S74">
            <v>15</v>
          </cell>
          <cell r="T74">
            <v>15</v>
          </cell>
          <cell r="U74">
            <v>30</v>
          </cell>
        </row>
        <row r="75">
          <cell r="G75" t="str">
            <v>200366-CESFAM URBANO II</v>
          </cell>
          <cell r="H75">
            <v>385</v>
          </cell>
          <cell r="I75">
            <v>335</v>
          </cell>
          <cell r="J75">
            <v>720</v>
          </cell>
          <cell r="R75" t="str">
            <v>105451-P.S.R. AGUA FRIA</v>
          </cell>
          <cell r="S75">
            <v>2</v>
          </cell>
          <cell r="T75">
            <v>3</v>
          </cell>
          <cell r="U75">
            <v>5</v>
          </cell>
        </row>
        <row r="76">
          <cell r="G76" t="str">
            <v>04202-CANELA</v>
          </cell>
          <cell r="H76">
            <v>264</v>
          </cell>
          <cell r="I76">
            <v>334</v>
          </cell>
          <cell r="J76">
            <v>598</v>
          </cell>
          <cell r="R76" t="str">
            <v>105482-P.S.R. CANELA ALTA</v>
          </cell>
          <cell r="S76">
            <v>6</v>
          </cell>
          <cell r="T76">
            <v>12</v>
          </cell>
          <cell r="U76">
            <v>18</v>
          </cell>
        </row>
        <row r="77">
          <cell r="G77" t="str">
            <v>105309-CES. RURAL CANELA</v>
          </cell>
          <cell r="H77">
            <v>144</v>
          </cell>
          <cell r="I77">
            <v>175</v>
          </cell>
          <cell r="J77">
            <v>319</v>
          </cell>
          <cell r="R77" t="str">
            <v>105483-P.S.R. LOS RULOS</v>
          </cell>
          <cell r="S77">
            <v>2</v>
          </cell>
          <cell r="T77">
            <v>2</v>
          </cell>
          <cell r="U77">
            <v>4</v>
          </cell>
        </row>
        <row r="78">
          <cell r="G78" t="str">
            <v xml:space="preserve">105450-P.S.R. MINCHA NORTE            </v>
          </cell>
          <cell r="H78">
            <v>53</v>
          </cell>
          <cell r="I78">
            <v>61</v>
          </cell>
          <cell r="J78">
            <v>114</v>
          </cell>
          <cell r="R78" t="str">
            <v>105484-P.S.R. HUENTELAUQUEN</v>
          </cell>
          <cell r="T78">
            <v>7</v>
          </cell>
          <cell r="U78">
            <v>7</v>
          </cell>
        </row>
        <row r="79">
          <cell r="G79" t="str">
            <v>105451-P.S.R. AGUA FRIA</v>
          </cell>
          <cell r="H79">
            <v>8</v>
          </cell>
          <cell r="I79">
            <v>12</v>
          </cell>
          <cell r="J79">
            <v>20</v>
          </cell>
          <cell r="R79" t="str">
            <v>105488-P.S.R. ESPIRITU SANTO</v>
          </cell>
          <cell r="T79">
            <v>1</v>
          </cell>
          <cell r="U79">
            <v>1</v>
          </cell>
        </row>
        <row r="80">
          <cell r="G80" t="str">
            <v>105482-P.S.R. CANELA ALTA</v>
          </cell>
          <cell r="H80">
            <v>23</v>
          </cell>
          <cell r="I80">
            <v>40</v>
          </cell>
          <cell r="J80">
            <v>63</v>
          </cell>
          <cell r="R80" t="str">
            <v>105497-P.S.R. JABONERIA</v>
          </cell>
          <cell r="S80">
            <v>1</v>
          </cell>
          <cell r="T80">
            <v>1</v>
          </cell>
          <cell r="U80">
            <v>2</v>
          </cell>
        </row>
        <row r="81">
          <cell r="G81" t="str">
            <v>105483-P.S.R. LOS RULOS</v>
          </cell>
          <cell r="H81">
            <v>5</v>
          </cell>
          <cell r="I81">
            <v>6</v>
          </cell>
          <cell r="J81">
            <v>11</v>
          </cell>
          <cell r="R81" t="str">
            <v>04203-LOS VILOS</v>
          </cell>
          <cell r="S81">
            <v>82</v>
          </cell>
          <cell r="T81">
            <v>89</v>
          </cell>
          <cell r="U81">
            <v>171</v>
          </cell>
        </row>
        <row r="82">
          <cell r="G82" t="str">
            <v>105484-P.S.R. HUENTELAUQUEN</v>
          </cell>
          <cell r="H82">
            <v>22</v>
          </cell>
          <cell r="I82">
            <v>28</v>
          </cell>
          <cell r="J82">
            <v>50</v>
          </cell>
          <cell r="R82" t="str">
            <v>105108-HOSPITAL LOS VILOS</v>
          </cell>
          <cell r="S82">
            <v>51</v>
          </cell>
          <cell r="T82">
            <v>55</v>
          </cell>
          <cell r="U82">
            <v>106</v>
          </cell>
        </row>
        <row r="83">
          <cell r="G83" t="str">
            <v>105488-P.S.R. ESPIRITU SANTO</v>
          </cell>
          <cell r="H83">
            <v>1</v>
          </cell>
          <cell r="I83">
            <v>2</v>
          </cell>
          <cell r="J83">
            <v>3</v>
          </cell>
          <cell r="R83" t="str">
            <v xml:space="preserve">105478-P.S.R. CAIMANES                   </v>
          </cell>
          <cell r="S83">
            <v>9</v>
          </cell>
          <cell r="T83">
            <v>8</v>
          </cell>
          <cell r="U83">
            <v>17</v>
          </cell>
        </row>
        <row r="84">
          <cell r="G84" t="str">
            <v>105493-P.S.R. MINCHA SUR</v>
          </cell>
          <cell r="H84">
            <v>4</v>
          </cell>
          <cell r="I84">
            <v>6</v>
          </cell>
          <cell r="J84">
            <v>10</v>
          </cell>
          <cell r="R84" t="str">
            <v>105479-P.S.R. GUANGUALI</v>
          </cell>
          <cell r="S84">
            <v>2</v>
          </cell>
          <cell r="T84">
            <v>4</v>
          </cell>
          <cell r="U84">
            <v>6</v>
          </cell>
        </row>
        <row r="85">
          <cell r="G85" t="str">
            <v>105497-P.S.R. JABONERIA</v>
          </cell>
          <cell r="H85">
            <v>3</v>
          </cell>
          <cell r="I85">
            <v>3</v>
          </cell>
          <cell r="J85">
            <v>6</v>
          </cell>
          <cell r="R85" t="str">
            <v>105480-P.S.R. QUILIMARI</v>
          </cell>
          <cell r="S85">
            <v>13</v>
          </cell>
          <cell r="T85">
            <v>16</v>
          </cell>
          <cell r="U85">
            <v>29</v>
          </cell>
        </row>
        <row r="86">
          <cell r="G86" t="str">
            <v>105498-P.S.R. QUEBRADA DE LINARES</v>
          </cell>
          <cell r="H86">
            <v>1</v>
          </cell>
          <cell r="I86">
            <v>1</v>
          </cell>
          <cell r="J86">
            <v>2</v>
          </cell>
          <cell r="R86" t="str">
            <v>105481-P.S.R. TILAMA</v>
          </cell>
          <cell r="T86">
            <v>1</v>
          </cell>
          <cell r="U86">
            <v>1</v>
          </cell>
        </row>
        <row r="87">
          <cell r="G87" t="str">
            <v>04203-LOS VILOS</v>
          </cell>
          <cell r="H87">
            <v>438</v>
          </cell>
          <cell r="I87">
            <v>497</v>
          </cell>
          <cell r="J87">
            <v>935</v>
          </cell>
          <cell r="R87" t="str">
            <v>105511-P.S.R. LOS CONDORES</v>
          </cell>
          <cell r="S87">
            <v>7</v>
          </cell>
          <cell r="T87">
            <v>5</v>
          </cell>
          <cell r="U87">
            <v>12</v>
          </cell>
        </row>
        <row r="88">
          <cell r="G88" t="str">
            <v>105108-HOSPITAL LOS VILOS</v>
          </cell>
          <cell r="H88">
            <v>305</v>
          </cell>
          <cell r="I88">
            <v>352</v>
          </cell>
          <cell r="J88">
            <v>657</v>
          </cell>
          <cell r="R88" t="str">
            <v>04204-SALAMANCA</v>
          </cell>
          <cell r="S88">
            <v>57</v>
          </cell>
          <cell r="T88">
            <v>115</v>
          </cell>
          <cell r="U88">
            <v>172</v>
          </cell>
        </row>
        <row r="89">
          <cell r="G89" t="str">
            <v xml:space="preserve">105478-P.S.R. CAIMANES                   </v>
          </cell>
          <cell r="H89">
            <v>37</v>
          </cell>
          <cell r="I89">
            <v>37</v>
          </cell>
          <cell r="J89">
            <v>74</v>
          </cell>
          <cell r="R89" t="str">
            <v>105104-HOSPITAL SALAMANCA</v>
          </cell>
          <cell r="S89">
            <v>22</v>
          </cell>
          <cell r="T89">
            <v>53</v>
          </cell>
          <cell r="U89">
            <v>75</v>
          </cell>
        </row>
        <row r="90">
          <cell r="G90" t="str">
            <v>105479-P.S.R. GUANGUALI</v>
          </cell>
          <cell r="H90">
            <v>14</v>
          </cell>
          <cell r="I90">
            <v>18</v>
          </cell>
          <cell r="J90">
            <v>32</v>
          </cell>
          <cell r="R90" t="str">
            <v>105453-P.S.R. TRANQUILLA</v>
          </cell>
          <cell r="S90">
            <v>4</v>
          </cell>
          <cell r="T90">
            <v>6</v>
          </cell>
          <cell r="U90">
            <v>10</v>
          </cell>
        </row>
        <row r="91">
          <cell r="G91" t="str">
            <v>105480-P.S.R. QUILIMARI</v>
          </cell>
          <cell r="H91">
            <v>73</v>
          </cell>
          <cell r="I91">
            <v>77</v>
          </cell>
          <cell r="J91">
            <v>150</v>
          </cell>
          <cell r="R91" t="str">
            <v>105455-P.S.R. CHILLEPIN</v>
          </cell>
          <cell r="S91">
            <v>7</v>
          </cell>
          <cell r="T91">
            <v>9</v>
          </cell>
          <cell r="U91">
            <v>16</v>
          </cell>
        </row>
        <row r="92">
          <cell r="G92" t="str">
            <v>105481-P.S.R. TILAMA</v>
          </cell>
          <cell r="H92">
            <v>6</v>
          </cell>
          <cell r="I92">
            <v>6</v>
          </cell>
          <cell r="J92">
            <v>12</v>
          </cell>
          <cell r="R92" t="str">
            <v>105456-P.S.R. LLIMPO</v>
          </cell>
          <cell r="S92">
            <v>3</v>
          </cell>
          <cell r="T92">
            <v>4</v>
          </cell>
          <cell r="U92">
            <v>7</v>
          </cell>
        </row>
        <row r="93">
          <cell r="G93" t="str">
            <v>105511-P.S.R. LOS CONDORES</v>
          </cell>
          <cell r="H93">
            <v>3</v>
          </cell>
          <cell r="I93">
            <v>7</v>
          </cell>
          <cell r="J93">
            <v>10</v>
          </cell>
          <cell r="R93" t="str">
            <v>105457-P.S.R. SAN AGUSTIN</v>
          </cell>
          <cell r="S93">
            <v>3</v>
          </cell>
          <cell r="T93">
            <v>4</v>
          </cell>
          <cell r="U93">
            <v>7</v>
          </cell>
        </row>
        <row r="94">
          <cell r="G94" t="str">
            <v>04204-SALAMANCA</v>
          </cell>
          <cell r="H94">
            <v>464</v>
          </cell>
          <cell r="I94">
            <v>658</v>
          </cell>
          <cell r="J94">
            <v>1122</v>
          </cell>
          <cell r="R94" t="str">
            <v>105458-P.S.R. TAHUINCO</v>
          </cell>
          <cell r="S94">
            <v>10</v>
          </cell>
          <cell r="T94">
            <v>11</v>
          </cell>
          <cell r="U94">
            <v>21</v>
          </cell>
        </row>
        <row r="95">
          <cell r="G95" t="str">
            <v>105104-HOSPITAL SALAMANCA</v>
          </cell>
          <cell r="H95">
            <v>200</v>
          </cell>
          <cell r="I95">
            <v>247</v>
          </cell>
          <cell r="J95">
            <v>447</v>
          </cell>
          <cell r="R95" t="str">
            <v>105491-P.S.R. QUELEN BAJO</v>
          </cell>
          <cell r="S95">
            <v>8</v>
          </cell>
          <cell r="T95">
            <v>14</v>
          </cell>
          <cell r="U95">
            <v>22</v>
          </cell>
        </row>
        <row r="96">
          <cell r="G96" t="str">
            <v xml:space="preserve">105452-P.S.R. CUNCUMEN                 </v>
          </cell>
          <cell r="H96">
            <v>14</v>
          </cell>
          <cell r="I96">
            <v>10</v>
          </cell>
          <cell r="J96">
            <v>24</v>
          </cell>
          <cell r="R96" t="str">
            <v>105492-P.S.R. CAMISA</v>
          </cell>
          <cell r="T96">
            <v>1</v>
          </cell>
          <cell r="U96">
            <v>1</v>
          </cell>
        </row>
        <row r="97">
          <cell r="G97" t="str">
            <v>105453-P.S.R. TRANQUILLA</v>
          </cell>
          <cell r="H97">
            <v>60</v>
          </cell>
          <cell r="I97">
            <v>59</v>
          </cell>
          <cell r="J97">
            <v>119</v>
          </cell>
          <cell r="R97" t="str">
            <v>105501-P.S.R. ARBOLEDA GRANDE</v>
          </cell>
          <cell r="T97">
            <v>13</v>
          </cell>
          <cell r="U97">
            <v>13</v>
          </cell>
        </row>
        <row r="98">
          <cell r="G98" t="str">
            <v>105454-P.S.R. CUNLAGUA</v>
          </cell>
          <cell r="H98">
            <v>10</v>
          </cell>
          <cell r="I98">
            <v>13</v>
          </cell>
          <cell r="J98">
            <v>23</v>
          </cell>
          <cell r="R98" t="str">
            <v>04301-OVALLE</v>
          </cell>
          <cell r="S98">
            <v>536</v>
          </cell>
          <cell r="T98">
            <v>587</v>
          </cell>
          <cell r="U98">
            <v>1123</v>
          </cell>
        </row>
        <row r="99">
          <cell r="G99" t="str">
            <v>105455-P.S.R. CHILLEPIN</v>
          </cell>
          <cell r="H99">
            <v>23</v>
          </cell>
          <cell r="I99">
            <v>50</v>
          </cell>
          <cell r="J99">
            <v>73</v>
          </cell>
          <cell r="R99" t="str">
            <v>105315-CES. RURAL C. DE TAMAYA</v>
          </cell>
          <cell r="S99">
            <v>24</v>
          </cell>
          <cell r="T99">
            <v>24</v>
          </cell>
          <cell r="U99">
            <v>48</v>
          </cell>
        </row>
        <row r="100">
          <cell r="G100" t="str">
            <v>105456-P.S.R. LLIMPO</v>
          </cell>
          <cell r="H100">
            <v>34</v>
          </cell>
          <cell r="I100">
            <v>38</v>
          </cell>
          <cell r="J100">
            <v>72</v>
          </cell>
          <cell r="R100" t="str">
            <v>105317-CES. JORGE JORDAN D.</v>
          </cell>
          <cell r="S100">
            <v>101</v>
          </cell>
          <cell r="T100">
            <v>138</v>
          </cell>
          <cell r="U100">
            <v>239</v>
          </cell>
        </row>
        <row r="101">
          <cell r="G101" t="str">
            <v>105457-P.S.R. SAN AGUSTIN</v>
          </cell>
          <cell r="H101">
            <v>14</v>
          </cell>
          <cell r="I101">
            <v>19</v>
          </cell>
          <cell r="J101">
            <v>33</v>
          </cell>
          <cell r="R101" t="str">
            <v>105322-CES. MARCOS MACUADA</v>
          </cell>
          <cell r="S101">
            <v>219</v>
          </cell>
          <cell r="T101">
            <v>212</v>
          </cell>
          <cell r="U101">
            <v>431</v>
          </cell>
        </row>
        <row r="102">
          <cell r="G102" t="str">
            <v>105458-P.S.R. TAHUINCO</v>
          </cell>
          <cell r="H102">
            <v>60</v>
          </cell>
          <cell r="I102">
            <v>61</v>
          </cell>
          <cell r="J102">
            <v>121</v>
          </cell>
          <cell r="R102" t="str">
            <v>105324-CES. SOTAQUI</v>
          </cell>
          <cell r="S102">
            <v>44</v>
          </cell>
          <cell r="T102">
            <v>40</v>
          </cell>
          <cell r="U102">
            <v>84</v>
          </cell>
        </row>
        <row r="103">
          <cell r="G103" t="str">
            <v>105491-P.S.R. QUELEN BAJO</v>
          </cell>
          <cell r="H103">
            <v>49</v>
          </cell>
          <cell r="I103">
            <v>87</v>
          </cell>
          <cell r="J103">
            <v>136</v>
          </cell>
          <cell r="R103" t="str">
            <v>105415-P.S.R. BARRAZA</v>
          </cell>
          <cell r="S103">
            <v>14</v>
          </cell>
          <cell r="T103">
            <v>12</v>
          </cell>
          <cell r="U103">
            <v>26</v>
          </cell>
        </row>
        <row r="104">
          <cell r="G104" t="str">
            <v>105492-P.S.R. CAMISA</v>
          </cell>
          <cell r="I104">
            <v>16</v>
          </cell>
          <cell r="J104">
            <v>16</v>
          </cell>
          <cell r="R104" t="str">
            <v xml:space="preserve">105416-P.S.R. CAMARICO                  </v>
          </cell>
          <cell r="S104">
            <v>3</v>
          </cell>
          <cell r="T104">
            <v>2</v>
          </cell>
          <cell r="U104">
            <v>5</v>
          </cell>
        </row>
        <row r="105">
          <cell r="G105" t="str">
            <v>105501-P.S.R. ARBOLEDA GRANDE</v>
          </cell>
          <cell r="I105">
            <v>58</v>
          </cell>
          <cell r="J105">
            <v>58</v>
          </cell>
          <cell r="R105" t="str">
            <v>105417-P.S.R. ALCONES BAJOS</v>
          </cell>
          <cell r="S105">
            <v>5</v>
          </cell>
          <cell r="T105">
            <v>5</v>
          </cell>
          <cell r="U105">
            <v>10</v>
          </cell>
        </row>
        <row r="106">
          <cell r="G106" t="str">
            <v>04301-OVALLE</v>
          </cell>
          <cell r="H106">
            <v>2083</v>
          </cell>
          <cell r="I106">
            <v>2142</v>
          </cell>
          <cell r="J106">
            <v>4225</v>
          </cell>
          <cell r="R106" t="str">
            <v>105419-P.S.R. LAS SOSSAS</v>
          </cell>
          <cell r="T106">
            <v>8</v>
          </cell>
          <cell r="U106">
            <v>8</v>
          </cell>
        </row>
        <row r="107">
          <cell r="G107" t="str">
            <v>105315-CES. RURAL C. DE TAMAYA</v>
          </cell>
          <cell r="H107">
            <v>164</v>
          </cell>
          <cell r="I107">
            <v>158</v>
          </cell>
          <cell r="J107">
            <v>322</v>
          </cell>
          <cell r="R107" t="str">
            <v>105422-P.S.R. HORNILLOS</v>
          </cell>
          <cell r="S107">
            <v>2</v>
          </cell>
          <cell r="T107">
            <v>2</v>
          </cell>
          <cell r="U107">
            <v>4</v>
          </cell>
        </row>
        <row r="108">
          <cell r="G108" t="str">
            <v>105317-CES. JORGE JORDAN D.</v>
          </cell>
          <cell r="H108">
            <v>537</v>
          </cell>
          <cell r="I108">
            <v>517</v>
          </cell>
          <cell r="J108">
            <v>1054</v>
          </cell>
          <cell r="R108" t="str">
            <v>105437-P.S.R. CHALINGA</v>
          </cell>
          <cell r="S108">
            <v>6</v>
          </cell>
          <cell r="T108">
            <v>5</v>
          </cell>
          <cell r="U108">
            <v>11</v>
          </cell>
        </row>
        <row r="109">
          <cell r="G109" t="str">
            <v>105322-CES. MARCOS MACUADA</v>
          </cell>
          <cell r="H109">
            <v>701</v>
          </cell>
          <cell r="I109">
            <v>708</v>
          </cell>
          <cell r="J109">
            <v>1409</v>
          </cell>
          <cell r="R109" t="str">
            <v>105439-P.S.R. CERRO BLANCO</v>
          </cell>
          <cell r="S109">
            <v>2</v>
          </cell>
          <cell r="T109">
            <v>1</v>
          </cell>
          <cell r="U109">
            <v>3</v>
          </cell>
        </row>
        <row r="110">
          <cell r="G110" t="str">
            <v>105324-CES. SOTAQUI</v>
          </cell>
          <cell r="H110">
            <v>134</v>
          </cell>
          <cell r="I110">
            <v>136</v>
          </cell>
          <cell r="J110">
            <v>270</v>
          </cell>
          <cell r="R110" t="str">
            <v>105507-P.S.R. HUAMALATA</v>
          </cell>
          <cell r="S110">
            <v>6</v>
          </cell>
          <cell r="T110">
            <v>9</v>
          </cell>
          <cell r="U110">
            <v>15</v>
          </cell>
        </row>
        <row r="111">
          <cell r="G111" t="str">
            <v>105415-P.S.R. BARRAZA</v>
          </cell>
          <cell r="H111">
            <v>34</v>
          </cell>
          <cell r="I111">
            <v>34</v>
          </cell>
          <cell r="J111">
            <v>68</v>
          </cell>
          <cell r="R111" t="str">
            <v>105510-P.S.R. RECOLETA</v>
          </cell>
          <cell r="S111">
            <v>5</v>
          </cell>
          <cell r="T111">
            <v>6</v>
          </cell>
          <cell r="U111">
            <v>11</v>
          </cell>
        </row>
        <row r="112">
          <cell r="G112" t="str">
            <v xml:space="preserve">105416-P.S.R. CAMARICO                  </v>
          </cell>
          <cell r="H112">
            <v>41</v>
          </cell>
          <cell r="I112">
            <v>28</v>
          </cell>
          <cell r="J112">
            <v>69</v>
          </cell>
          <cell r="R112" t="str">
            <v>105722-CECOF SAN JOSE DE LA DEHESA</v>
          </cell>
          <cell r="S112">
            <v>29</v>
          </cell>
          <cell r="T112">
            <v>29</v>
          </cell>
          <cell r="U112">
            <v>58</v>
          </cell>
        </row>
        <row r="113">
          <cell r="G113" t="str">
            <v>105417-P.S.R. ALCONES BAJOS</v>
          </cell>
          <cell r="H113">
            <v>9</v>
          </cell>
          <cell r="I113">
            <v>15</v>
          </cell>
          <cell r="J113">
            <v>24</v>
          </cell>
          <cell r="R113" t="str">
            <v>105723-CECOF LIMARI</v>
          </cell>
          <cell r="S113">
            <v>57</v>
          </cell>
          <cell r="T113">
            <v>64</v>
          </cell>
          <cell r="U113">
            <v>121</v>
          </cell>
        </row>
        <row r="114">
          <cell r="G114" t="str">
            <v>105419-P.S.R. LAS SOSSAS</v>
          </cell>
          <cell r="H114">
            <v>11</v>
          </cell>
          <cell r="I114">
            <v>14</v>
          </cell>
          <cell r="J114">
            <v>25</v>
          </cell>
          <cell r="R114" t="str">
            <v>200258-CECOF LOS COPIHUES</v>
          </cell>
          <cell r="S114">
            <v>13</v>
          </cell>
          <cell r="T114">
            <v>16</v>
          </cell>
          <cell r="U114">
            <v>29</v>
          </cell>
        </row>
        <row r="115">
          <cell r="G115" t="str">
            <v>105422-P.S.R. HORNILLOS</v>
          </cell>
          <cell r="H115">
            <v>10</v>
          </cell>
          <cell r="I115">
            <v>9</v>
          </cell>
          <cell r="J115">
            <v>19</v>
          </cell>
          <cell r="R115" t="str">
            <v>200367-CECOF COLONIA LIMARÍ</v>
          </cell>
          <cell r="S115">
            <v>6</v>
          </cell>
          <cell r="T115">
            <v>14</v>
          </cell>
          <cell r="U115">
            <v>20</v>
          </cell>
        </row>
        <row r="116">
          <cell r="G116" t="str">
            <v>105437-P.S.R. CHALINGA</v>
          </cell>
          <cell r="H116">
            <v>10</v>
          </cell>
          <cell r="I116">
            <v>19</v>
          </cell>
          <cell r="J116">
            <v>29</v>
          </cell>
          <cell r="R116" t="str">
            <v>04302-COMBARBALÁ</v>
          </cell>
          <cell r="S116">
            <v>54</v>
          </cell>
          <cell r="T116">
            <v>76</v>
          </cell>
          <cell r="U116">
            <v>130</v>
          </cell>
        </row>
        <row r="117">
          <cell r="G117" t="str">
            <v>105439-P.S.R. CERRO BLANCO</v>
          </cell>
          <cell r="H117">
            <v>9</v>
          </cell>
          <cell r="I117">
            <v>8</v>
          </cell>
          <cell r="J117">
            <v>17</v>
          </cell>
          <cell r="R117" t="str">
            <v>105105-HOSPITAL COMBARBALÁ</v>
          </cell>
          <cell r="S117">
            <v>20</v>
          </cell>
          <cell r="T117">
            <v>34</v>
          </cell>
          <cell r="U117">
            <v>54</v>
          </cell>
        </row>
        <row r="118">
          <cell r="G118" t="str">
            <v>105507-P.S.R. HUAMALATA</v>
          </cell>
          <cell r="H118">
            <v>39</v>
          </cell>
          <cell r="I118">
            <v>39</v>
          </cell>
          <cell r="J118">
            <v>78</v>
          </cell>
          <cell r="R118" t="str">
            <v>105433-P.S.R. SAN LORENZO</v>
          </cell>
          <cell r="S118">
            <v>1</v>
          </cell>
          <cell r="T118">
            <v>2</v>
          </cell>
          <cell r="U118">
            <v>3</v>
          </cell>
        </row>
        <row r="119">
          <cell r="G119" t="str">
            <v>105510-P.S.R. RECOLETA</v>
          </cell>
          <cell r="H119">
            <v>39</v>
          </cell>
          <cell r="I119">
            <v>43</v>
          </cell>
          <cell r="J119">
            <v>82</v>
          </cell>
          <cell r="R119" t="str">
            <v>105434-P.S.R. SAN MARCOS</v>
          </cell>
          <cell r="S119">
            <v>4</v>
          </cell>
          <cell r="T119">
            <v>4</v>
          </cell>
          <cell r="U119">
            <v>8</v>
          </cell>
        </row>
        <row r="120">
          <cell r="G120" t="str">
            <v>105722-CECOF SAN JOSE DE LA DEHESA</v>
          </cell>
          <cell r="H120">
            <v>134</v>
          </cell>
          <cell r="I120">
            <v>172</v>
          </cell>
          <cell r="J120">
            <v>306</v>
          </cell>
          <cell r="R120" t="str">
            <v>105441-P.S.R. MANQUEHUA</v>
          </cell>
          <cell r="S120">
            <v>3</v>
          </cell>
          <cell r="T120">
            <v>4</v>
          </cell>
          <cell r="U120">
            <v>7</v>
          </cell>
        </row>
        <row r="121">
          <cell r="G121" t="str">
            <v>105723-CECOF LIMARI</v>
          </cell>
          <cell r="H121">
            <v>119</v>
          </cell>
          <cell r="I121">
            <v>117</v>
          </cell>
          <cell r="J121">
            <v>236</v>
          </cell>
          <cell r="R121" t="str">
            <v xml:space="preserve">105459-P.S.R. BARRANCAS                </v>
          </cell>
          <cell r="S121">
            <v>5</v>
          </cell>
          <cell r="T121">
            <v>5</v>
          </cell>
          <cell r="U121">
            <v>10</v>
          </cell>
        </row>
        <row r="122">
          <cell r="G122" t="str">
            <v>200258-CECOF LOS COPIHUES</v>
          </cell>
          <cell r="H122">
            <v>51</v>
          </cell>
          <cell r="I122">
            <v>62</v>
          </cell>
          <cell r="J122">
            <v>113</v>
          </cell>
          <cell r="R122" t="str">
            <v>105460-P.S.R. COGOTI 18</v>
          </cell>
          <cell r="S122">
            <v>2</v>
          </cell>
          <cell r="T122">
            <v>4</v>
          </cell>
          <cell r="U122">
            <v>6</v>
          </cell>
        </row>
        <row r="123">
          <cell r="G123" t="str">
            <v>200367-CECOF COLONIA LIMARÍ</v>
          </cell>
          <cell r="H123">
            <v>41</v>
          </cell>
          <cell r="I123">
            <v>63</v>
          </cell>
          <cell r="J123">
            <v>104</v>
          </cell>
          <cell r="R123" t="str">
            <v>105461-P.S.R. EL HUACHO</v>
          </cell>
          <cell r="S123">
            <v>4</v>
          </cell>
          <cell r="T123">
            <v>4</v>
          </cell>
          <cell r="U123">
            <v>8</v>
          </cell>
        </row>
        <row r="124">
          <cell r="G124" t="str">
            <v>04302-COMBARBALÁ</v>
          </cell>
          <cell r="H124">
            <v>324</v>
          </cell>
          <cell r="I124">
            <v>396</v>
          </cell>
          <cell r="J124">
            <v>720</v>
          </cell>
          <cell r="R124" t="str">
            <v>105462-P.S.R. EL SAUCE</v>
          </cell>
          <cell r="S124">
            <v>5</v>
          </cell>
          <cell r="T124">
            <v>5</v>
          </cell>
          <cell r="U124">
            <v>10</v>
          </cell>
        </row>
        <row r="125">
          <cell r="G125" t="str">
            <v>105105-HOSPITAL COMBARBALÁ</v>
          </cell>
          <cell r="H125">
            <v>214</v>
          </cell>
          <cell r="I125">
            <v>261</v>
          </cell>
          <cell r="J125">
            <v>475</v>
          </cell>
          <cell r="R125" t="str">
            <v>105463-P.S.R. QUILITAPIA</v>
          </cell>
          <cell r="S125">
            <v>4</v>
          </cell>
          <cell r="T125">
            <v>6</v>
          </cell>
          <cell r="U125">
            <v>10</v>
          </cell>
        </row>
        <row r="126">
          <cell r="G126" t="str">
            <v>105433-P.S.R. SAN LORENZO</v>
          </cell>
          <cell r="H126">
            <v>4</v>
          </cell>
          <cell r="I126">
            <v>4</v>
          </cell>
          <cell r="J126">
            <v>8</v>
          </cell>
          <cell r="R126" t="str">
            <v>105464-P.S.R. LA LIGUA</v>
          </cell>
          <cell r="S126">
            <v>5</v>
          </cell>
          <cell r="T126">
            <v>4</v>
          </cell>
          <cell r="U126">
            <v>9</v>
          </cell>
        </row>
        <row r="127">
          <cell r="G127" t="str">
            <v>105434-P.S.R. SAN MARCOS</v>
          </cell>
          <cell r="H127">
            <v>18</v>
          </cell>
          <cell r="I127">
            <v>18</v>
          </cell>
          <cell r="J127">
            <v>36</v>
          </cell>
          <cell r="R127" t="str">
            <v>105465-P.S.R. RAMADILLA</v>
          </cell>
          <cell r="T127">
            <v>3</v>
          </cell>
          <cell r="U127">
            <v>3</v>
          </cell>
        </row>
        <row r="128">
          <cell r="G128" t="str">
            <v>105441-P.S.R. MANQUEHUA</v>
          </cell>
          <cell r="H128">
            <v>13</v>
          </cell>
          <cell r="I128">
            <v>15</v>
          </cell>
          <cell r="J128">
            <v>28</v>
          </cell>
          <cell r="R128" t="str">
            <v>105466-P.S.R. VALLE HERMOSO</v>
          </cell>
          <cell r="S128">
            <v>1</v>
          </cell>
          <cell r="T128">
            <v>1</v>
          </cell>
          <cell r="U128">
            <v>2</v>
          </cell>
        </row>
        <row r="129">
          <cell r="G129" t="str">
            <v xml:space="preserve">105459-P.S.R. BARRANCAS                </v>
          </cell>
          <cell r="H129">
            <v>13</v>
          </cell>
          <cell r="I129">
            <v>9</v>
          </cell>
          <cell r="J129">
            <v>22</v>
          </cell>
          <cell r="R129" t="str">
            <v>04303-MONTE PATRIA</v>
          </cell>
          <cell r="S129">
            <v>138</v>
          </cell>
          <cell r="T129">
            <v>154</v>
          </cell>
          <cell r="U129">
            <v>292</v>
          </cell>
        </row>
        <row r="130">
          <cell r="G130" t="str">
            <v>105460-P.S.R. COGOTI 18</v>
          </cell>
          <cell r="H130">
            <v>10</v>
          </cell>
          <cell r="I130">
            <v>12</v>
          </cell>
          <cell r="J130">
            <v>22</v>
          </cell>
          <cell r="R130" t="str">
            <v>105307-CES. RURAL MONTE PATRIA</v>
          </cell>
          <cell r="S130">
            <v>47</v>
          </cell>
          <cell r="T130">
            <v>47</v>
          </cell>
          <cell r="U130">
            <v>94</v>
          </cell>
        </row>
        <row r="131">
          <cell r="G131" t="str">
            <v>105461-P.S.R. EL HUACHO</v>
          </cell>
          <cell r="H131">
            <v>2</v>
          </cell>
          <cell r="I131">
            <v>6</v>
          </cell>
          <cell r="J131">
            <v>8</v>
          </cell>
          <cell r="R131" t="str">
            <v>105311-CES. RURAL CHAÑARAL ALTO</v>
          </cell>
          <cell r="S131">
            <v>17</v>
          </cell>
          <cell r="T131">
            <v>21</v>
          </cell>
          <cell r="U131">
            <v>38</v>
          </cell>
        </row>
        <row r="132">
          <cell r="G132" t="str">
            <v>105462-P.S.R. EL SAUCE</v>
          </cell>
          <cell r="H132">
            <v>12</v>
          </cell>
          <cell r="I132">
            <v>14</v>
          </cell>
          <cell r="J132">
            <v>26</v>
          </cell>
          <cell r="R132" t="str">
            <v>105312-CES. RURAL CAREN</v>
          </cell>
          <cell r="S132">
            <v>14</v>
          </cell>
          <cell r="T132">
            <v>15</v>
          </cell>
          <cell r="U132">
            <v>29</v>
          </cell>
        </row>
        <row r="133">
          <cell r="G133" t="str">
            <v>105463-P.S.R. QUILITAPIA</v>
          </cell>
          <cell r="H133">
            <v>20</v>
          </cell>
          <cell r="I133">
            <v>24</v>
          </cell>
          <cell r="J133">
            <v>44</v>
          </cell>
          <cell r="R133" t="str">
            <v>105318-CES. RURAL EL PALQUI</v>
          </cell>
          <cell r="S133">
            <v>27</v>
          </cell>
          <cell r="T133">
            <v>30</v>
          </cell>
          <cell r="U133">
            <v>57</v>
          </cell>
        </row>
        <row r="134">
          <cell r="G134" t="str">
            <v>105464-P.S.R. LA LIGUA</v>
          </cell>
          <cell r="H134">
            <v>5</v>
          </cell>
          <cell r="I134">
            <v>14</v>
          </cell>
          <cell r="J134">
            <v>19</v>
          </cell>
          <cell r="R134" t="str">
            <v>105425-P.S.R. CHILECITO</v>
          </cell>
          <cell r="S134">
            <v>2</v>
          </cell>
          <cell r="T134">
            <v>2</v>
          </cell>
          <cell r="U134">
            <v>4</v>
          </cell>
        </row>
        <row r="135">
          <cell r="G135" t="str">
            <v>105465-P.S.R. RAMADILLA</v>
          </cell>
          <cell r="H135">
            <v>4</v>
          </cell>
          <cell r="I135">
            <v>5</v>
          </cell>
          <cell r="J135">
            <v>9</v>
          </cell>
          <cell r="R135" t="str">
            <v>105427-P.S.R. HACIENDA VALDIVIA</v>
          </cell>
          <cell r="S135">
            <v>6</v>
          </cell>
          <cell r="T135">
            <v>6</v>
          </cell>
          <cell r="U135">
            <v>12</v>
          </cell>
        </row>
        <row r="136">
          <cell r="G136" t="str">
            <v>105466-P.S.R. VALLE HERMOSO</v>
          </cell>
          <cell r="H136">
            <v>7</v>
          </cell>
          <cell r="I136">
            <v>11</v>
          </cell>
          <cell r="J136">
            <v>18</v>
          </cell>
          <cell r="R136" t="str">
            <v>105428-P.S.R. HUATULAME</v>
          </cell>
          <cell r="S136">
            <v>3</v>
          </cell>
          <cell r="T136">
            <v>1</v>
          </cell>
          <cell r="U136">
            <v>4</v>
          </cell>
        </row>
        <row r="137">
          <cell r="G137" t="str">
            <v>105490-P.S.R. EL DURAZNO</v>
          </cell>
          <cell r="H137">
            <v>2</v>
          </cell>
          <cell r="I137">
            <v>3</v>
          </cell>
          <cell r="J137">
            <v>5</v>
          </cell>
          <cell r="R137" t="str">
            <v>105430-P.S.R. MIALQUI</v>
          </cell>
          <cell r="S137">
            <v>2</v>
          </cell>
          <cell r="T137">
            <v>1</v>
          </cell>
          <cell r="U137">
            <v>3</v>
          </cell>
        </row>
        <row r="138">
          <cell r="G138" t="str">
            <v>04303-MONTE PATRIA</v>
          </cell>
          <cell r="H138">
            <v>703</v>
          </cell>
          <cell r="I138">
            <v>800</v>
          </cell>
          <cell r="J138">
            <v>1503</v>
          </cell>
          <cell r="R138" t="str">
            <v>105431-P.S.R. PEDREGAL</v>
          </cell>
          <cell r="T138">
            <v>5</v>
          </cell>
          <cell r="U138">
            <v>5</v>
          </cell>
        </row>
        <row r="139">
          <cell r="G139" t="str">
            <v>105307-CES. RURAL MONTE PATRIA</v>
          </cell>
          <cell r="H139">
            <v>185</v>
          </cell>
          <cell r="I139">
            <v>242</v>
          </cell>
          <cell r="J139">
            <v>427</v>
          </cell>
          <cell r="R139" t="str">
            <v>105432-P.S.R. RAPEL</v>
          </cell>
          <cell r="S139">
            <v>6</v>
          </cell>
          <cell r="T139">
            <v>9</v>
          </cell>
          <cell r="U139">
            <v>15</v>
          </cell>
        </row>
        <row r="140">
          <cell r="G140" t="str">
            <v>105311-CES. RURAL CHAÑARAL ALTO</v>
          </cell>
          <cell r="H140">
            <v>88</v>
          </cell>
          <cell r="I140">
            <v>113</v>
          </cell>
          <cell r="J140">
            <v>201</v>
          </cell>
          <cell r="R140" t="str">
            <v>105435-P.S.R. TULAHUEN</v>
          </cell>
          <cell r="S140">
            <v>9</v>
          </cell>
          <cell r="T140">
            <v>12</v>
          </cell>
          <cell r="U140">
            <v>21</v>
          </cell>
        </row>
        <row r="141">
          <cell r="G141" t="str">
            <v>105312-CES. RURAL CAREN</v>
          </cell>
          <cell r="H141">
            <v>59</v>
          </cell>
          <cell r="I141">
            <v>66</v>
          </cell>
          <cell r="J141">
            <v>125</v>
          </cell>
          <cell r="R141" t="str">
            <v>105436-P.S.R. EL MAITEN</v>
          </cell>
          <cell r="S141">
            <v>4</v>
          </cell>
          <cell r="T141">
            <v>2</v>
          </cell>
          <cell r="U141">
            <v>6</v>
          </cell>
        </row>
        <row r="142">
          <cell r="G142" t="str">
            <v>105318-CES. RURAL EL PALQUI</v>
          </cell>
          <cell r="H142">
            <v>191</v>
          </cell>
          <cell r="I142">
            <v>191</v>
          </cell>
          <cell r="J142">
            <v>382</v>
          </cell>
          <cell r="R142" t="str">
            <v>105489-P.S.R. RAMADAS DE TULAHUEN</v>
          </cell>
          <cell r="S142">
            <v>1</v>
          </cell>
          <cell r="T142">
            <v>3</v>
          </cell>
          <cell r="U142">
            <v>4</v>
          </cell>
        </row>
        <row r="143">
          <cell r="G143" t="str">
            <v>105425-P.S.R. CHILECITO</v>
          </cell>
          <cell r="H143">
            <v>22</v>
          </cell>
          <cell r="I143">
            <v>25</v>
          </cell>
          <cell r="J143">
            <v>47</v>
          </cell>
          <cell r="R143" t="str">
            <v>04304-PUNITAQUI</v>
          </cell>
          <cell r="S143">
            <v>10</v>
          </cell>
          <cell r="T143">
            <v>39</v>
          </cell>
          <cell r="U143">
            <v>49</v>
          </cell>
        </row>
        <row r="144">
          <cell r="G144" t="str">
            <v>105427-P.S.R. HACIENDA VALDIVIA</v>
          </cell>
          <cell r="H144">
            <v>20</v>
          </cell>
          <cell r="I144">
            <v>23</v>
          </cell>
          <cell r="J144">
            <v>43</v>
          </cell>
          <cell r="R144" t="str">
            <v>105308-CES. RURAL PUNITAQUI</v>
          </cell>
          <cell r="S144">
            <v>9</v>
          </cell>
          <cell r="T144">
            <v>36</v>
          </cell>
          <cell r="U144">
            <v>45</v>
          </cell>
        </row>
        <row r="145">
          <cell r="G145" t="str">
            <v>105428-P.S.R. HUATULAME</v>
          </cell>
          <cell r="H145">
            <v>24</v>
          </cell>
          <cell r="I145">
            <v>14</v>
          </cell>
          <cell r="J145">
            <v>38</v>
          </cell>
          <cell r="R145" t="str">
            <v>105440-P.S.R. DIVISADERO</v>
          </cell>
          <cell r="S145">
            <v>1</v>
          </cell>
          <cell r="T145">
            <v>3</v>
          </cell>
          <cell r="U145">
            <v>4</v>
          </cell>
        </row>
        <row r="146">
          <cell r="G146" t="str">
            <v>105430-P.S.R. MIALQUI</v>
          </cell>
          <cell r="H146">
            <v>14</v>
          </cell>
          <cell r="I146">
            <v>16</v>
          </cell>
          <cell r="J146">
            <v>30</v>
          </cell>
          <cell r="R146" t="str">
            <v>04305-RIO HURTADO</v>
          </cell>
          <cell r="S146">
            <v>18</v>
          </cell>
          <cell r="T146">
            <v>19</v>
          </cell>
          <cell r="U146">
            <v>37</v>
          </cell>
        </row>
        <row r="147">
          <cell r="G147" t="str">
            <v>105431-P.S.R. PEDREGAL</v>
          </cell>
          <cell r="H147">
            <v>17</v>
          </cell>
          <cell r="I147">
            <v>22</v>
          </cell>
          <cell r="J147">
            <v>39</v>
          </cell>
          <cell r="R147" t="str">
            <v>105310-CES. RURAL PICHASCA</v>
          </cell>
          <cell r="S147">
            <v>8</v>
          </cell>
          <cell r="T147">
            <v>9</v>
          </cell>
          <cell r="U147">
            <v>17</v>
          </cell>
        </row>
        <row r="148">
          <cell r="G148" t="str">
            <v>105432-P.S.R. RAPEL</v>
          </cell>
          <cell r="H148">
            <v>46</v>
          </cell>
          <cell r="I148">
            <v>47</v>
          </cell>
          <cell r="J148">
            <v>93</v>
          </cell>
          <cell r="R148" t="str">
            <v>105409-P.S.R. EL CHAÑAR</v>
          </cell>
          <cell r="S148">
            <v>2</v>
          </cell>
          <cell r="T148">
            <v>1</v>
          </cell>
          <cell r="U148">
            <v>3</v>
          </cell>
        </row>
        <row r="149">
          <cell r="G149" t="str">
            <v>105435-P.S.R. TULAHUEN</v>
          </cell>
          <cell r="H149">
            <v>22</v>
          </cell>
          <cell r="I149">
            <v>23</v>
          </cell>
          <cell r="J149">
            <v>45</v>
          </cell>
          <cell r="R149" t="str">
            <v>105410-P.S.R. HURTADO</v>
          </cell>
          <cell r="S149">
            <v>4</v>
          </cell>
          <cell r="T149">
            <v>4</v>
          </cell>
          <cell r="U149">
            <v>8</v>
          </cell>
        </row>
        <row r="150">
          <cell r="G150" t="str">
            <v>105436-P.S.R. EL MAITEN</v>
          </cell>
          <cell r="H150">
            <v>10</v>
          </cell>
          <cell r="I150">
            <v>13</v>
          </cell>
          <cell r="J150">
            <v>23</v>
          </cell>
          <cell r="R150" t="str">
            <v>105411-P.S.R. LAS BREAS</v>
          </cell>
          <cell r="S150">
            <v>1</v>
          </cell>
          <cell r="U150">
            <v>1</v>
          </cell>
        </row>
        <row r="151">
          <cell r="G151" t="str">
            <v>105489-P.S.R. RAMADAS DE TULAHUEN</v>
          </cell>
          <cell r="H151">
            <v>5</v>
          </cell>
          <cell r="I151">
            <v>5</v>
          </cell>
          <cell r="J151">
            <v>10</v>
          </cell>
          <cell r="R151" t="str">
            <v>105413-P.S.R. SAMO ALTO</v>
          </cell>
          <cell r="S151">
            <v>1</v>
          </cell>
          <cell r="T151">
            <v>2</v>
          </cell>
          <cell r="U151">
            <v>3</v>
          </cell>
        </row>
        <row r="152">
          <cell r="G152" t="str">
            <v>04304-PUNITAQUI</v>
          </cell>
          <cell r="H152">
            <v>195</v>
          </cell>
          <cell r="I152">
            <v>240</v>
          </cell>
          <cell r="J152">
            <v>435</v>
          </cell>
          <cell r="R152" t="str">
            <v>105414-P.S.R. SERON</v>
          </cell>
          <cell r="S152">
            <v>2</v>
          </cell>
          <cell r="T152">
            <v>2</v>
          </cell>
          <cell r="U152">
            <v>4</v>
          </cell>
        </row>
        <row r="153">
          <cell r="G153" t="str">
            <v>105308-CES. RURAL PUNITAQUI</v>
          </cell>
          <cell r="H153">
            <v>184</v>
          </cell>
          <cell r="I153">
            <v>214</v>
          </cell>
          <cell r="J153">
            <v>398</v>
          </cell>
          <cell r="R153" t="str">
            <v>105503-P.S.R. TABAQUEROS</v>
          </cell>
          <cell r="T153">
            <v>1</v>
          </cell>
          <cell r="U153">
            <v>1</v>
          </cell>
        </row>
        <row r="154">
          <cell r="G154" t="str">
            <v>105440-P.S.R. DIVISADERO</v>
          </cell>
          <cell r="H154">
            <v>4</v>
          </cell>
          <cell r="I154">
            <v>8</v>
          </cell>
          <cell r="J154">
            <v>12</v>
          </cell>
          <cell r="R154" t="str">
            <v>Total general</v>
          </cell>
          <cell r="S154">
            <v>2669</v>
          </cell>
          <cell r="T154">
            <v>2815</v>
          </cell>
          <cell r="U154">
            <v>5484</v>
          </cell>
        </row>
        <row r="155">
          <cell r="G155" t="str">
            <v>105442-P.S.R. SAN PEDRO DE QUILES</v>
          </cell>
          <cell r="H155">
            <v>1</v>
          </cell>
          <cell r="I155">
            <v>4</v>
          </cell>
          <cell r="J155">
            <v>5</v>
          </cell>
        </row>
        <row r="156">
          <cell r="G156" t="str">
            <v xml:space="preserve">105508-P.S.R. EL PARRAL DE QUILES  </v>
          </cell>
          <cell r="H156">
            <v>6</v>
          </cell>
          <cell r="I156">
            <v>14</v>
          </cell>
          <cell r="J156">
            <v>20</v>
          </cell>
        </row>
        <row r="157">
          <cell r="G157" t="str">
            <v>04305-RIO HURTADO</v>
          </cell>
          <cell r="H157">
            <v>123</v>
          </cell>
          <cell r="I157">
            <v>122</v>
          </cell>
          <cell r="J157">
            <v>245</v>
          </cell>
        </row>
        <row r="158">
          <cell r="G158" t="str">
            <v>105310-CES. RURAL PICHASCA</v>
          </cell>
          <cell r="H158">
            <v>43</v>
          </cell>
          <cell r="I158">
            <v>53</v>
          </cell>
          <cell r="J158">
            <v>96</v>
          </cell>
        </row>
        <row r="159">
          <cell r="G159" t="str">
            <v>105409-P.S.R. EL CHAÑAR</v>
          </cell>
          <cell r="H159">
            <v>5</v>
          </cell>
          <cell r="I159">
            <v>8</v>
          </cell>
          <cell r="J159">
            <v>13</v>
          </cell>
        </row>
        <row r="160">
          <cell r="G160" t="str">
            <v>105410-P.S.R. HURTADO</v>
          </cell>
          <cell r="H160">
            <v>7</v>
          </cell>
          <cell r="I160">
            <v>6</v>
          </cell>
          <cell r="J160">
            <v>13</v>
          </cell>
        </row>
        <row r="161">
          <cell r="G161" t="str">
            <v>105411-P.S.R. LAS BREAS</v>
          </cell>
          <cell r="H161">
            <v>5</v>
          </cell>
          <cell r="I161">
            <v>5</v>
          </cell>
          <cell r="J161">
            <v>10</v>
          </cell>
        </row>
        <row r="162">
          <cell r="G162" t="str">
            <v>105413-P.S.R. SAMO ALTO</v>
          </cell>
          <cell r="H162">
            <v>35</v>
          </cell>
          <cell r="I162">
            <v>26</v>
          </cell>
          <cell r="J162">
            <v>61</v>
          </cell>
        </row>
        <row r="163">
          <cell r="G163" t="str">
            <v>105414-P.S.R. SERON</v>
          </cell>
          <cell r="H163">
            <v>13</v>
          </cell>
          <cell r="I163">
            <v>12</v>
          </cell>
          <cell r="J163">
            <v>25</v>
          </cell>
        </row>
        <row r="164">
          <cell r="G164" t="str">
            <v>105503-P.S.R. TABAQUEROS</v>
          </cell>
          <cell r="H164">
            <v>15</v>
          </cell>
          <cell r="I164">
            <v>12</v>
          </cell>
          <cell r="J164">
            <v>27</v>
          </cell>
        </row>
        <row r="165">
          <cell r="G165" t="str">
            <v>Total general</v>
          </cell>
          <cell r="H165">
            <v>14494</v>
          </cell>
          <cell r="I165">
            <v>14726</v>
          </cell>
          <cell r="J165">
            <v>29220</v>
          </cell>
        </row>
      </sheetData>
      <sheetData sheetId="9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>
            <v>12</v>
          </cell>
          <cell r="J4" t="str">
            <v>Total general</v>
          </cell>
        </row>
        <row r="5">
          <cell r="G5" t="str">
            <v>04101-LA SERENA</v>
          </cell>
          <cell r="H5">
            <v>2413</v>
          </cell>
          <cell r="I5">
            <v>5289</v>
          </cell>
          <cell r="J5">
            <v>7702</v>
          </cell>
        </row>
        <row r="6">
          <cell r="G6" t="str">
            <v>105100-HOSPITAL LA SERENA</v>
          </cell>
          <cell r="H6">
            <v>39</v>
          </cell>
          <cell r="I6">
            <v>70</v>
          </cell>
          <cell r="J6">
            <v>109</v>
          </cell>
        </row>
        <row r="7">
          <cell r="G7" t="str">
            <v>105300-CES. CARDENAL CARO</v>
          </cell>
          <cell r="H7">
            <v>368</v>
          </cell>
          <cell r="I7">
            <v>845</v>
          </cell>
          <cell r="J7">
            <v>1213</v>
          </cell>
        </row>
        <row r="8">
          <cell r="G8" t="str">
            <v>105301-CES. LAS COMPAÑIAS</v>
          </cell>
          <cell r="H8">
            <v>401</v>
          </cell>
          <cell r="I8">
            <v>882</v>
          </cell>
          <cell r="J8">
            <v>1283</v>
          </cell>
        </row>
        <row r="9">
          <cell r="G9" t="str">
            <v>105302-CES. PEDRO AGUIRRE C.</v>
          </cell>
          <cell r="H9">
            <v>323</v>
          </cell>
          <cell r="I9">
            <v>927</v>
          </cell>
          <cell r="J9">
            <v>1250</v>
          </cell>
        </row>
        <row r="10">
          <cell r="G10" t="str">
            <v>105313-CES. SCHAFFHAUSER</v>
          </cell>
          <cell r="H10">
            <v>419</v>
          </cell>
          <cell r="I10">
            <v>969</v>
          </cell>
          <cell r="J10">
            <v>1388</v>
          </cell>
        </row>
        <row r="11">
          <cell r="G11" t="str">
            <v>105319-CES. CARDENAL R.S.H.</v>
          </cell>
          <cell r="H11">
            <v>330</v>
          </cell>
          <cell r="I11">
            <v>633</v>
          </cell>
          <cell r="J11">
            <v>963</v>
          </cell>
        </row>
        <row r="12">
          <cell r="G12" t="str">
            <v>105325-CESFAM JUAN PABLO II</v>
          </cell>
          <cell r="H12">
            <v>227</v>
          </cell>
          <cell r="I12">
            <v>485</v>
          </cell>
          <cell r="J12">
            <v>712</v>
          </cell>
        </row>
        <row r="13">
          <cell r="G13" t="str">
            <v xml:space="preserve">105400-P.S.R. ALGARROBITO            </v>
          </cell>
          <cell r="H13">
            <v>69</v>
          </cell>
          <cell r="I13">
            <v>121</v>
          </cell>
          <cell r="J13">
            <v>190</v>
          </cell>
        </row>
        <row r="14">
          <cell r="G14" t="str">
            <v>105401-P.S.R. LAS ROJAS</v>
          </cell>
          <cell r="H14">
            <v>12</v>
          </cell>
          <cell r="I14">
            <v>11</v>
          </cell>
          <cell r="J14">
            <v>23</v>
          </cell>
        </row>
        <row r="15">
          <cell r="G15" t="str">
            <v>105402-P.S.R. EL ROMERO</v>
          </cell>
          <cell r="H15">
            <v>20</v>
          </cell>
          <cell r="I15">
            <v>19</v>
          </cell>
          <cell r="J15">
            <v>39</v>
          </cell>
        </row>
        <row r="16">
          <cell r="G16" t="str">
            <v>105499-P.S.R. LAMBERT</v>
          </cell>
          <cell r="H16">
            <v>17</v>
          </cell>
          <cell r="I16">
            <v>30</v>
          </cell>
          <cell r="J16">
            <v>47</v>
          </cell>
        </row>
        <row r="17">
          <cell r="G17" t="str">
            <v>105700-CECOF VILLA EL INDIO</v>
          </cell>
          <cell r="H17">
            <v>94</v>
          </cell>
          <cell r="I17">
            <v>87</v>
          </cell>
          <cell r="J17">
            <v>181</v>
          </cell>
        </row>
        <row r="18">
          <cell r="G18" t="str">
            <v>105701-CECOF VILLA ALEMANIA</v>
          </cell>
          <cell r="H18">
            <v>36</v>
          </cell>
          <cell r="I18">
            <v>68</v>
          </cell>
          <cell r="J18">
            <v>104</v>
          </cell>
        </row>
        <row r="19">
          <cell r="G19" t="str">
            <v>105702-CECOF VILLA LAMBERT</v>
          </cell>
          <cell r="H19">
            <v>36</v>
          </cell>
          <cell r="I19">
            <v>86</v>
          </cell>
          <cell r="J19">
            <v>122</v>
          </cell>
        </row>
        <row r="20">
          <cell r="G20" t="str">
            <v>200402-CECOF ARCOS DE PINAMAR</v>
          </cell>
          <cell r="H20">
            <v>22</v>
          </cell>
          <cell r="I20">
            <v>56</v>
          </cell>
          <cell r="J20">
            <v>78</v>
          </cell>
        </row>
        <row r="21">
          <cell r="G21" t="str">
            <v>04102-COQUIMBO</v>
          </cell>
          <cell r="H21">
            <v>6810</v>
          </cell>
          <cell r="I21">
            <v>6512</v>
          </cell>
          <cell r="J21">
            <v>13322</v>
          </cell>
        </row>
        <row r="22">
          <cell r="G22" t="str">
            <v>105101-HOSPITAL COQUIMBO</v>
          </cell>
          <cell r="H22">
            <v>102</v>
          </cell>
          <cell r="I22">
            <v>102</v>
          </cell>
          <cell r="J22">
            <v>204</v>
          </cell>
        </row>
        <row r="23">
          <cell r="G23" t="str">
            <v>105303-CES. SAN JUAN</v>
          </cell>
          <cell r="H23">
            <v>1196</v>
          </cell>
          <cell r="I23">
            <v>1234</v>
          </cell>
          <cell r="J23">
            <v>2430</v>
          </cell>
        </row>
        <row r="24">
          <cell r="G24" t="str">
            <v>105304-CES. SANTA CECILIA</v>
          </cell>
          <cell r="H24">
            <v>541</v>
          </cell>
          <cell r="I24">
            <v>676</v>
          </cell>
          <cell r="J24">
            <v>1217</v>
          </cell>
        </row>
        <row r="25">
          <cell r="G25" t="str">
            <v>105305-CES. TIERRAS BLANCAS</v>
          </cell>
          <cell r="H25">
            <v>3290</v>
          </cell>
          <cell r="I25">
            <v>2101</v>
          </cell>
          <cell r="J25">
            <v>5391</v>
          </cell>
        </row>
        <row r="26">
          <cell r="G26" t="str">
            <v>105321-CES. RURAL  TONGOY</v>
          </cell>
          <cell r="H26">
            <v>236</v>
          </cell>
          <cell r="I26">
            <v>219</v>
          </cell>
          <cell r="J26">
            <v>455</v>
          </cell>
        </row>
        <row r="27">
          <cell r="G27" t="str">
            <v>105323-CES. DR. SERGIO AGUILAR</v>
          </cell>
          <cell r="H27">
            <v>822</v>
          </cell>
          <cell r="I27">
            <v>1331</v>
          </cell>
          <cell r="J27">
            <v>2153</v>
          </cell>
        </row>
        <row r="28">
          <cell r="G28" t="str">
            <v xml:space="preserve">105404-P.S.R. EL TANGUE                         </v>
          </cell>
          <cell r="H28">
            <v>11</v>
          </cell>
          <cell r="J28">
            <v>11</v>
          </cell>
        </row>
        <row r="29">
          <cell r="G29" t="str">
            <v>105405-P.S.R. GUANAQUEROS</v>
          </cell>
          <cell r="H29">
            <v>90</v>
          </cell>
          <cell r="I29">
            <v>77</v>
          </cell>
          <cell r="J29">
            <v>167</v>
          </cell>
        </row>
        <row r="30">
          <cell r="G30" t="str">
            <v>105406-P.S.R. PAN DE AZUCAR</v>
          </cell>
          <cell r="H30">
            <v>335</v>
          </cell>
          <cell r="J30">
            <v>335</v>
          </cell>
        </row>
        <row r="31">
          <cell r="G31" t="str">
            <v>105407-P.S.R. TAMBILLOS</v>
          </cell>
          <cell r="H31">
            <v>14</v>
          </cell>
          <cell r="I31">
            <v>49</v>
          </cell>
          <cell r="J31">
            <v>63</v>
          </cell>
        </row>
        <row r="32">
          <cell r="G32" t="str">
            <v>105705-CECOF EL ALBA</v>
          </cell>
          <cell r="H32">
            <v>109</v>
          </cell>
          <cell r="I32">
            <v>120</v>
          </cell>
          <cell r="J32">
            <v>229</v>
          </cell>
        </row>
        <row r="33">
          <cell r="G33" t="str">
            <v>200273-CECOF PUNTA MIRA</v>
          </cell>
          <cell r="H33">
            <v>64</v>
          </cell>
          <cell r="I33">
            <v>119</v>
          </cell>
          <cell r="J33">
            <v>183</v>
          </cell>
        </row>
        <row r="34">
          <cell r="G34" t="str">
            <v>200494-CESFAM EL SAUCE</v>
          </cell>
          <cell r="I34">
            <v>148</v>
          </cell>
          <cell r="J34">
            <v>148</v>
          </cell>
        </row>
        <row r="35">
          <cell r="G35" t="str">
            <v>200499-CESFAM PAN DE AZÚCAR</v>
          </cell>
          <cell r="I35">
            <v>336</v>
          </cell>
          <cell r="J35">
            <v>336</v>
          </cell>
        </row>
        <row r="36">
          <cell r="G36" t="str">
            <v>04103-ANDACOLLO</v>
          </cell>
          <cell r="H36">
            <v>287</v>
          </cell>
          <cell r="I36">
            <v>522</v>
          </cell>
          <cell r="J36">
            <v>809</v>
          </cell>
        </row>
        <row r="37">
          <cell r="G37" t="str">
            <v>105106-HOSPITAL ANDACOLLO</v>
          </cell>
          <cell r="H37">
            <v>287</v>
          </cell>
          <cell r="I37">
            <v>522</v>
          </cell>
          <cell r="J37">
            <v>809</v>
          </cell>
        </row>
        <row r="38">
          <cell r="G38" t="str">
            <v>04104-LA HIGUERA</v>
          </cell>
          <cell r="H38">
            <v>234</v>
          </cell>
          <cell r="I38">
            <v>221</v>
          </cell>
          <cell r="J38">
            <v>455</v>
          </cell>
        </row>
        <row r="39">
          <cell r="G39" t="str">
            <v>105314-CES. LA HIGUERA</v>
          </cell>
          <cell r="H39">
            <v>77</v>
          </cell>
          <cell r="I39">
            <v>60</v>
          </cell>
          <cell r="J39">
            <v>137</v>
          </cell>
        </row>
        <row r="40">
          <cell r="G40" t="str">
            <v xml:space="preserve">105500-P.S.R. CALETA HORNOS        </v>
          </cell>
          <cell r="H40">
            <v>61</v>
          </cell>
          <cell r="I40">
            <v>67</v>
          </cell>
          <cell r="J40">
            <v>128</v>
          </cell>
        </row>
        <row r="41">
          <cell r="G41" t="str">
            <v>105505-P.S.R. LOS CHOROS</v>
          </cell>
          <cell r="H41">
            <v>55</v>
          </cell>
          <cell r="I41">
            <v>47</v>
          </cell>
          <cell r="J41">
            <v>102</v>
          </cell>
        </row>
        <row r="42">
          <cell r="G42" t="str">
            <v>105506-P.S.R. EL TRAPICHE</v>
          </cell>
          <cell r="H42">
            <v>41</v>
          </cell>
          <cell r="I42">
            <v>47</v>
          </cell>
          <cell r="J42">
            <v>88</v>
          </cell>
        </row>
        <row r="43">
          <cell r="G43" t="str">
            <v>04105-PAIHUANO</v>
          </cell>
          <cell r="H43">
            <v>203</v>
          </cell>
          <cell r="I43">
            <v>216</v>
          </cell>
          <cell r="J43">
            <v>419</v>
          </cell>
        </row>
        <row r="44">
          <cell r="G44" t="str">
            <v>105306-CES. PAIHUANO</v>
          </cell>
          <cell r="H44">
            <v>105</v>
          </cell>
          <cell r="I44">
            <v>112</v>
          </cell>
          <cell r="J44">
            <v>217</v>
          </cell>
        </row>
        <row r="45">
          <cell r="G45" t="str">
            <v>105475-P.S.R. HORCON</v>
          </cell>
          <cell r="H45">
            <v>29</v>
          </cell>
          <cell r="I45">
            <v>35</v>
          </cell>
          <cell r="J45">
            <v>64</v>
          </cell>
        </row>
        <row r="46">
          <cell r="G46" t="str">
            <v>105476-P.S.R. MONTE GRANDE</v>
          </cell>
          <cell r="H46">
            <v>15</v>
          </cell>
          <cell r="I46">
            <v>17</v>
          </cell>
          <cell r="J46">
            <v>32</v>
          </cell>
        </row>
        <row r="47">
          <cell r="G47" t="str">
            <v>105477-P.S.R. PISCO ELQUI</v>
          </cell>
          <cell r="H47">
            <v>54</v>
          </cell>
          <cell r="I47">
            <v>52</v>
          </cell>
          <cell r="J47">
            <v>106</v>
          </cell>
        </row>
        <row r="48">
          <cell r="G48" t="str">
            <v>04106-VICUÑA</v>
          </cell>
          <cell r="H48">
            <v>976</v>
          </cell>
          <cell r="I48">
            <v>1161</v>
          </cell>
          <cell r="J48">
            <v>2137</v>
          </cell>
        </row>
        <row r="49">
          <cell r="G49" t="str">
            <v>105107-HOSPITAL VICUÑA</v>
          </cell>
          <cell r="H49">
            <v>424</v>
          </cell>
          <cell r="I49">
            <v>578</v>
          </cell>
          <cell r="J49">
            <v>1002</v>
          </cell>
        </row>
        <row r="50">
          <cell r="G50" t="str">
            <v>105467-P.S.R. DIAGUITAS</v>
          </cell>
          <cell r="H50">
            <v>76</v>
          </cell>
          <cell r="I50">
            <v>73</v>
          </cell>
          <cell r="J50">
            <v>149</v>
          </cell>
        </row>
        <row r="51">
          <cell r="G51" t="str">
            <v>105468-P.S.R. EL MOLLE</v>
          </cell>
          <cell r="H51">
            <v>33</v>
          </cell>
          <cell r="I51">
            <v>46</v>
          </cell>
          <cell r="J51">
            <v>79</v>
          </cell>
        </row>
        <row r="52">
          <cell r="G52" t="str">
            <v>105469-P.S.R. EL TAMBO</v>
          </cell>
          <cell r="H52">
            <v>45</v>
          </cell>
          <cell r="I52">
            <v>63</v>
          </cell>
          <cell r="J52">
            <v>108</v>
          </cell>
        </row>
        <row r="53">
          <cell r="G53" t="str">
            <v>105470-P.S.R. HUANTA</v>
          </cell>
          <cell r="H53">
            <v>7</v>
          </cell>
          <cell r="I53">
            <v>8</v>
          </cell>
          <cell r="J53">
            <v>15</v>
          </cell>
        </row>
        <row r="54">
          <cell r="G54" t="str">
            <v>105471-P.S.R. PERALILLO</v>
          </cell>
          <cell r="H54">
            <v>111</v>
          </cell>
          <cell r="I54">
            <v>108</v>
          </cell>
          <cell r="J54">
            <v>219</v>
          </cell>
        </row>
        <row r="55">
          <cell r="G55" t="str">
            <v>105472-P.S.R. RIVADAVIA</v>
          </cell>
          <cell r="H55">
            <v>43</v>
          </cell>
          <cell r="I55">
            <v>50</v>
          </cell>
          <cell r="J55">
            <v>93</v>
          </cell>
        </row>
        <row r="56">
          <cell r="G56" t="str">
            <v>105473-P.S.R. TALCUNA</v>
          </cell>
          <cell r="H56">
            <v>45</v>
          </cell>
          <cell r="I56">
            <v>57</v>
          </cell>
          <cell r="J56">
            <v>102</v>
          </cell>
        </row>
        <row r="57">
          <cell r="G57" t="str">
            <v>105474-P.S.R. CHAPILCA</v>
          </cell>
          <cell r="H57">
            <v>22</v>
          </cell>
          <cell r="I57">
            <v>21</v>
          </cell>
          <cell r="J57">
            <v>43</v>
          </cell>
        </row>
        <row r="58">
          <cell r="G58" t="str">
            <v>105502-P.S.R. CALINGASTA</v>
          </cell>
          <cell r="H58">
            <v>147</v>
          </cell>
          <cell r="J58">
            <v>147</v>
          </cell>
        </row>
        <row r="59">
          <cell r="G59" t="str">
            <v>105509-P.S.R. GUALLIGUAICA</v>
          </cell>
          <cell r="H59">
            <v>23</v>
          </cell>
          <cell r="I59">
            <v>22</v>
          </cell>
          <cell r="J59">
            <v>45</v>
          </cell>
        </row>
        <row r="60">
          <cell r="G60" t="str">
            <v>200538-CESFAM SAN ISIDRO CALINGASTA</v>
          </cell>
          <cell r="I60">
            <v>135</v>
          </cell>
          <cell r="J60">
            <v>135</v>
          </cell>
        </row>
        <row r="61">
          <cell r="G61" t="str">
            <v>04201-ILLAPEL</v>
          </cell>
          <cell r="H61">
            <v>509</v>
          </cell>
          <cell r="I61">
            <v>1357</v>
          </cell>
          <cell r="J61">
            <v>1866</v>
          </cell>
        </row>
        <row r="62">
          <cell r="G62" t="str">
            <v>105326-CESFAM SAN RAFAEL</v>
          </cell>
          <cell r="H62">
            <v>139</v>
          </cell>
          <cell r="I62">
            <v>259</v>
          </cell>
          <cell r="J62">
            <v>398</v>
          </cell>
        </row>
        <row r="63">
          <cell r="G63" t="str">
            <v xml:space="preserve">105443-P.S.R. CARCAMO                   </v>
          </cell>
          <cell r="H63">
            <v>40</v>
          </cell>
          <cell r="I63">
            <v>40</v>
          </cell>
          <cell r="J63">
            <v>80</v>
          </cell>
        </row>
        <row r="64">
          <cell r="G64" t="str">
            <v>105444-P.S.R. HUINTIL</v>
          </cell>
          <cell r="H64">
            <v>27</v>
          </cell>
          <cell r="I64">
            <v>25</v>
          </cell>
          <cell r="J64">
            <v>52</v>
          </cell>
        </row>
        <row r="65">
          <cell r="G65" t="str">
            <v>105445-P.S.R. LIMAHUIDA</v>
          </cell>
          <cell r="H65">
            <v>4</v>
          </cell>
          <cell r="I65">
            <v>21</v>
          </cell>
          <cell r="J65">
            <v>25</v>
          </cell>
        </row>
        <row r="66">
          <cell r="G66" t="str">
            <v>105446-P.S.R. MATANCILLA</v>
          </cell>
          <cell r="H66">
            <v>1</v>
          </cell>
          <cell r="I66">
            <v>3</v>
          </cell>
          <cell r="J66">
            <v>4</v>
          </cell>
        </row>
        <row r="67">
          <cell r="G67" t="str">
            <v>105447-P.S.R. PERALILLO</v>
          </cell>
          <cell r="H67">
            <v>10</v>
          </cell>
          <cell r="I67">
            <v>23</v>
          </cell>
          <cell r="J67">
            <v>33</v>
          </cell>
        </row>
        <row r="68">
          <cell r="G68" t="str">
            <v>105448-P.S.R. SANTA VIRGINIA</v>
          </cell>
          <cell r="H68">
            <v>13</v>
          </cell>
          <cell r="I68">
            <v>19</v>
          </cell>
          <cell r="J68">
            <v>32</v>
          </cell>
        </row>
        <row r="69">
          <cell r="G69" t="str">
            <v>105449-P.S.R. TUNGA NORTE</v>
          </cell>
          <cell r="I69">
            <v>9</v>
          </cell>
          <cell r="J69">
            <v>9</v>
          </cell>
        </row>
        <row r="70">
          <cell r="G70" t="str">
            <v>105485-P.S.R. PLAN DE HORNOS</v>
          </cell>
          <cell r="H70">
            <v>23</v>
          </cell>
          <cell r="I70">
            <v>27</v>
          </cell>
          <cell r="J70">
            <v>50</v>
          </cell>
        </row>
        <row r="71">
          <cell r="G71" t="str">
            <v>105486-P.S.R. TUNGA SUR</v>
          </cell>
          <cell r="H71">
            <v>2</v>
          </cell>
          <cell r="I71">
            <v>14</v>
          </cell>
          <cell r="J71">
            <v>16</v>
          </cell>
        </row>
        <row r="72">
          <cell r="G72" t="str">
            <v>105487-P.S.R. CAÑAS UNO</v>
          </cell>
          <cell r="H72">
            <v>65</v>
          </cell>
          <cell r="I72">
            <v>86</v>
          </cell>
          <cell r="J72">
            <v>151</v>
          </cell>
        </row>
        <row r="73">
          <cell r="G73" t="str">
            <v>105496-P.S.R. PINTACURA SUR</v>
          </cell>
          <cell r="H73">
            <v>11</v>
          </cell>
          <cell r="I73">
            <v>17</v>
          </cell>
          <cell r="J73">
            <v>28</v>
          </cell>
        </row>
        <row r="74">
          <cell r="G74" t="str">
            <v>105504-P.S.R. SOCAVON</v>
          </cell>
          <cell r="H74">
            <v>15</v>
          </cell>
          <cell r="I74">
            <v>17</v>
          </cell>
          <cell r="J74">
            <v>32</v>
          </cell>
        </row>
        <row r="75">
          <cell r="G75" t="str">
            <v>200366-CESFAM URBANO II</v>
          </cell>
          <cell r="H75">
            <v>159</v>
          </cell>
          <cell r="I75">
            <v>797</v>
          </cell>
          <cell r="J75">
            <v>956</v>
          </cell>
        </row>
        <row r="76">
          <cell r="G76" t="str">
            <v>04202-CANELA</v>
          </cell>
          <cell r="H76">
            <v>353</v>
          </cell>
          <cell r="I76">
            <v>431</v>
          </cell>
          <cell r="J76">
            <v>784</v>
          </cell>
        </row>
        <row r="77">
          <cell r="G77" t="str">
            <v>105309-CES. RURAL CANELA</v>
          </cell>
          <cell r="H77">
            <v>191</v>
          </cell>
          <cell r="I77">
            <v>215</v>
          </cell>
          <cell r="J77">
            <v>406</v>
          </cell>
        </row>
        <row r="78">
          <cell r="G78" t="str">
            <v xml:space="preserve">105450-P.S.R. MINCHA NORTE            </v>
          </cell>
          <cell r="H78">
            <v>72</v>
          </cell>
          <cell r="I78">
            <v>86</v>
          </cell>
          <cell r="J78">
            <v>158</v>
          </cell>
        </row>
        <row r="79">
          <cell r="G79" t="str">
            <v>105451-P.S.R. AGUA FRIA</v>
          </cell>
          <cell r="H79">
            <v>10</v>
          </cell>
          <cell r="I79">
            <v>14</v>
          </cell>
          <cell r="J79">
            <v>24</v>
          </cell>
        </row>
        <row r="80">
          <cell r="G80" t="str">
            <v>105482-P.S.R. CANELA ALTA</v>
          </cell>
          <cell r="H80">
            <v>20</v>
          </cell>
          <cell r="I80">
            <v>48</v>
          </cell>
          <cell r="J80">
            <v>68</v>
          </cell>
        </row>
        <row r="81">
          <cell r="G81" t="str">
            <v>105483-P.S.R. LOS RULOS</v>
          </cell>
          <cell r="H81">
            <v>10</v>
          </cell>
          <cell r="I81">
            <v>9</v>
          </cell>
          <cell r="J81">
            <v>19</v>
          </cell>
        </row>
        <row r="82">
          <cell r="G82" t="str">
            <v>105484-P.S.R. HUENTELAUQUEN</v>
          </cell>
          <cell r="H82">
            <v>30</v>
          </cell>
          <cell r="I82">
            <v>38</v>
          </cell>
          <cell r="J82">
            <v>68</v>
          </cell>
        </row>
        <row r="83">
          <cell r="G83" t="str">
            <v>105488-P.S.R. ESPIRITU SANTO</v>
          </cell>
          <cell r="H83">
            <v>3</v>
          </cell>
          <cell r="I83">
            <v>2</v>
          </cell>
          <cell r="J83">
            <v>5</v>
          </cell>
        </row>
        <row r="84">
          <cell r="G84" t="str">
            <v>105493-P.S.R. MINCHA SUR</v>
          </cell>
          <cell r="H84">
            <v>8</v>
          </cell>
          <cell r="I84">
            <v>9</v>
          </cell>
          <cell r="J84">
            <v>17</v>
          </cell>
        </row>
        <row r="85">
          <cell r="G85" t="str">
            <v>105497-P.S.R. JABONERIA</v>
          </cell>
          <cell r="H85">
            <v>8</v>
          </cell>
          <cell r="I85">
            <v>9</v>
          </cell>
          <cell r="J85">
            <v>17</v>
          </cell>
        </row>
        <row r="86">
          <cell r="G86" t="str">
            <v>105498-P.S.R. QUEBRADA DE LINARES</v>
          </cell>
          <cell r="H86">
            <v>1</v>
          </cell>
          <cell r="I86">
            <v>1</v>
          </cell>
          <cell r="J86">
            <v>2</v>
          </cell>
        </row>
        <row r="87">
          <cell r="G87" t="str">
            <v>04203-LOS VILOS</v>
          </cell>
          <cell r="H87">
            <v>558</v>
          </cell>
          <cell r="I87">
            <v>1005</v>
          </cell>
          <cell r="J87">
            <v>1563</v>
          </cell>
        </row>
        <row r="88">
          <cell r="G88" t="str">
            <v>105108-HOSPITAL LOS VILOS</v>
          </cell>
          <cell r="H88">
            <v>360</v>
          </cell>
          <cell r="I88">
            <v>740</v>
          </cell>
          <cell r="J88">
            <v>1100</v>
          </cell>
        </row>
        <row r="89">
          <cell r="G89" t="str">
            <v xml:space="preserve">105478-P.S.R. CAIMANES                   </v>
          </cell>
          <cell r="H89">
            <v>39</v>
          </cell>
          <cell r="I89">
            <v>61</v>
          </cell>
          <cell r="J89">
            <v>100</v>
          </cell>
        </row>
        <row r="90">
          <cell r="G90" t="str">
            <v>105479-P.S.R. GUANGUALI</v>
          </cell>
          <cell r="H90">
            <v>24</v>
          </cell>
          <cell r="I90">
            <v>36</v>
          </cell>
          <cell r="J90">
            <v>60</v>
          </cell>
        </row>
        <row r="91">
          <cell r="G91" t="str">
            <v>105480-P.S.R. QUILIMARI</v>
          </cell>
          <cell r="H91">
            <v>112</v>
          </cell>
          <cell r="I91">
            <v>141</v>
          </cell>
          <cell r="J91">
            <v>253</v>
          </cell>
        </row>
        <row r="92">
          <cell r="G92" t="str">
            <v>105481-P.S.R. TILAMA</v>
          </cell>
          <cell r="H92">
            <v>4</v>
          </cell>
          <cell r="I92">
            <v>8</v>
          </cell>
          <cell r="J92">
            <v>12</v>
          </cell>
        </row>
        <row r="93">
          <cell r="G93" t="str">
            <v>105511-P.S.R. LOS CONDORES</v>
          </cell>
          <cell r="H93">
            <v>19</v>
          </cell>
          <cell r="I93">
            <v>19</v>
          </cell>
          <cell r="J93">
            <v>38</v>
          </cell>
        </row>
        <row r="94">
          <cell r="G94" t="str">
            <v>04204-SALAMANCA</v>
          </cell>
          <cell r="H94">
            <v>863</v>
          </cell>
          <cell r="I94">
            <v>715</v>
          </cell>
          <cell r="J94">
            <v>1578</v>
          </cell>
        </row>
        <row r="95">
          <cell r="G95" t="str">
            <v>105104-HOSPITAL SALAMANCA</v>
          </cell>
          <cell r="H95">
            <v>326</v>
          </cell>
          <cell r="J95">
            <v>326</v>
          </cell>
        </row>
        <row r="96">
          <cell r="G96" t="str">
            <v xml:space="preserve">105452-P.S.R. CUNCUMEN                 </v>
          </cell>
          <cell r="H96">
            <v>24</v>
          </cell>
          <cell r="I96">
            <v>23</v>
          </cell>
          <cell r="J96">
            <v>47</v>
          </cell>
        </row>
        <row r="97">
          <cell r="G97" t="str">
            <v>105453-P.S.R. TRANQUILLA</v>
          </cell>
          <cell r="H97">
            <v>93</v>
          </cell>
          <cell r="I97">
            <v>109</v>
          </cell>
          <cell r="J97">
            <v>202</v>
          </cell>
        </row>
        <row r="98">
          <cell r="G98" t="str">
            <v>105454-P.S.R. CUNLAGUA</v>
          </cell>
          <cell r="H98">
            <v>17</v>
          </cell>
          <cell r="I98">
            <v>22</v>
          </cell>
          <cell r="J98">
            <v>39</v>
          </cell>
        </row>
        <row r="99">
          <cell r="G99" t="str">
            <v>105455-P.S.R. CHILLEPIN</v>
          </cell>
          <cell r="H99">
            <v>60</v>
          </cell>
          <cell r="I99">
            <v>76</v>
          </cell>
          <cell r="J99">
            <v>136</v>
          </cell>
        </row>
        <row r="100">
          <cell r="G100" t="str">
            <v>105456-P.S.R. LLIMPO</v>
          </cell>
          <cell r="H100">
            <v>47</v>
          </cell>
          <cell r="I100">
            <v>64</v>
          </cell>
          <cell r="J100">
            <v>111</v>
          </cell>
        </row>
        <row r="101">
          <cell r="G101" t="str">
            <v>105457-P.S.R. SAN AGUSTIN</v>
          </cell>
          <cell r="H101">
            <v>32</v>
          </cell>
          <cell r="I101">
            <v>31</v>
          </cell>
          <cell r="J101">
            <v>63</v>
          </cell>
        </row>
        <row r="102">
          <cell r="G102" t="str">
            <v>105458-P.S.R. TAHUINCO</v>
          </cell>
          <cell r="H102">
            <v>127</v>
          </cell>
          <cell r="I102">
            <v>137</v>
          </cell>
          <cell r="J102">
            <v>264</v>
          </cell>
        </row>
        <row r="103">
          <cell r="G103" t="str">
            <v>105491-P.S.R. QUELEN BAJO</v>
          </cell>
          <cell r="H103">
            <v>137</v>
          </cell>
          <cell r="I103">
            <v>146</v>
          </cell>
          <cell r="J103">
            <v>283</v>
          </cell>
        </row>
        <row r="104">
          <cell r="G104" t="str">
            <v>105492-P.S.R. CAMISA</v>
          </cell>
          <cell r="I104">
            <v>22</v>
          </cell>
          <cell r="J104">
            <v>22</v>
          </cell>
        </row>
        <row r="105">
          <cell r="G105" t="str">
            <v>105501-P.S.R. ARBOLEDA GRANDE</v>
          </cell>
          <cell r="I105">
            <v>85</v>
          </cell>
          <cell r="J105">
            <v>85</v>
          </cell>
        </row>
        <row r="106">
          <cell r="G106" t="str">
            <v>04301-OVALLE</v>
          </cell>
          <cell r="H106">
            <v>3958</v>
          </cell>
          <cell r="I106">
            <v>4364</v>
          </cell>
          <cell r="J106">
            <v>8322</v>
          </cell>
        </row>
        <row r="107">
          <cell r="G107" t="str">
            <v>105315-CES. RURAL C. DE TAMAYA</v>
          </cell>
          <cell r="H107">
            <v>227</v>
          </cell>
          <cell r="I107">
            <v>271</v>
          </cell>
          <cell r="J107">
            <v>498</v>
          </cell>
        </row>
        <row r="108">
          <cell r="G108" t="str">
            <v>105317-CES. JORGE JORDAN D.</v>
          </cell>
          <cell r="H108">
            <v>1139</v>
          </cell>
          <cell r="I108">
            <v>1142</v>
          </cell>
          <cell r="J108">
            <v>2281</v>
          </cell>
        </row>
        <row r="109">
          <cell r="G109" t="str">
            <v>105322-CES. MARCOS MACUADA</v>
          </cell>
          <cell r="H109">
            <v>1338</v>
          </cell>
          <cell r="I109">
            <v>1499</v>
          </cell>
          <cell r="J109">
            <v>2837</v>
          </cell>
        </row>
        <row r="110">
          <cell r="G110" t="str">
            <v>105324-CES. SOTAQUI</v>
          </cell>
          <cell r="H110">
            <v>255</v>
          </cell>
          <cell r="I110">
            <v>254</v>
          </cell>
          <cell r="J110">
            <v>509</v>
          </cell>
        </row>
        <row r="111">
          <cell r="G111" t="str">
            <v>105415-P.S.R. BARRAZA</v>
          </cell>
          <cell r="H111">
            <v>80</v>
          </cell>
          <cell r="I111">
            <v>78</v>
          </cell>
          <cell r="J111">
            <v>158</v>
          </cell>
        </row>
        <row r="112">
          <cell r="G112" t="str">
            <v xml:space="preserve">105416-P.S.R. CAMARICO                  </v>
          </cell>
          <cell r="H112">
            <v>80</v>
          </cell>
          <cell r="I112">
            <v>68</v>
          </cell>
          <cell r="J112">
            <v>148</v>
          </cell>
        </row>
        <row r="113">
          <cell r="G113" t="str">
            <v>105417-P.S.R. ALCONES BAJOS</v>
          </cell>
          <cell r="H113">
            <v>16</v>
          </cell>
          <cell r="I113">
            <v>27</v>
          </cell>
          <cell r="J113">
            <v>43</v>
          </cell>
        </row>
        <row r="114">
          <cell r="G114" t="str">
            <v>105419-P.S.R. LAS SOSSAS</v>
          </cell>
          <cell r="H114">
            <v>35</v>
          </cell>
          <cell r="I114">
            <v>38</v>
          </cell>
          <cell r="J114">
            <v>73</v>
          </cell>
        </row>
        <row r="115">
          <cell r="G115" t="str">
            <v>105422-P.S.R. HORNILLOS</v>
          </cell>
          <cell r="H115">
            <v>19</v>
          </cell>
          <cell r="I115">
            <v>18</v>
          </cell>
          <cell r="J115">
            <v>37</v>
          </cell>
        </row>
        <row r="116">
          <cell r="G116" t="str">
            <v>105437-P.S.R. CHALINGA</v>
          </cell>
          <cell r="H116">
            <v>32</v>
          </cell>
          <cell r="I116">
            <v>39</v>
          </cell>
          <cell r="J116">
            <v>71</v>
          </cell>
        </row>
        <row r="117">
          <cell r="G117" t="str">
            <v>105439-P.S.R. CERRO BLANCO</v>
          </cell>
          <cell r="H117">
            <v>13</v>
          </cell>
          <cell r="I117">
            <v>14</v>
          </cell>
          <cell r="J117">
            <v>27</v>
          </cell>
        </row>
        <row r="118">
          <cell r="G118" t="str">
            <v>105507-P.S.R. HUAMALATA</v>
          </cell>
          <cell r="H118">
            <v>86</v>
          </cell>
          <cell r="I118">
            <v>83</v>
          </cell>
          <cell r="J118">
            <v>169</v>
          </cell>
        </row>
        <row r="119">
          <cell r="G119" t="str">
            <v>105510-P.S.R. RECOLETA</v>
          </cell>
          <cell r="H119">
            <v>63</v>
          </cell>
          <cell r="I119">
            <v>79</v>
          </cell>
          <cell r="J119">
            <v>142</v>
          </cell>
        </row>
        <row r="120">
          <cell r="G120" t="str">
            <v>105722-CECOF SAN JOSE DE LA DEHESA</v>
          </cell>
          <cell r="H120">
            <v>246</v>
          </cell>
          <cell r="I120">
            <v>253</v>
          </cell>
          <cell r="J120">
            <v>499</v>
          </cell>
        </row>
        <row r="121">
          <cell r="G121" t="str">
            <v>105723-CECOF LIMARI</v>
          </cell>
          <cell r="H121">
            <v>178</v>
          </cell>
          <cell r="I121">
            <v>246</v>
          </cell>
          <cell r="J121">
            <v>424</v>
          </cell>
        </row>
        <row r="122">
          <cell r="G122" t="str">
            <v>200258-CECOF LOS COPIHUES</v>
          </cell>
          <cell r="H122">
            <v>96</v>
          </cell>
          <cell r="I122">
            <v>134</v>
          </cell>
          <cell r="J122">
            <v>230</v>
          </cell>
        </row>
        <row r="123">
          <cell r="G123" t="str">
            <v>200367-CECOF COLONIA LIMARÍ</v>
          </cell>
          <cell r="H123">
            <v>55</v>
          </cell>
          <cell r="I123">
            <v>121</v>
          </cell>
          <cell r="J123">
            <v>176</v>
          </cell>
        </row>
        <row r="124">
          <cell r="G124" t="str">
            <v>04302-COMBARBALÁ</v>
          </cell>
          <cell r="H124">
            <v>304</v>
          </cell>
          <cell r="I124">
            <v>710</v>
          </cell>
          <cell r="J124">
            <v>1014</v>
          </cell>
        </row>
        <row r="125">
          <cell r="G125" t="str">
            <v>105105-HOSPITAL COMBARBALÁ</v>
          </cell>
          <cell r="H125">
            <v>23</v>
          </cell>
          <cell r="I125">
            <v>372</v>
          </cell>
          <cell r="J125">
            <v>395</v>
          </cell>
        </row>
        <row r="126">
          <cell r="G126" t="str">
            <v>105433-P.S.R. SAN LORENZO</v>
          </cell>
          <cell r="H126">
            <v>6</v>
          </cell>
          <cell r="I126">
            <v>7</v>
          </cell>
          <cell r="J126">
            <v>13</v>
          </cell>
        </row>
        <row r="127">
          <cell r="G127" t="str">
            <v>105434-P.S.R. SAN MARCOS</v>
          </cell>
          <cell r="H127">
            <v>16</v>
          </cell>
          <cell r="I127">
            <v>38</v>
          </cell>
          <cell r="J127">
            <v>54</v>
          </cell>
        </row>
        <row r="128">
          <cell r="G128" t="str">
            <v>105441-P.S.R. MANQUEHUA</v>
          </cell>
          <cell r="H128">
            <v>28</v>
          </cell>
          <cell r="I128">
            <v>38</v>
          </cell>
          <cell r="J128">
            <v>66</v>
          </cell>
        </row>
        <row r="129">
          <cell r="G129" t="str">
            <v xml:space="preserve">105459-P.S.R. BARRANCAS                </v>
          </cell>
          <cell r="H129">
            <v>18</v>
          </cell>
          <cell r="I129">
            <v>31</v>
          </cell>
          <cell r="J129">
            <v>49</v>
          </cell>
        </row>
        <row r="130">
          <cell r="G130" t="str">
            <v>105460-P.S.R. COGOTI 18</v>
          </cell>
          <cell r="H130">
            <v>55</v>
          </cell>
          <cell r="I130">
            <v>48</v>
          </cell>
          <cell r="J130">
            <v>103</v>
          </cell>
        </row>
        <row r="131">
          <cell r="G131" t="str">
            <v>105461-P.S.R. EL HUACHO</v>
          </cell>
          <cell r="H131">
            <v>14</v>
          </cell>
          <cell r="I131">
            <v>13</v>
          </cell>
          <cell r="J131">
            <v>27</v>
          </cell>
        </row>
        <row r="132">
          <cell r="G132" t="str">
            <v>105462-P.S.R. EL SAUCE</v>
          </cell>
          <cell r="H132">
            <v>27</v>
          </cell>
          <cell r="I132">
            <v>34</v>
          </cell>
          <cell r="J132">
            <v>61</v>
          </cell>
        </row>
        <row r="133">
          <cell r="G133" t="str">
            <v>105463-P.S.R. QUILITAPIA</v>
          </cell>
          <cell r="H133">
            <v>58</v>
          </cell>
          <cell r="I133">
            <v>58</v>
          </cell>
          <cell r="J133">
            <v>116</v>
          </cell>
        </row>
        <row r="134">
          <cell r="G134" t="str">
            <v>105464-P.S.R. LA LIGUA</v>
          </cell>
          <cell r="H134">
            <v>22</v>
          </cell>
          <cell r="I134">
            <v>22</v>
          </cell>
          <cell r="J134">
            <v>44</v>
          </cell>
        </row>
        <row r="135">
          <cell r="G135" t="str">
            <v>105465-P.S.R. RAMADILLA</v>
          </cell>
          <cell r="H135">
            <v>16</v>
          </cell>
          <cell r="I135">
            <v>17</v>
          </cell>
          <cell r="J135">
            <v>33</v>
          </cell>
        </row>
        <row r="136">
          <cell r="G136" t="str">
            <v>105466-P.S.R. VALLE HERMOSO</v>
          </cell>
          <cell r="H136">
            <v>17</v>
          </cell>
          <cell r="I136">
            <v>26</v>
          </cell>
          <cell r="J136">
            <v>43</v>
          </cell>
        </row>
        <row r="137">
          <cell r="G137" t="str">
            <v>105490-P.S.R. EL DURAZNO</v>
          </cell>
          <cell r="H137">
            <v>4</v>
          </cell>
          <cell r="I137">
            <v>6</v>
          </cell>
          <cell r="J137">
            <v>10</v>
          </cell>
        </row>
        <row r="138">
          <cell r="G138" t="str">
            <v>04303-MONTE PATRIA</v>
          </cell>
          <cell r="H138">
            <v>884</v>
          </cell>
          <cell r="I138">
            <v>1196</v>
          </cell>
          <cell r="J138">
            <v>2080</v>
          </cell>
        </row>
        <row r="139">
          <cell r="G139" t="str">
            <v>105307-CES. RURAL MONTE PATRIA</v>
          </cell>
          <cell r="H139">
            <v>288</v>
          </cell>
          <cell r="I139">
            <v>337</v>
          </cell>
          <cell r="J139">
            <v>625</v>
          </cell>
        </row>
        <row r="140">
          <cell r="G140" t="str">
            <v>105311-CES. RURAL CHAÑARAL ALTO</v>
          </cell>
          <cell r="H140">
            <v>132</v>
          </cell>
          <cell r="I140">
            <v>93</v>
          </cell>
          <cell r="J140">
            <v>225</v>
          </cell>
        </row>
        <row r="141">
          <cell r="G141" t="str">
            <v>105312-CES. RURAL CAREN</v>
          </cell>
          <cell r="H141">
            <v>79</v>
          </cell>
          <cell r="I141">
            <v>89</v>
          </cell>
          <cell r="J141">
            <v>168</v>
          </cell>
        </row>
        <row r="142">
          <cell r="G142" t="str">
            <v>105318-CES. RURAL EL PALQUI</v>
          </cell>
          <cell r="H142">
            <v>151</v>
          </cell>
          <cell r="I142">
            <v>354</v>
          </cell>
          <cell r="J142">
            <v>505</v>
          </cell>
        </row>
        <row r="143">
          <cell r="G143" t="str">
            <v>105425-P.S.R. CHILECITO</v>
          </cell>
          <cell r="H143">
            <v>26</v>
          </cell>
          <cell r="I143">
            <v>32</v>
          </cell>
          <cell r="J143">
            <v>58</v>
          </cell>
        </row>
        <row r="144">
          <cell r="G144" t="str">
            <v>105427-P.S.R. HACIENDA VALDIVIA</v>
          </cell>
          <cell r="H144">
            <v>28</v>
          </cell>
          <cell r="I144">
            <v>35</v>
          </cell>
          <cell r="J144">
            <v>63</v>
          </cell>
        </row>
        <row r="145">
          <cell r="G145" t="str">
            <v>105428-P.S.R. HUATULAME</v>
          </cell>
          <cell r="H145">
            <v>32</v>
          </cell>
          <cell r="I145">
            <v>48</v>
          </cell>
          <cell r="J145">
            <v>80</v>
          </cell>
        </row>
        <row r="146">
          <cell r="G146" t="str">
            <v>105430-P.S.R. MIALQUI</v>
          </cell>
          <cell r="H146">
            <v>22</v>
          </cell>
          <cell r="I146">
            <v>22</v>
          </cell>
          <cell r="J146">
            <v>44</v>
          </cell>
        </row>
        <row r="147">
          <cell r="G147" t="str">
            <v>105431-P.S.R. PEDREGAL</v>
          </cell>
          <cell r="H147">
            <v>30</v>
          </cell>
          <cell r="I147">
            <v>37</v>
          </cell>
          <cell r="J147">
            <v>67</v>
          </cell>
        </row>
        <row r="148">
          <cell r="G148" t="str">
            <v>105432-P.S.R. RAPEL</v>
          </cell>
          <cell r="H148">
            <v>66</v>
          </cell>
          <cell r="I148">
            <v>66</v>
          </cell>
          <cell r="J148">
            <v>132</v>
          </cell>
        </row>
        <row r="149">
          <cell r="G149" t="str">
            <v>105435-P.S.R. TULAHUEN</v>
          </cell>
          <cell r="H149">
            <v>23</v>
          </cell>
          <cell r="I149">
            <v>58</v>
          </cell>
          <cell r="J149">
            <v>81</v>
          </cell>
        </row>
        <row r="150">
          <cell r="G150" t="str">
            <v>105436-P.S.R. EL MAITEN</v>
          </cell>
          <cell r="I150">
            <v>15</v>
          </cell>
          <cell r="J150">
            <v>15</v>
          </cell>
        </row>
        <row r="151">
          <cell r="G151" t="str">
            <v>105489-P.S.R. RAMADAS DE TULAHUEN</v>
          </cell>
          <cell r="H151">
            <v>7</v>
          </cell>
          <cell r="I151">
            <v>10</v>
          </cell>
          <cell r="J151">
            <v>17</v>
          </cell>
        </row>
        <row r="152">
          <cell r="G152" t="str">
            <v>04304-PUNITAQUI</v>
          </cell>
          <cell r="H152">
            <v>176</v>
          </cell>
          <cell r="I152">
            <v>470</v>
          </cell>
          <cell r="J152">
            <v>646</v>
          </cell>
        </row>
        <row r="153">
          <cell r="G153" t="str">
            <v>105308-CES. RURAL PUNITAQUI</v>
          </cell>
          <cell r="H153">
            <v>150</v>
          </cell>
          <cell r="I153">
            <v>439</v>
          </cell>
          <cell r="J153">
            <v>589</v>
          </cell>
        </row>
        <row r="154">
          <cell r="G154" t="str">
            <v>105440-P.S.R. DIVISADERO</v>
          </cell>
          <cell r="H154">
            <v>10</v>
          </cell>
          <cell r="I154">
            <v>12</v>
          </cell>
          <cell r="J154">
            <v>22</v>
          </cell>
        </row>
        <row r="155">
          <cell r="G155" t="str">
            <v>105442-P.S.R. SAN PEDRO DE QUILES</v>
          </cell>
          <cell r="H155">
            <v>3</v>
          </cell>
          <cell r="I155">
            <v>4</v>
          </cell>
          <cell r="J155">
            <v>7</v>
          </cell>
        </row>
        <row r="156">
          <cell r="G156" t="str">
            <v xml:space="preserve">105508-P.S.R. EL PARRAL DE QUILES  </v>
          </cell>
          <cell r="H156">
            <v>13</v>
          </cell>
          <cell r="I156">
            <v>15</v>
          </cell>
          <cell r="J156">
            <v>28</v>
          </cell>
        </row>
        <row r="157">
          <cell r="G157" t="str">
            <v>04305-RIO HURTADO</v>
          </cell>
          <cell r="H157">
            <v>265</v>
          </cell>
          <cell r="I157">
            <v>305</v>
          </cell>
          <cell r="J157">
            <v>570</v>
          </cell>
        </row>
        <row r="158">
          <cell r="G158" t="str">
            <v>105310-CES. RURAL PICHASCA</v>
          </cell>
          <cell r="H158">
            <v>127</v>
          </cell>
          <cell r="I158">
            <v>140</v>
          </cell>
          <cell r="J158">
            <v>267</v>
          </cell>
        </row>
        <row r="159">
          <cell r="G159" t="str">
            <v>105409-P.S.R. EL CHAÑAR</v>
          </cell>
          <cell r="H159">
            <v>19</v>
          </cell>
          <cell r="I159">
            <v>20</v>
          </cell>
          <cell r="J159">
            <v>39</v>
          </cell>
        </row>
        <row r="160">
          <cell r="G160" t="str">
            <v>105410-P.S.R. HURTADO</v>
          </cell>
          <cell r="H160">
            <v>11</v>
          </cell>
          <cell r="I160">
            <v>22</v>
          </cell>
          <cell r="J160">
            <v>33</v>
          </cell>
        </row>
        <row r="161">
          <cell r="G161" t="str">
            <v>105411-P.S.R. LAS BREAS</v>
          </cell>
          <cell r="H161">
            <v>8</v>
          </cell>
          <cell r="I161">
            <v>11</v>
          </cell>
          <cell r="J161">
            <v>19</v>
          </cell>
        </row>
        <row r="162">
          <cell r="G162" t="str">
            <v>105413-P.S.R. SAMO ALTO</v>
          </cell>
          <cell r="H162">
            <v>54</v>
          </cell>
          <cell r="I162">
            <v>56</v>
          </cell>
          <cell r="J162">
            <v>110</v>
          </cell>
        </row>
        <row r="163">
          <cell r="G163" t="str">
            <v>105414-P.S.R. SERON</v>
          </cell>
          <cell r="H163">
            <v>24</v>
          </cell>
          <cell r="I163">
            <v>31</v>
          </cell>
          <cell r="J163">
            <v>55</v>
          </cell>
        </row>
        <row r="164">
          <cell r="G164" t="str">
            <v>105503-P.S.R. TABAQUEROS</v>
          </cell>
          <cell r="H164">
            <v>22</v>
          </cell>
          <cell r="I164">
            <v>25</v>
          </cell>
          <cell r="J164">
            <v>47</v>
          </cell>
        </row>
        <row r="165">
          <cell r="G165" t="str">
            <v>Total general</v>
          </cell>
          <cell r="H165">
            <v>18793</v>
          </cell>
          <cell r="I165">
            <v>24474</v>
          </cell>
          <cell r="J165">
            <v>43267</v>
          </cell>
        </row>
      </sheetData>
      <sheetData sheetId="1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>
            <v>12</v>
          </cell>
          <cell r="J4" t="str">
            <v>Total general</v>
          </cell>
        </row>
        <row r="5">
          <cell r="G5" t="str">
            <v>04101-LA SERENA</v>
          </cell>
          <cell r="H5">
            <v>9870</v>
          </cell>
          <cell r="I5">
            <v>9479</v>
          </cell>
          <cell r="J5">
            <v>19349</v>
          </cell>
        </row>
        <row r="6">
          <cell r="G6" t="str">
            <v>105100-HOSPITAL LA SERENA</v>
          </cell>
          <cell r="H6">
            <v>510</v>
          </cell>
          <cell r="I6">
            <v>226</v>
          </cell>
          <cell r="J6">
            <v>736</v>
          </cell>
        </row>
        <row r="7">
          <cell r="G7" t="str">
            <v>105300-CES. CARDENAL CARO</v>
          </cell>
          <cell r="H7">
            <v>1851</v>
          </cell>
          <cell r="I7">
            <v>1934</v>
          </cell>
          <cell r="J7">
            <v>3785</v>
          </cell>
        </row>
        <row r="8">
          <cell r="G8" t="str">
            <v>105301-CES. LAS COMPAÑIAS</v>
          </cell>
          <cell r="H8">
            <v>1283</v>
          </cell>
          <cell r="I8">
            <v>1263</v>
          </cell>
          <cell r="J8">
            <v>2546</v>
          </cell>
        </row>
        <row r="9">
          <cell r="G9" t="str">
            <v>105302-CES. PEDRO AGUIRRE C.</v>
          </cell>
          <cell r="H9">
            <v>1541</v>
          </cell>
          <cell r="I9">
            <v>1392</v>
          </cell>
          <cell r="J9">
            <v>2933</v>
          </cell>
        </row>
        <row r="10">
          <cell r="G10" t="str">
            <v>105313-CES. SCHAFFHAUSER</v>
          </cell>
          <cell r="H10">
            <v>1707</v>
          </cell>
          <cell r="I10">
            <v>1641</v>
          </cell>
          <cell r="J10">
            <v>3348</v>
          </cell>
        </row>
        <row r="11">
          <cell r="G11" t="str">
            <v>105319-CES. CARDENAL R.S.H.</v>
          </cell>
          <cell r="H11">
            <v>1201</v>
          </cell>
          <cell r="I11">
            <v>1193</v>
          </cell>
          <cell r="J11">
            <v>2394</v>
          </cell>
        </row>
        <row r="12">
          <cell r="G12" t="str">
            <v>105325-CESFAM JUAN PABLO II</v>
          </cell>
          <cell r="H12">
            <v>887</v>
          </cell>
          <cell r="I12">
            <v>962</v>
          </cell>
          <cell r="J12">
            <v>1849</v>
          </cell>
        </row>
        <row r="13">
          <cell r="G13" t="str">
            <v xml:space="preserve">105400-P.S.R. ALGARROBITO            </v>
          </cell>
          <cell r="H13">
            <v>343</v>
          </cell>
          <cell r="I13">
            <v>241</v>
          </cell>
          <cell r="J13">
            <v>584</v>
          </cell>
        </row>
        <row r="14">
          <cell r="G14" t="str">
            <v>105401-P.S.R. LAS ROJAS</v>
          </cell>
          <cell r="H14">
            <v>27</v>
          </cell>
          <cell r="I14">
            <v>31</v>
          </cell>
          <cell r="J14">
            <v>58</v>
          </cell>
        </row>
        <row r="15">
          <cell r="G15" t="str">
            <v>105402-P.S.R. EL ROMERO</v>
          </cell>
          <cell r="H15">
            <v>44</v>
          </cell>
          <cell r="I15">
            <v>45</v>
          </cell>
          <cell r="J15">
            <v>89</v>
          </cell>
        </row>
        <row r="16">
          <cell r="G16" t="str">
            <v>105499-P.S.R. LAMBERT</v>
          </cell>
          <cell r="H16">
            <v>34</v>
          </cell>
          <cell r="I16">
            <v>37</v>
          </cell>
          <cell r="J16">
            <v>71</v>
          </cell>
        </row>
        <row r="17">
          <cell r="G17" t="str">
            <v>105700-CECOF VILLA EL INDIO</v>
          </cell>
          <cell r="H17">
            <v>169</v>
          </cell>
          <cell r="I17">
            <v>172</v>
          </cell>
          <cell r="J17">
            <v>341</v>
          </cell>
        </row>
        <row r="18">
          <cell r="G18" t="str">
            <v>105701-CECOF VILLA ALEMANIA</v>
          </cell>
          <cell r="H18">
            <v>60</v>
          </cell>
          <cell r="I18">
            <v>87</v>
          </cell>
          <cell r="J18">
            <v>147</v>
          </cell>
        </row>
        <row r="19">
          <cell r="G19" t="str">
            <v>105702-CECOF VILLA LAMBERT</v>
          </cell>
          <cell r="H19">
            <v>166</v>
          </cell>
          <cell r="I19">
            <v>180</v>
          </cell>
          <cell r="J19">
            <v>346</v>
          </cell>
        </row>
        <row r="20">
          <cell r="G20" t="str">
            <v>200402-CECOF ARCOS DE PINAMAR</v>
          </cell>
          <cell r="H20">
            <v>47</v>
          </cell>
          <cell r="I20">
            <v>75</v>
          </cell>
          <cell r="J20">
            <v>122</v>
          </cell>
        </row>
        <row r="21">
          <cell r="G21" t="str">
            <v>04102-COQUIMBO</v>
          </cell>
          <cell r="H21">
            <v>11164</v>
          </cell>
          <cell r="I21">
            <v>9864</v>
          </cell>
          <cell r="J21">
            <v>21028</v>
          </cell>
        </row>
        <row r="22">
          <cell r="G22" t="str">
            <v>105101-HOSPITAL COQUIMBO</v>
          </cell>
          <cell r="H22">
            <v>258</v>
          </cell>
          <cell r="I22">
            <v>258</v>
          </cell>
          <cell r="J22">
            <v>516</v>
          </cell>
        </row>
        <row r="23">
          <cell r="G23" t="str">
            <v>105303-CES. SAN JUAN</v>
          </cell>
          <cell r="H23">
            <v>1642</v>
          </cell>
          <cell r="I23">
            <v>1669</v>
          </cell>
          <cell r="J23">
            <v>3311</v>
          </cell>
        </row>
        <row r="24">
          <cell r="G24" t="str">
            <v>105304-CES. SANTA CECILIA</v>
          </cell>
          <cell r="H24">
            <v>1364</v>
          </cell>
          <cell r="I24">
            <v>1384</v>
          </cell>
          <cell r="J24">
            <v>2748</v>
          </cell>
        </row>
        <row r="25">
          <cell r="G25" t="str">
            <v>105305-CES. TIERRAS BLANCAS</v>
          </cell>
          <cell r="H25">
            <v>4055</v>
          </cell>
          <cell r="I25">
            <v>2525</v>
          </cell>
          <cell r="J25">
            <v>6580</v>
          </cell>
        </row>
        <row r="26">
          <cell r="G26" t="str">
            <v>105321-CES. RURAL  TONGOY</v>
          </cell>
          <cell r="H26">
            <v>304</v>
          </cell>
          <cell r="I26">
            <v>317</v>
          </cell>
          <cell r="J26">
            <v>621</v>
          </cell>
        </row>
        <row r="27">
          <cell r="G27" t="str">
            <v>105323-CES. DR. SERGIO AGUILAR</v>
          </cell>
          <cell r="H27">
            <v>2588</v>
          </cell>
          <cell r="I27">
            <v>2492</v>
          </cell>
          <cell r="J27">
            <v>5080</v>
          </cell>
        </row>
        <row r="28">
          <cell r="G28" t="str">
            <v xml:space="preserve">105404-P.S.R. EL TANGUE                         </v>
          </cell>
          <cell r="H28">
            <v>11</v>
          </cell>
          <cell r="J28">
            <v>11</v>
          </cell>
        </row>
        <row r="29">
          <cell r="G29" t="str">
            <v>105405-P.S.R. GUANAQUEROS</v>
          </cell>
          <cell r="H29">
            <v>103</v>
          </cell>
          <cell r="I29">
            <v>99</v>
          </cell>
          <cell r="J29">
            <v>202</v>
          </cell>
        </row>
        <row r="30">
          <cell r="G30" t="str">
            <v>105406-P.S.R. PAN DE AZUCAR</v>
          </cell>
          <cell r="H30">
            <v>461</v>
          </cell>
          <cell r="J30">
            <v>461</v>
          </cell>
        </row>
        <row r="31">
          <cell r="G31" t="str">
            <v>105407-P.S.R. TAMBILLOS</v>
          </cell>
          <cell r="H31">
            <v>51</v>
          </cell>
          <cell r="I31">
            <v>50</v>
          </cell>
          <cell r="J31">
            <v>101</v>
          </cell>
        </row>
        <row r="32">
          <cell r="G32" t="str">
            <v>105705-CECOF EL ALBA</v>
          </cell>
          <cell r="H32">
            <v>146</v>
          </cell>
          <cell r="I32">
            <v>150</v>
          </cell>
          <cell r="J32">
            <v>296</v>
          </cell>
        </row>
        <row r="33">
          <cell r="G33" t="str">
            <v>200273-CECOF PUNTA MIRA</v>
          </cell>
          <cell r="H33">
            <v>181</v>
          </cell>
          <cell r="I33">
            <v>173</v>
          </cell>
          <cell r="J33">
            <v>354</v>
          </cell>
        </row>
        <row r="34">
          <cell r="G34" t="str">
            <v>200494-CESFAM EL SAUCE</v>
          </cell>
          <cell r="I34">
            <v>273</v>
          </cell>
          <cell r="J34">
            <v>273</v>
          </cell>
        </row>
        <row r="35">
          <cell r="G35" t="str">
            <v>200499-CESFAM PAN DE AZÚCAR</v>
          </cell>
          <cell r="I35">
            <v>474</v>
          </cell>
          <cell r="J35">
            <v>474</v>
          </cell>
        </row>
        <row r="36">
          <cell r="G36" t="str">
            <v>04103-ANDACOLLO</v>
          </cell>
          <cell r="H36">
            <v>521</v>
          </cell>
          <cell r="I36">
            <v>522</v>
          </cell>
          <cell r="J36">
            <v>1043</v>
          </cell>
        </row>
        <row r="37">
          <cell r="G37" t="str">
            <v>105106-HOSPITAL ANDACOLLO</v>
          </cell>
          <cell r="H37">
            <v>521</v>
          </cell>
          <cell r="I37">
            <v>522</v>
          </cell>
          <cell r="J37">
            <v>1043</v>
          </cell>
        </row>
        <row r="38">
          <cell r="G38" t="str">
            <v>04104-LA HIGUERA</v>
          </cell>
          <cell r="H38">
            <v>235</v>
          </cell>
          <cell r="I38">
            <v>224</v>
          </cell>
          <cell r="J38">
            <v>459</v>
          </cell>
        </row>
        <row r="39">
          <cell r="G39" t="str">
            <v>105314-CES. LA HIGUERA</v>
          </cell>
          <cell r="H39">
            <v>77</v>
          </cell>
          <cell r="I39">
            <v>62</v>
          </cell>
          <cell r="J39">
            <v>139</v>
          </cell>
        </row>
        <row r="40">
          <cell r="G40" t="str">
            <v xml:space="preserve">105500-P.S.R. CALETA HORNOS        </v>
          </cell>
          <cell r="H40">
            <v>61</v>
          </cell>
          <cell r="I40">
            <v>67</v>
          </cell>
          <cell r="J40">
            <v>128</v>
          </cell>
        </row>
        <row r="41">
          <cell r="G41" t="str">
            <v>105505-P.S.R. LOS CHOROS</v>
          </cell>
          <cell r="H41">
            <v>55</v>
          </cell>
          <cell r="I41">
            <v>48</v>
          </cell>
          <cell r="J41">
            <v>103</v>
          </cell>
        </row>
        <row r="42">
          <cell r="G42" t="str">
            <v>105506-P.S.R. EL TRAPICHE</v>
          </cell>
          <cell r="H42">
            <v>42</v>
          </cell>
          <cell r="I42">
            <v>47</v>
          </cell>
          <cell r="J42">
            <v>89</v>
          </cell>
        </row>
        <row r="43">
          <cell r="G43" t="str">
            <v>04105-PAIHUANO</v>
          </cell>
          <cell r="H43">
            <v>253</v>
          </cell>
          <cell r="I43">
            <v>267</v>
          </cell>
          <cell r="J43">
            <v>520</v>
          </cell>
        </row>
        <row r="44">
          <cell r="G44" t="str">
            <v>105306-CES. PAIHUANO</v>
          </cell>
          <cell r="H44">
            <v>132</v>
          </cell>
          <cell r="I44">
            <v>132</v>
          </cell>
          <cell r="J44">
            <v>264</v>
          </cell>
        </row>
        <row r="45">
          <cell r="G45" t="str">
            <v>105475-P.S.R. HORCON</v>
          </cell>
          <cell r="H45">
            <v>41</v>
          </cell>
          <cell r="I45">
            <v>47</v>
          </cell>
          <cell r="J45">
            <v>88</v>
          </cell>
        </row>
        <row r="46">
          <cell r="G46" t="str">
            <v>105476-P.S.R. MONTE GRANDE</v>
          </cell>
          <cell r="H46">
            <v>20</v>
          </cell>
          <cell r="I46">
            <v>26</v>
          </cell>
          <cell r="J46">
            <v>46</v>
          </cell>
        </row>
        <row r="47">
          <cell r="G47" t="str">
            <v>105477-P.S.R. PISCO ELQUI</v>
          </cell>
          <cell r="H47">
            <v>60</v>
          </cell>
          <cell r="I47">
            <v>62</v>
          </cell>
          <cell r="J47">
            <v>122</v>
          </cell>
        </row>
        <row r="48">
          <cell r="G48" t="str">
            <v>04106-VICUÑA</v>
          </cell>
          <cell r="H48">
            <v>1448</v>
          </cell>
          <cell r="I48">
            <v>1508</v>
          </cell>
          <cell r="J48">
            <v>2956</v>
          </cell>
        </row>
        <row r="49">
          <cell r="G49" t="str">
            <v>105107-HOSPITAL VICUÑA</v>
          </cell>
          <cell r="H49">
            <v>740</v>
          </cell>
          <cell r="I49">
            <v>779</v>
          </cell>
          <cell r="J49">
            <v>1519</v>
          </cell>
        </row>
        <row r="50">
          <cell r="G50" t="str">
            <v>105467-P.S.R. DIAGUITAS</v>
          </cell>
          <cell r="H50">
            <v>91</v>
          </cell>
          <cell r="I50">
            <v>94</v>
          </cell>
          <cell r="J50">
            <v>185</v>
          </cell>
        </row>
        <row r="51">
          <cell r="G51" t="str">
            <v>105468-P.S.R. EL MOLLE</v>
          </cell>
          <cell r="H51">
            <v>46</v>
          </cell>
          <cell r="I51">
            <v>54</v>
          </cell>
          <cell r="J51">
            <v>100</v>
          </cell>
        </row>
        <row r="52">
          <cell r="G52" t="str">
            <v>105469-P.S.R. EL TAMBO</v>
          </cell>
          <cell r="H52">
            <v>76</v>
          </cell>
          <cell r="I52">
            <v>81</v>
          </cell>
          <cell r="J52">
            <v>157</v>
          </cell>
        </row>
        <row r="53">
          <cell r="G53" t="str">
            <v>105470-P.S.R. HUANTA</v>
          </cell>
          <cell r="H53">
            <v>9</v>
          </cell>
          <cell r="I53">
            <v>13</v>
          </cell>
          <cell r="J53">
            <v>22</v>
          </cell>
        </row>
        <row r="54">
          <cell r="G54" t="str">
            <v>105471-P.S.R. PERALILLO</v>
          </cell>
          <cell r="H54">
            <v>134</v>
          </cell>
          <cell r="I54">
            <v>134</v>
          </cell>
          <cell r="J54">
            <v>268</v>
          </cell>
        </row>
        <row r="55">
          <cell r="G55" t="str">
            <v>105472-P.S.R. RIVADAVIA</v>
          </cell>
          <cell r="H55">
            <v>60</v>
          </cell>
          <cell r="I55">
            <v>60</v>
          </cell>
          <cell r="J55">
            <v>120</v>
          </cell>
        </row>
        <row r="56">
          <cell r="G56" t="str">
            <v>105473-P.S.R. TALCUNA</v>
          </cell>
          <cell r="H56">
            <v>66</v>
          </cell>
          <cell r="I56">
            <v>68</v>
          </cell>
          <cell r="J56">
            <v>134</v>
          </cell>
        </row>
        <row r="57">
          <cell r="G57" t="str">
            <v>105474-P.S.R. CHAPILCA</v>
          </cell>
          <cell r="H57">
            <v>24</v>
          </cell>
          <cell r="I57">
            <v>22</v>
          </cell>
          <cell r="J57">
            <v>46</v>
          </cell>
        </row>
        <row r="58">
          <cell r="G58" t="str">
            <v>105502-P.S.R. CALINGASTA</v>
          </cell>
          <cell r="H58">
            <v>177</v>
          </cell>
          <cell r="J58">
            <v>177</v>
          </cell>
        </row>
        <row r="59">
          <cell r="G59" t="str">
            <v>105509-P.S.R. GUALLIGUAICA</v>
          </cell>
          <cell r="H59">
            <v>25</v>
          </cell>
          <cell r="I59">
            <v>25</v>
          </cell>
          <cell r="J59">
            <v>50</v>
          </cell>
        </row>
        <row r="60">
          <cell r="G60" t="str">
            <v>200538-CESFAM SAN ISIDRO CALINGASTA</v>
          </cell>
          <cell r="I60">
            <v>178</v>
          </cell>
          <cell r="J60">
            <v>178</v>
          </cell>
        </row>
        <row r="61">
          <cell r="G61" t="str">
            <v>04201-ILLAPEL</v>
          </cell>
          <cell r="H61">
            <v>1587</v>
          </cell>
          <cell r="I61">
            <v>1583</v>
          </cell>
          <cell r="J61">
            <v>3170</v>
          </cell>
        </row>
        <row r="62">
          <cell r="G62" t="str">
            <v>105326-CESFAM SAN RAFAEL</v>
          </cell>
          <cell r="H62">
            <v>261</v>
          </cell>
          <cell r="I62">
            <v>292</v>
          </cell>
          <cell r="J62">
            <v>553</v>
          </cell>
        </row>
        <row r="63">
          <cell r="G63" t="str">
            <v xml:space="preserve">105443-P.S.R. CARCAMO                   </v>
          </cell>
          <cell r="H63">
            <v>48</v>
          </cell>
          <cell r="I63">
            <v>47</v>
          </cell>
          <cell r="J63">
            <v>95</v>
          </cell>
        </row>
        <row r="64">
          <cell r="G64" t="str">
            <v>105444-P.S.R. HUINTIL</v>
          </cell>
          <cell r="H64">
            <v>28</v>
          </cell>
          <cell r="I64">
            <v>26</v>
          </cell>
          <cell r="J64">
            <v>54</v>
          </cell>
        </row>
        <row r="65">
          <cell r="G65" t="str">
            <v>105445-P.S.R. LIMAHUIDA</v>
          </cell>
          <cell r="H65">
            <v>27</v>
          </cell>
          <cell r="I65">
            <v>29</v>
          </cell>
          <cell r="J65">
            <v>56</v>
          </cell>
        </row>
        <row r="66">
          <cell r="G66" t="str">
            <v>105446-P.S.R. MATANCILLA</v>
          </cell>
          <cell r="H66">
            <v>4</v>
          </cell>
          <cell r="I66">
            <v>4</v>
          </cell>
          <cell r="J66">
            <v>8</v>
          </cell>
        </row>
        <row r="67">
          <cell r="G67" t="str">
            <v>105447-P.S.R. PERALILLO</v>
          </cell>
          <cell r="H67">
            <v>32</v>
          </cell>
          <cell r="I67">
            <v>35</v>
          </cell>
          <cell r="J67">
            <v>67</v>
          </cell>
        </row>
        <row r="68">
          <cell r="G68" t="str">
            <v>105448-P.S.R. SANTA VIRGINIA</v>
          </cell>
          <cell r="H68">
            <v>20</v>
          </cell>
          <cell r="I68">
            <v>23</v>
          </cell>
          <cell r="J68">
            <v>43</v>
          </cell>
        </row>
        <row r="69">
          <cell r="G69" t="str">
            <v>105449-P.S.R. TUNGA NORTE</v>
          </cell>
          <cell r="H69">
            <v>9</v>
          </cell>
          <cell r="I69">
            <v>12</v>
          </cell>
          <cell r="J69">
            <v>21</v>
          </cell>
        </row>
        <row r="70">
          <cell r="G70" t="str">
            <v>105485-P.S.R. PLAN DE HORNOS</v>
          </cell>
          <cell r="H70">
            <v>37</v>
          </cell>
          <cell r="I70">
            <v>34</v>
          </cell>
          <cell r="J70">
            <v>71</v>
          </cell>
        </row>
        <row r="71">
          <cell r="G71" t="str">
            <v>105486-P.S.R. TUNGA SUR</v>
          </cell>
          <cell r="H71">
            <v>17</v>
          </cell>
          <cell r="I71">
            <v>16</v>
          </cell>
          <cell r="J71">
            <v>33</v>
          </cell>
        </row>
        <row r="72">
          <cell r="G72" t="str">
            <v>105487-P.S.R. CAÑAS UNO</v>
          </cell>
          <cell r="H72">
            <v>94</v>
          </cell>
          <cell r="I72">
            <v>97</v>
          </cell>
          <cell r="J72">
            <v>191</v>
          </cell>
        </row>
        <row r="73">
          <cell r="G73" t="str">
            <v>105496-P.S.R. PINTACURA SUR</v>
          </cell>
          <cell r="H73">
            <v>19</v>
          </cell>
          <cell r="I73">
            <v>19</v>
          </cell>
          <cell r="J73">
            <v>38</v>
          </cell>
        </row>
        <row r="74">
          <cell r="G74" t="str">
            <v>105504-P.S.R. SOCAVON</v>
          </cell>
          <cell r="H74">
            <v>19</v>
          </cell>
          <cell r="I74">
            <v>20</v>
          </cell>
          <cell r="J74">
            <v>39</v>
          </cell>
        </row>
        <row r="75">
          <cell r="G75" t="str">
            <v>200366-CESFAM URBANO II</v>
          </cell>
          <cell r="H75">
            <v>972</v>
          </cell>
          <cell r="I75">
            <v>929</v>
          </cell>
          <cell r="J75">
            <v>1901</v>
          </cell>
        </row>
        <row r="76">
          <cell r="G76" t="str">
            <v>04202-CANELA</v>
          </cell>
          <cell r="H76">
            <v>470</v>
          </cell>
          <cell r="I76">
            <v>466</v>
          </cell>
          <cell r="J76">
            <v>936</v>
          </cell>
        </row>
        <row r="77">
          <cell r="G77" t="str">
            <v>105309-CES. RURAL CANELA</v>
          </cell>
          <cell r="H77">
            <v>235</v>
          </cell>
          <cell r="I77">
            <v>224</v>
          </cell>
          <cell r="J77">
            <v>459</v>
          </cell>
        </row>
        <row r="78">
          <cell r="G78" t="str">
            <v xml:space="preserve">105450-P.S.R. MINCHA NORTE            </v>
          </cell>
          <cell r="H78">
            <v>96</v>
          </cell>
          <cell r="I78">
            <v>94</v>
          </cell>
          <cell r="J78">
            <v>190</v>
          </cell>
        </row>
        <row r="79">
          <cell r="G79" t="str">
            <v>105451-P.S.R. AGUA FRIA</v>
          </cell>
          <cell r="H79">
            <v>15</v>
          </cell>
          <cell r="I79">
            <v>18</v>
          </cell>
          <cell r="J79">
            <v>33</v>
          </cell>
        </row>
        <row r="80">
          <cell r="G80" t="str">
            <v>105482-P.S.R. CANELA ALTA</v>
          </cell>
          <cell r="H80">
            <v>56</v>
          </cell>
          <cell r="I80">
            <v>56</v>
          </cell>
          <cell r="J80">
            <v>112</v>
          </cell>
        </row>
        <row r="81">
          <cell r="G81" t="str">
            <v>105483-P.S.R. LOS RULOS</v>
          </cell>
          <cell r="H81">
            <v>10</v>
          </cell>
          <cell r="I81">
            <v>9</v>
          </cell>
          <cell r="J81">
            <v>19</v>
          </cell>
        </row>
        <row r="82">
          <cell r="G82" t="str">
            <v>105484-P.S.R. HUENTELAUQUEN</v>
          </cell>
          <cell r="H82">
            <v>35</v>
          </cell>
          <cell r="I82">
            <v>41</v>
          </cell>
          <cell r="J82">
            <v>76</v>
          </cell>
        </row>
        <row r="83">
          <cell r="G83" t="str">
            <v>105488-P.S.R. ESPIRITU SANTO</v>
          </cell>
          <cell r="H83">
            <v>4</v>
          </cell>
          <cell r="I83">
            <v>4</v>
          </cell>
          <cell r="J83">
            <v>8</v>
          </cell>
        </row>
        <row r="84">
          <cell r="G84" t="str">
            <v>105493-P.S.R. MINCHA SUR</v>
          </cell>
          <cell r="H84">
            <v>9</v>
          </cell>
          <cell r="I84">
            <v>9</v>
          </cell>
          <cell r="J84">
            <v>18</v>
          </cell>
        </row>
        <row r="85">
          <cell r="G85" t="str">
            <v>105497-P.S.R. JABONERIA</v>
          </cell>
          <cell r="H85">
            <v>8</v>
          </cell>
          <cell r="I85">
            <v>9</v>
          </cell>
          <cell r="J85">
            <v>17</v>
          </cell>
        </row>
        <row r="86">
          <cell r="G86" t="str">
            <v>105498-P.S.R. QUEBRADA DE LINARES</v>
          </cell>
          <cell r="H86">
            <v>2</v>
          </cell>
          <cell r="I86">
            <v>2</v>
          </cell>
          <cell r="J86">
            <v>4</v>
          </cell>
        </row>
        <row r="87">
          <cell r="G87" t="str">
            <v>04203-LOS VILOS</v>
          </cell>
          <cell r="H87">
            <v>1070</v>
          </cell>
          <cell r="I87">
            <v>1127</v>
          </cell>
          <cell r="J87">
            <v>2197</v>
          </cell>
        </row>
        <row r="88">
          <cell r="G88" t="str">
            <v>105108-HOSPITAL LOS VILOS</v>
          </cell>
          <cell r="H88">
            <v>777</v>
          </cell>
          <cell r="I88">
            <v>817</v>
          </cell>
          <cell r="J88">
            <v>1594</v>
          </cell>
        </row>
        <row r="89">
          <cell r="G89" t="str">
            <v xml:space="preserve">105478-P.S.R. CAIMANES                   </v>
          </cell>
          <cell r="H89">
            <v>71</v>
          </cell>
          <cell r="I89">
            <v>73</v>
          </cell>
          <cell r="J89">
            <v>144</v>
          </cell>
        </row>
        <row r="90">
          <cell r="G90" t="str">
            <v>105479-P.S.R. GUANGUALI</v>
          </cell>
          <cell r="H90">
            <v>34</v>
          </cell>
          <cell r="I90">
            <v>38</v>
          </cell>
          <cell r="J90">
            <v>72</v>
          </cell>
        </row>
        <row r="91">
          <cell r="G91" t="str">
            <v>105480-P.S.R. QUILIMARI</v>
          </cell>
          <cell r="H91">
            <v>157</v>
          </cell>
          <cell r="I91">
            <v>167</v>
          </cell>
          <cell r="J91">
            <v>324</v>
          </cell>
        </row>
        <row r="92">
          <cell r="G92" t="str">
            <v>105481-P.S.R. TILAMA</v>
          </cell>
          <cell r="H92">
            <v>9</v>
          </cell>
          <cell r="I92">
            <v>9</v>
          </cell>
          <cell r="J92">
            <v>18</v>
          </cell>
        </row>
        <row r="93">
          <cell r="G93" t="str">
            <v>105511-P.S.R. LOS CONDORES</v>
          </cell>
          <cell r="H93">
            <v>22</v>
          </cell>
          <cell r="I93">
            <v>23</v>
          </cell>
          <cell r="J93">
            <v>45</v>
          </cell>
        </row>
        <row r="94">
          <cell r="G94" t="str">
            <v>04204-SALAMANCA</v>
          </cell>
          <cell r="H94">
            <v>1080</v>
          </cell>
          <cell r="I94">
            <v>1463</v>
          </cell>
          <cell r="J94">
            <v>2543</v>
          </cell>
        </row>
        <row r="95">
          <cell r="G95" t="str">
            <v>105104-HOSPITAL SALAMANCA</v>
          </cell>
          <cell r="H95">
            <v>461</v>
          </cell>
          <cell r="I95">
            <v>669</v>
          </cell>
          <cell r="J95">
            <v>1130</v>
          </cell>
        </row>
        <row r="96">
          <cell r="G96" t="str">
            <v xml:space="preserve">105452-P.S.R. CUNCUMEN                 </v>
          </cell>
          <cell r="H96">
            <v>29</v>
          </cell>
          <cell r="I96">
            <v>33</v>
          </cell>
          <cell r="J96">
            <v>62</v>
          </cell>
        </row>
        <row r="97">
          <cell r="G97" t="str">
            <v>105453-P.S.R. TRANQUILLA</v>
          </cell>
          <cell r="H97">
            <v>103</v>
          </cell>
          <cell r="I97">
            <v>115</v>
          </cell>
          <cell r="J97">
            <v>218</v>
          </cell>
        </row>
        <row r="98">
          <cell r="G98" t="str">
            <v>105454-P.S.R. CUNLAGUA</v>
          </cell>
          <cell r="H98">
            <v>21</v>
          </cell>
          <cell r="I98">
            <v>23</v>
          </cell>
          <cell r="J98">
            <v>44</v>
          </cell>
        </row>
        <row r="99">
          <cell r="G99" t="str">
            <v>105455-P.S.R. CHILLEPIN</v>
          </cell>
          <cell r="H99">
            <v>74</v>
          </cell>
          <cell r="I99">
            <v>77</v>
          </cell>
          <cell r="J99">
            <v>151</v>
          </cell>
        </row>
        <row r="100">
          <cell r="G100" t="str">
            <v>105456-P.S.R. LLIMPO</v>
          </cell>
          <cell r="H100">
            <v>65</v>
          </cell>
          <cell r="I100">
            <v>67</v>
          </cell>
          <cell r="J100">
            <v>132</v>
          </cell>
        </row>
        <row r="101">
          <cell r="G101" t="str">
            <v>105457-P.S.R. SAN AGUSTIN</v>
          </cell>
          <cell r="H101">
            <v>33</v>
          </cell>
          <cell r="I101">
            <v>33</v>
          </cell>
          <cell r="J101">
            <v>66</v>
          </cell>
        </row>
        <row r="102">
          <cell r="G102" t="str">
            <v>105458-P.S.R. TAHUINCO</v>
          </cell>
          <cell r="H102">
            <v>139</v>
          </cell>
          <cell r="I102">
            <v>149</v>
          </cell>
          <cell r="J102">
            <v>288</v>
          </cell>
        </row>
        <row r="103">
          <cell r="G103" t="str">
            <v>105491-P.S.R. QUELEN BAJO</v>
          </cell>
          <cell r="H103">
            <v>155</v>
          </cell>
          <cell r="I103">
            <v>166</v>
          </cell>
          <cell r="J103">
            <v>321</v>
          </cell>
        </row>
        <row r="104">
          <cell r="G104" t="str">
            <v>105492-P.S.R. CAMISA</v>
          </cell>
          <cell r="I104">
            <v>24</v>
          </cell>
          <cell r="J104">
            <v>24</v>
          </cell>
        </row>
        <row r="105">
          <cell r="G105" t="str">
            <v>105501-P.S.R. ARBOLEDA GRANDE</v>
          </cell>
          <cell r="I105">
            <v>107</v>
          </cell>
          <cell r="J105">
            <v>107</v>
          </cell>
        </row>
        <row r="106">
          <cell r="G106" t="str">
            <v>04301-OVALLE</v>
          </cell>
          <cell r="H106">
            <v>5537</v>
          </cell>
          <cell r="I106">
            <v>5651</v>
          </cell>
          <cell r="J106">
            <v>11188</v>
          </cell>
        </row>
        <row r="107">
          <cell r="G107" t="str">
            <v>105315-CES. RURAL C. DE TAMAYA</v>
          </cell>
          <cell r="H107">
            <v>326</v>
          </cell>
          <cell r="I107">
            <v>337</v>
          </cell>
          <cell r="J107">
            <v>663</v>
          </cell>
        </row>
        <row r="108">
          <cell r="G108" t="str">
            <v>105317-CES. JORGE JORDAN D.</v>
          </cell>
          <cell r="H108">
            <v>1422</v>
          </cell>
          <cell r="I108">
            <v>1470</v>
          </cell>
          <cell r="J108">
            <v>2892</v>
          </cell>
        </row>
        <row r="109">
          <cell r="G109" t="str">
            <v>105322-CES. MARCOS MACUADA</v>
          </cell>
          <cell r="H109">
            <v>1969</v>
          </cell>
          <cell r="I109">
            <v>2019</v>
          </cell>
          <cell r="J109">
            <v>3988</v>
          </cell>
        </row>
        <row r="110">
          <cell r="G110" t="str">
            <v>105324-CES. SOTAQUI</v>
          </cell>
          <cell r="H110">
            <v>342</v>
          </cell>
          <cell r="I110">
            <v>343</v>
          </cell>
          <cell r="J110">
            <v>685</v>
          </cell>
        </row>
        <row r="111">
          <cell r="G111" t="str">
            <v>105415-P.S.R. BARRAZA</v>
          </cell>
          <cell r="H111">
            <v>104</v>
          </cell>
          <cell r="I111">
            <v>89</v>
          </cell>
          <cell r="J111">
            <v>193</v>
          </cell>
        </row>
        <row r="112">
          <cell r="G112" t="str">
            <v xml:space="preserve">105416-P.S.R. CAMARICO                  </v>
          </cell>
          <cell r="H112">
            <v>90</v>
          </cell>
          <cell r="I112">
            <v>92</v>
          </cell>
          <cell r="J112">
            <v>182</v>
          </cell>
        </row>
        <row r="113">
          <cell r="G113" t="str">
            <v>105417-P.S.R. ALCONES BAJOS</v>
          </cell>
          <cell r="H113">
            <v>32</v>
          </cell>
          <cell r="I113">
            <v>34</v>
          </cell>
          <cell r="J113">
            <v>66</v>
          </cell>
        </row>
        <row r="114">
          <cell r="G114" t="str">
            <v>105419-P.S.R. LAS SOSSAS</v>
          </cell>
          <cell r="H114">
            <v>41</v>
          </cell>
          <cell r="I114">
            <v>41</v>
          </cell>
          <cell r="J114">
            <v>82</v>
          </cell>
        </row>
        <row r="115">
          <cell r="G115" t="str">
            <v>105422-P.S.R. HORNILLOS</v>
          </cell>
          <cell r="H115">
            <v>21</v>
          </cell>
          <cell r="I115">
            <v>20</v>
          </cell>
          <cell r="J115">
            <v>41</v>
          </cell>
        </row>
        <row r="116">
          <cell r="G116" t="str">
            <v>105437-P.S.R. CHALINGA</v>
          </cell>
          <cell r="H116">
            <v>40</v>
          </cell>
          <cell r="I116">
            <v>39</v>
          </cell>
          <cell r="J116">
            <v>79</v>
          </cell>
        </row>
        <row r="117">
          <cell r="G117" t="str">
            <v>105439-P.S.R. CERRO BLANCO</v>
          </cell>
          <cell r="H117">
            <v>16</v>
          </cell>
          <cell r="I117">
            <v>15</v>
          </cell>
          <cell r="J117">
            <v>31</v>
          </cell>
        </row>
        <row r="118">
          <cell r="G118" t="str">
            <v>105507-P.S.R. HUAMALATA</v>
          </cell>
          <cell r="H118">
            <v>98</v>
          </cell>
          <cell r="I118">
            <v>98</v>
          </cell>
          <cell r="J118">
            <v>196</v>
          </cell>
        </row>
        <row r="119">
          <cell r="G119" t="str">
            <v>105510-P.S.R. RECOLETA</v>
          </cell>
          <cell r="H119">
            <v>92</v>
          </cell>
          <cell r="I119">
            <v>93</v>
          </cell>
          <cell r="J119">
            <v>185</v>
          </cell>
        </row>
        <row r="120">
          <cell r="G120" t="str">
            <v>105722-CECOF SAN JOSE DE LA DEHESA</v>
          </cell>
          <cell r="H120">
            <v>333</v>
          </cell>
          <cell r="I120">
            <v>336</v>
          </cell>
          <cell r="J120">
            <v>669</v>
          </cell>
        </row>
        <row r="121">
          <cell r="G121" t="str">
            <v>105723-CECOF LIMARI</v>
          </cell>
          <cell r="H121">
            <v>318</v>
          </cell>
          <cell r="I121">
            <v>321</v>
          </cell>
          <cell r="J121">
            <v>639</v>
          </cell>
        </row>
        <row r="122">
          <cell r="G122" t="str">
            <v>200258-CECOF LOS COPIHUES</v>
          </cell>
          <cell r="H122">
            <v>133</v>
          </cell>
          <cell r="I122">
            <v>148</v>
          </cell>
          <cell r="J122">
            <v>281</v>
          </cell>
        </row>
        <row r="123">
          <cell r="G123" t="str">
            <v>200367-CECOF COLONIA LIMARÍ</v>
          </cell>
          <cell r="H123">
            <v>160</v>
          </cell>
          <cell r="I123">
            <v>156</v>
          </cell>
          <cell r="J123">
            <v>316</v>
          </cell>
        </row>
        <row r="124">
          <cell r="G124" t="str">
            <v>04302-COMBARBALÁ</v>
          </cell>
          <cell r="H124">
            <v>776</v>
          </cell>
          <cell r="I124">
            <v>768</v>
          </cell>
          <cell r="J124">
            <v>1544</v>
          </cell>
        </row>
        <row r="125">
          <cell r="G125" t="str">
            <v>105105-HOSPITAL COMBARBALÁ</v>
          </cell>
          <cell r="H125">
            <v>408</v>
          </cell>
          <cell r="I125">
            <v>394</v>
          </cell>
          <cell r="J125">
            <v>802</v>
          </cell>
        </row>
        <row r="126">
          <cell r="G126" t="str">
            <v>105433-P.S.R. SAN LORENZO</v>
          </cell>
          <cell r="H126">
            <v>7</v>
          </cell>
          <cell r="I126">
            <v>7</v>
          </cell>
          <cell r="J126">
            <v>14</v>
          </cell>
        </row>
        <row r="127">
          <cell r="G127" t="str">
            <v>105434-P.S.R. SAN MARCOS</v>
          </cell>
          <cell r="H127">
            <v>42</v>
          </cell>
          <cell r="I127">
            <v>38</v>
          </cell>
          <cell r="J127">
            <v>80</v>
          </cell>
        </row>
        <row r="128">
          <cell r="G128" t="str">
            <v>105441-P.S.R. MANQUEHUA</v>
          </cell>
          <cell r="H128">
            <v>39</v>
          </cell>
          <cell r="I128">
            <v>38</v>
          </cell>
          <cell r="J128">
            <v>77</v>
          </cell>
        </row>
        <row r="129">
          <cell r="G129" t="str">
            <v xml:space="preserve">105459-P.S.R. BARRANCAS                </v>
          </cell>
          <cell r="H129">
            <v>29</v>
          </cell>
          <cell r="I129">
            <v>34</v>
          </cell>
          <cell r="J129">
            <v>63</v>
          </cell>
        </row>
        <row r="130">
          <cell r="G130" t="str">
            <v>105460-P.S.R. COGOTI 18</v>
          </cell>
          <cell r="H130">
            <v>55</v>
          </cell>
          <cell r="I130">
            <v>60</v>
          </cell>
          <cell r="J130">
            <v>115</v>
          </cell>
        </row>
        <row r="131">
          <cell r="G131" t="str">
            <v>105461-P.S.R. EL HUACHO</v>
          </cell>
          <cell r="H131">
            <v>14</v>
          </cell>
          <cell r="I131">
            <v>17</v>
          </cell>
          <cell r="J131">
            <v>31</v>
          </cell>
        </row>
        <row r="132">
          <cell r="G132" t="str">
            <v>105462-P.S.R. EL SAUCE</v>
          </cell>
          <cell r="H132">
            <v>38</v>
          </cell>
          <cell r="I132">
            <v>40</v>
          </cell>
          <cell r="J132">
            <v>78</v>
          </cell>
        </row>
        <row r="133">
          <cell r="G133" t="str">
            <v>105463-P.S.R. QUILITAPIA</v>
          </cell>
          <cell r="H133">
            <v>61</v>
          </cell>
          <cell r="I133">
            <v>59</v>
          </cell>
          <cell r="J133">
            <v>120</v>
          </cell>
        </row>
        <row r="134">
          <cell r="G134" t="str">
            <v>105464-P.S.R. LA LIGUA</v>
          </cell>
          <cell r="H134">
            <v>29</v>
          </cell>
          <cell r="I134">
            <v>28</v>
          </cell>
          <cell r="J134">
            <v>57</v>
          </cell>
        </row>
        <row r="135">
          <cell r="G135" t="str">
            <v>105465-P.S.R. RAMADILLA</v>
          </cell>
          <cell r="H135">
            <v>18</v>
          </cell>
          <cell r="I135">
            <v>17</v>
          </cell>
          <cell r="J135">
            <v>35</v>
          </cell>
        </row>
        <row r="136">
          <cell r="G136" t="str">
            <v>105466-P.S.R. VALLE HERMOSO</v>
          </cell>
          <cell r="H136">
            <v>31</v>
          </cell>
          <cell r="I136">
            <v>30</v>
          </cell>
          <cell r="J136">
            <v>61</v>
          </cell>
        </row>
        <row r="137">
          <cell r="G137" t="str">
            <v>105490-P.S.R. EL DURAZNO</v>
          </cell>
          <cell r="H137">
            <v>5</v>
          </cell>
          <cell r="I137">
            <v>6</v>
          </cell>
          <cell r="J137">
            <v>11</v>
          </cell>
        </row>
        <row r="138">
          <cell r="G138" t="str">
            <v>04303-MONTE PATRIA</v>
          </cell>
          <cell r="H138">
            <v>1576</v>
          </cell>
          <cell r="I138">
            <v>1639</v>
          </cell>
          <cell r="J138">
            <v>3215</v>
          </cell>
        </row>
        <row r="139">
          <cell r="G139" t="str">
            <v>105307-CES. RURAL MONTE PATRIA</v>
          </cell>
          <cell r="H139">
            <v>430</v>
          </cell>
          <cell r="I139">
            <v>463</v>
          </cell>
          <cell r="J139">
            <v>893</v>
          </cell>
        </row>
        <row r="140">
          <cell r="G140" t="str">
            <v>105311-CES. RURAL CHAÑARAL ALTO</v>
          </cell>
          <cell r="H140">
            <v>207</v>
          </cell>
          <cell r="I140">
            <v>207</v>
          </cell>
          <cell r="J140">
            <v>414</v>
          </cell>
        </row>
        <row r="141">
          <cell r="G141" t="str">
            <v>105312-CES. RURAL CAREN</v>
          </cell>
          <cell r="H141">
            <v>134</v>
          </cell>
          <cell r="I141">
            <v>128</v>
          </cell>
          <cell r="J141">
            <v>262</v>
          </cell>
        </row>
        <row r="142">
          <cell r="G142" t="str">
            <v>105318-CES. RURAL EL PALQUI</v>
          </cell>
          <cell r="H142">
            <v>458</v>
          </cell>
          <cell r="I142">
            <v>478</v>
          </cell>
          <cell r="J142">
            <v>936</v>
          </cell>
        </row>
        <row r="143">
          <cell r="G143" t="str">
            <v>105425-P.S.R. CHILECITO</v>
          </cell>
          <cell r="H143">
            <v>31</v>
          </cell>
          <cell r="I143">
            <v>34</v>
          </cell>
          <cell r="J143">
            <v>65</v>
          </cell>
        </row>
        <row r="144">
          <cell r="G144" t="str">
            <v>105427-P.S.R. HACIENDA VALDIVIA</v>
          </cell>
          <cell r="H144">
            <v>34</v>
          </cell>
          <cell r="I144">
            <v>37</v>
          </cell>
          <cell r="J144">
            <v>71</v>
          </cell>
        </row>
        <row r="145">
          <cell r="G145" t="str">
            <v>105428-P.S.R. HUATULAME</v>
          </cell>
          <cell r="H145">
            <v>55</v>
          </cell>
          <cell r="I145">
            <v>60</v>
          </cell>
          <cell r="J145">
            <v>115</v>
          </cell>
        </row>
        <row r="146">
          <cell r="G146" t="str">
            <v>105430-P.S.R. MIALQUI</v>
          </cell>
          <cell r="H146">
            <v>24</v>
          </cell>
          <cell r="I146">
            <v>23</v>
          </cell>
          <cell r="J146">
            <v>47</v>
          </cell>
        </row>
        <row r="147">
          <cell r="G147" t="str">
            <v>105431-P.S.R. PEDREGAL</v>
          </cell>
          <cell r="H147">
            <v>40</v>
          </cell>
          <cell r="I147">
            <v>42</v>
          </cell>
          <cell r="J147">
            <v>82</v>
          </cell>
        </row>
        <row r="148">
          <cell r="G148" t="str">
            <v>105432-P.S.R. RAPEL</v>
          </cell>
          <cell r="H148">
            <v>68</v>
          </cell>
          <cell r="I148">
            <v>67</v>
          </cell>
          <cell r="J148">
            <v>135</v>
          </cell>
        </row>
        <row r="149">
          <cell r="G149" t="str">
            <v>105435-P.S.R. TULAHUEN</v>
          </cell>
          <cell r="H149">
            <v>63</v>
          </cell>
          <cell r="I149">
            <v>69</v>
          </cell>
          <cell r="J149">
            <v>132</v>
          </cell>
        </row>
        <row r="150">
          <cell r="G150" t="str">
            <v>105436-P.S.R. EL MAITEN</v>
          </cell>
          <cell r="H150">
            <v>23</v>
          </cell>
          <cell r="I150">
            <v>21</v>
          </cell>
          <cell r="J150">
            <v>44</v>
          </cell>
        </row>
        <row r="151">
          <cell r="G151" t="str">
            <v>105489-P.S.R. RAMADAS DE TULAHUEN</v>
          </cell>
          <cell r="H151">
            <v>9</v>
          </cell>
          <cell r="I151">
            <v>10</v>
          </cell>
          <cell r="J151">
            <v>19</v>
          </cell>
        </row>
        <row r="152">
          <cell r="G152" t="str">
            <v>04304-PUNITAQUI</v>
          </cell>
          <cell r="H152">
            <v>713</v>
          </cell>
          <cell r="I152">
            <v>745</v>
          </cell>
          <cell r="J152">
            <v>1458</v>
          </cell>
        </row>
        <row r="153">
          <cell r="G153" t="str">
            <v>105308-CES. RURAL PUNITAQUI</v>
          </cell>
          <cell r="H153">
            <v>656</v>
          </cell>
          <cell r="I153">
            <v>685</v>
          </cell>
          <cell r="J153">
            <v>1341</v>
          </cell>
        </row>
        <row r="154">
          <cell r="G154" t="str">
            <v>105440-P.S.R. DIVISADERO</v>
          </cell>
          <cell r="H154">
            <v>27</v>
          </cell>
          <cell r="I154">
            <v>29</v>
          </cell>
          <cell r="J154">
            <v>56</v>
          </cell>
        </row>
        <row r="155">
          <cell r="G155" t="str">
            <v>105442-P.S.R. SAN PEDRO DE QUILES</v>
          </cell>
          <cell r="H155">
            <v>6</v>
          </cell>
          <cell r="I155">
            <v>8</v>
          </cell>
          <cell r="J155">
            <v>14</v>
          </cell>
        </row>
        <row r="156">
          <cell r="G156" t="str">
            <v xml:space="preserve">105508-P.S.R. EL PARRAL DE QUILES  </v>
          </cell>
          <cell r="H156">
            <v>24</v>
          </cell>
          <cell r="I156">
            <v>23</v>
          </cell>
          <cell r="J156">
            <v>47</v>
          </cell>
        </row>
        <row r="157">
          <cell r="G157" t="str">
            <v>04305-RIO HURTADO</v>
          </cell>
          <cell r="H157">
            <v>301</v>
          </cell>
          <cell r="I157">
            <v>315</v>
          </cell>
          <cell r="J157">
            <v>616</v>
          </cell>
        </row>
        <row r="158">
          <cell r="G158" t="str">
            <v>105310-CES. RURAL PICHASCA</v>
          </cell>
          <cell r="H158">
            <v>133</v>
          </cell>
          <cell r="I158">
            <v>141</v>
          </cell>
          <cell r="J158">
            <v>274</v>
          </cell>
        </row>
        <row r="159">
          <cell r="G159" t="str">
            <v>105409-P.S.R. EL CHAÑAR</v>
          </cell>
          <cell r="H159">
            <v>21</v>
          </cell>
          <cell r="I159">
            <v>22</v>
          </cell>
          <cell r="J159">
            <v>43</v>
          </cell>
        </row>
        <row r="160">
          <cell r="G160" t="str">
            <v>105410-P.S.R. HURTADO</v>
          </cell>
          <cell r="H160">
            <v>22</v>
          </cell>
          <cell r="I160">
            <v>23</v>
          </cell>
          <cell r="J160">
            <v>45</v>
          </cell>
        </row>
        <row r="161">
          <cell r="G161" t="str">
            <v>105411-P.S.R. LAS BREAS</v>
          </cell>
          <cell r="H161">
            <v>12</v>
          </cell>
          <cell r="I161">
            <v>12</v>
          </cell>
          <cell r="J161">
            <v>24</v>
          </cell>
        </row>
        <row r="162">
          <cell r="G162" t="str">
            <v>105413-P.S.R. SAMO ALTO</v>
          </cell>
          <cell r="H162">
            <v>59</v>
          </cell>
          <cell r="I162">
            <v>59</v>
          </cell>
          <cell r="J162">
            <v>118</v>
          </cell>
        </row>
        <row r="163">
          <cell r="G163" t="str">
            <v>105414-P.S.R. SERON</v>
          </cell>
          <cell r="H163">
            <v>32</v>
          </cell>
          <cell r="I163">
            <v>33</v>
          </cell>
          <cell r="J163">
            <v>65</v>
          </cell>
        </row>
        <row r="164">
          <cell r="G164" t="str">
            <v>105503-P.S.R. TABAQUEROS</v>
          </cell>
          <cell r="H164">
            <v>22</v>
          </cell>
          <cell r="I164">
            <v>25</v>
          </cell>
          <cell r="J164">
            <v>47</v>
          </cell>
        </row>
        <row r="165">
          <cell r="G165" t="str">
            <v>Total general</v>
          </cell>
          <cell r="H165">
            <v>36601</v>
          </cell>
          <cell r="I165">
            <v>35621</v>
          </cell>
          <cell r="J165">
            <v>72222</v>
          </cell>
        </row>
      </sheetData>
      <sheetData sheetId="11">
        <row r="3">
          <cell r="G3" t="str">
            <v>Suma de Total</v>
          </cell>
          <cell r="H3" t="str">
            <v>Etiquetas de columna</v>
          </cell>
          <cell r="R3" t="str">
            <v>Suma de Total</v>
          </cell>
          <cell r="S3" t="str">
            <v>Etiquetas de columna</v>
          </cell>
        </row>
        <row r="4">
          <cell r="G4" t="str">
            <v>Etiquetas de fila</v>
          </cell>
          <cell r="H4">
            <v>6</v>
          </cell>
          <cell r="I4">
            <v>12</v>
          </cell>
          <cell r="J4" t="str">
            <v>Total general</v>
          </cell>
          <cell r="R4" t="str">
            <v>Etiquetas de fila</v>
          </cell>
          <cell r="S4">
            <v>6</v>
          </cell>
          <cell r="T4">
            <v>12</v>
          </cell>
          <cell r="U4" t="str">
            <v>Total general</v>
          </cell>
        </row>
        <row r="5">
          <cell r="G5" t="str">
            <v>04101-LA SERENA</v>
          </cell>
          <cell r="H5">
            <v>10217</v>
          </cell>
          <cell r="I5">
            <v>10694</v>
          </cell>
          <cell r="J5">
            <v>20911</v>
          </cell>
          <cell r="R5" t="str">
            <v>04101-LA SERENA</v>
          </cell>
          <cell r="S5">
            <v>1970</v>
          </cell>
          <cell r="T5">
            <v>2179</v>
          </cell>
          <cell r="U5">
            <v>4149</v>
          </cell>
        </row>
        <row r="6">
          <cell r="G6" t="str">
            <v>105300-CES. CARDENAL CARO</v>
          </cell>
          <cell r="H6">
            <v>1982</v>
          </cell>
          <cell r="I6">
            <v>2165</v>
          </cell>
          <cell r="J6">
            <v>4147</v>
          </cell>
          <cell r="R6" t="str">
            <v>105300-CES. CARDENAL CARO</v>
          </cell>
          <cell r="S6">
            <v>620</v>
          </cell>
          <cell r="T6">
            <v>603</v>
          </cell>
          <cell r="U6">
            <v>1223</v>
          </cell>
        </row>
        <row r="7">
          <cell r="G7" t="str">
            <v>105301-CES. LAS COMPAÑIAS</v>
          </cell>
          <cell r="H7">
            <v>1496</v>
          </cell>
          <cell r="I7">
            <v>1481</v>
          </cell>
          <cell r="J7">
            <v>2977</v>
          </cell>
          <cell r="R7" t="str">
            <v>105301-CES. LAS COMPAÑIAS</v>
          </cell>
          <cell r="S7">
            <v>256</v>
          </cell>
          <cell r="T7">
            <v>312</v>
          </cell>
          <cell r="U7">
            <v>568</v>
          </cell>
        </row>
        <row r="8">
          <cell r="G8" t="str">
            <v>105302-CES. PEDRO AGUIRRE C.</v>
          </cell>
          <cell r="H8">
            <v>1536</v>
          </cell>
          <cell r="I8">
            <v>1556</v>
          </cell>
          <cell r="J8">
            <v>3092</v>
          </cell>
          <cell r="R8" t="str">
            <v>105302-CES. PEDRO AGUIRRE C.</v>
          </cell>
          <cell r="S8">
            <v>365</v>
          </cell>
          <cell r="T8">
            <v>270</v>
          </cell>
          <cell r="U8">
            <v>635</v>
          </cell>
        </row>
        <row r="9">
          <cell r="G9" t="str">
            <v>105313-CES. SCHAFFHAUSER</v>
          </cell>
          <cell r="H9">
            <v>1892</v>
          </cell>
          <cell r="I9">
            <v>1937</v>
          </cell>
          <cell r="J9">
            <v>3829</v>
          </cell>
          <cell r="R9" t="str">
            <v>105313-CES. SCHAFFHAUSER</v>
          </cell>
          <cell r="S9">
            <v>222</v>
          </cell>
          <cell r="T9">
            <v>437</v>
          </cell>
          <cell r="U9">
            <v>659</v>
          </cell>
        </row>
        <row r="10">
          <cell r="G10" t="str">
            <v>105319-CES. CARDENAL R.S.H.</v>
          </cell>
          <cell r="H10">
            <v>1370</v>
          </cell>
          <cell r="I10">
            <v>1245</v>
          </cell>
          <cell r="J10">
            <v>2615</v>
          </cell>
          <cell r="R10" t="str">
            <v>105319-CES. CARDENAL R.S.H.</v>
          </cell>
          <cell r="S10">
            <v>254</v>
          </cell>
          <cell r="T10">
            <v>244</v>
          </cell>
          <cell r="U10">
            <v>498</v>
          </cell>
        </row>
        <row r="11">
          <cell r="G11" t="str">
            <v>105325-CESFAM JUAN PABLO II</v>
          </cell>
          <cell r="H11">
            <v>978</v>
          </cell>
          <cell r="I11">
            <v>1273</v>
          </cell>
          <cell r="J11">
            <v>2251</v>
          </cell>
          <cell r="R11" t="str">
            <v>105325-CESFAM JUAN PABLO II</v>
          </cell>
          <cell r="S11">
            <v>105</v>
          </cell>
          <cell r="T11">
            <v>132</v>
          </cell>
          <cell r="U11">
            <v>237</v>
          </cell>
        </row>
        <row r="12">
          <cell r="G12" t="str">
            <v xml:space="preserve">105400-P.S.R. ALGARROBITO            </v>
          </cell>
          <cell r="H12">
            <v>354</v>
          </cell>
          <cell r="I12">
            <v>350</v>
          </cell>
          <cell r="J12">
            <v>704</v>
          </cell>
          <cell r="R12" t="str">
            <v xml:space="preserve">105400-P.S.R. ALGARROBITO            </v>
          </cell>
          <cell r="S12">
            <v>52</v>
          </cell>
          <cell r="T12">
            <v>60</v>
          </cell>
          <cell r="U12">
            <v>112</v>
          </cell>
        </row>
        <row r="13">
          <cell r="G13" t="str">
            <v>105401-P.S.R. LAS ROJAS</v>
          </cell>
          <cell r="H13">
            <v>51</v>
          </cell>
          <cell r="I13">
            <v>42</v>
          </cell>
          <cell r="J13">
            <v>93</v>
          </cell>
          <cell r="R13" t="str">
            <v>105401-P.S.R. LAS ROJAS</v>
          </cell>
          <cell r="S13">
            <v>10</v>
          </cell>
          <cell r="T13">
            <v>11</v>
          </cell>
          <cell r="U13">
            <v>21</v>
          </cell>
        </row>
        <row r="14">
          <cell r="G14" t="str">
            <v>105402-P.S.R. EL ROMERO</v>
          </cell>
          <cell r="H14">
            <v>45</v>
          </cell>
          <cell r="I14">
            <v>32</v>
          </cell>
          <cell r="J14">
            <v>77</v>
          </cell>
          <cell r="R14" t="str">
            <v>105402-P.S.R. EL ROMERO</v>
          </cell>
          <cell r="S14">
            <v>11</v>
          </cell>
          <cell r="T14">
            <v>11</v>
          </cell>
          <cell r="U14">
            <v>22</v>
          </cell>
        </row>
        <row r="15">
          <cell r="G15" t="str">
            <v>105499-P.S.R. LAMBERT</v>
          </cell>
          <cell r="H15">
            <v>41</v>
          </cell>
          <cell r="I15">
            <v>38</v>
          </cell>
          <cell r="J15">
            <v>79</v>
          </cell>
          <cell r="R15" t="str">
            <v>105499-P.S.R. LAMBERT</v>
          </cell>
          <cell r="S15">
            <v>9</v>
          </cell>
          <cell r="T15">
            <v>5</v>
          </cell>
          <cell r="U15">
            <v>14</v>
          </cell>
        </row>
        <row r="16">
          <cell r="G16" t="str">
            <v>105700-CECOF VILLA EL INDIO</v>
          </cell>
          <cell r="H16">
            <v>222</v>
          </cell>
          <cell r="I16">
            <v>216</v>
          </cell>
          <cell r="J16">
            <v>438</v>
          </cell>
          <cell r="R16" t="str">
            <v>105700-CECOF VILLA EL INDIO</v>
          </cell>
          <cell r="S16">
            <v>55</v>
          </cell>
          <cell r="T16">
            <v>51</v>
          </cell>
          <cell r="U16">
            <v>106</v>
          </cell>
        </row>
        <row r="17">
          <cell r="G17" t="str">
            <v>105701-CECOF VILLA ALEMANIA</v>
          </cell>
          <cell r="H17">
            <v>46</v>
          </cell>
          <cell r="I17">
            <v>94</v>
          </cell>
          <cell r="J17">
            <v>140</v>
          </cell>
          <cell r="R17" t="str">
            <v>105701-CECOF VILLA ALEMANIA</v>
          </cell>
          <cell r="S17">
            <v>5</v>
          </cell>
          <cell r="T17">
            <v>7</v>
          </cell>
          <cell r="U17">
            <v>12</v>
          </cell>
        </row>
        <row r="18">
          <cell r="G18" t="str">
            <v>105702-CECOF VILLA LAMBERT</v>
          </cell>
          <cell r="H18">
            <v>158</v>
          </cell>
          <cell r="I18">
            <v>168</v>
          </cell>
          <cell r="J18">
            <v>326</v>
          </cell>
          <cell r="R18" t="str">
            <v>105702-CECOF VILLA LAMBERT</v>
          </cell>
          <cell r="T18">
            <v>26</v>
          </cell>
          <cell r="U18">
            <v>26</v>
          </cell>
        </row>
        <row r="19">
          <cell r="G19" t="str">
            <v>200402-CECOF ARCOS DE PINAMAR</v>
          </cell>
          <cell r="H19">
            <v>46</v>
          </cell>
          <cell r="I19">
            <v>97</v>
          </cell>
          <cell r="J19">
            <v>143</v>
          </cell>
          <cell r="R19" t="str">
            <v>200402-CECOF ARCOS DE PINAMAR</v>
          </cell>
          <cell r="S19">
            <v>6</v>
          </cell>
          <cell r="T19">
            <v>10</v>
          </cell>
          <cell r="U19">
            <v>16</v>
          </cell>
        </row>
        <row r="20">
          <cell r="G20" t="str">
            <v>04102-COQUIMBO</v>
          </cell>
          <cell r="H20">
            <v>11834</v>
          </cell>
          <cell r="I20">
            <v>9928</v>
          </cell>
          <cell r="J20">
            <v>21762</v>
          </cell>
          <cell r="R20" t="str">
            <v>04102-COQUIMBO</v>
          </cell>
          <cell r="S20">
            <v>2261</v>
          </cell>
          <cell r="T20">
            <v>2180</v>
          </cell>
          <cell r="U20">
            <v>4441</v>
          </cell>
        </row>
        <row r="21">
          <cell r="G21" t="str">
            <v>105303-CES. SAN JUAN</v>
          </cell>
          <cell r="H21">
            <v>2031</v>
          </cell>
          <cell r="I21">
            <v>1753</v>
          </cell>
          <cell r="J21">
            <v>3784</v>
          </cell>
          <cell r="R21" t="str">
            <v>105303-CES. SAN JUAN</v>
          </cell>
          <cell r="S21">
            <v>434</v>
          </cell>
          <cell r="T21">
            <v>378</v>
          </cell>
          <cell r="U21">
            <v>812</v>
          </cell>
        </row>
        <row r="22">
          <cell r="G22" t="str">
            <v>105304-CES. SANTA CECILIA</v>
          </cell>
          <cell r="H22">
            <v>1401</v>
          </cell>
          <cell r="I22">
            <v>1590</v>
          </cell>
          <cell r="J22">
            <v>2991</v>
          </cell>
          <cell r="R22" t="str">
            <v>105304-CES. SANTA CECILIA</v>
          </cell>
          <cell r="S22">
            <v>310</v>
          </cell>
          <cell r="T22">
            <v>290</v>
          </cell>
          <cell r="U22">
            <v>600</v>
          </cell>
        </row>
        <row r="23">
          <cell r="G23" t="str">
            <v>105305-CES. TIERRAS BLANCAS</v>
          </cell>
          <cell r="H23">
            <v>4610</v>
          </cell>
          <cell r="I23">
            <v>2477</v>
          </cell>
          <cell r="J23">
            <v>7087</v>
          </cell>
          <cell r="R23" t="str">
            <v>105305-CES. TIERRAS BLANCAS</v>
          </cell>
          <cell r="S23">
            <v>466</v>
          </cell>
          <cell r="T23">
            <v>475</v>
          </cell>
          <cell r="U23">
            <v>941</v>
          </cell>
        </row>
        <row r="24">
          <cell r="G24" t="str">
            <v>105321-CES. RURAL  TONGOY</v>
          </cell>
          <cell r="H24">
            <v>315</v>
          </cell>
          <cell r="I24">
            <v>433</v>
          </cell>
          <cell r="J24">
            <v>748</v>
          </cell>
          <cell r="R24" t="str">
            <v>105321-CES. RURAL  TONGOY</v>
          </cell>
          <cell r="S24">
            <v>41</v>
          </cell>
          <cell r="T24">
            <v>78</v>
          </cell>
          <cell r="U24">
            <v>119</v>
          </cell>
        </row>
        <row r="25">
          <cell r="G25" t="str">
            <v>105323-CES. DR. SERGIO AGUILAR</v>
          </cell>
          <cell r="H25">
            <v>2444</v>
          </cell>
          <cell r="I25">
            <v>2438</v>
          </cell>
          <cell r="J25">
            <v>4882</v>
          </cell>
          <cell r="R25" t="str">
            <v>105323-CES. DR. SERGIO AGUILAR</v>
          </cell>
          <cell r="S25">
            <v>858</v>
          </cell>
          <cell r="T25">
            <v>771</v>
          </cell>
          <cell r="U25">
            <v>1629</v>
          </cell>
        </row>
        <row r="26">
          <cell r="G26" t="str">
            <v xml:space="preserve">105404-P.S.R. EL TANGUE                         </v>
          </cell>
          <cell r="H26">
            <v>12</v>
          </cell>
          <cell r="J26">
            <v>12</v>
          </cell>
          <cell r="R26" t="str">
            <v xml:space="preserve">105404-P.S.R. EL TANGUE                         </v>
          </cell>
          <cell r="S26">
            <v>4</v>
          </cell>
          <cell r="U26">
            <v>4</v>
          </cell>
        </row>
        <row r="27">
          <cell r="G27" t="str">
            <v>105405-P.S.R. GUANAQUEROS</v>
          </cell>
          <cell r="H27">
            <v>129</v>
          </cell>
          <cell r="I27">
            <v>182</v>
          </cell>
          <cell r="J27">
            <v>311</v>
          </cell>
          <cell r="R27" t="str">
            <v>105405-P.S.R. GUANAQUEROS</v>
          </cell>
          <cell r="S27">
            <v>16</v>
          </cell>
          <cell r="T27">
            <v>24</v>
          </cell>
          <cell r="U27">
            <v>40</v>
          </cell>
        </row>
        <row r="28">
          <cell r="G28" t="str">
            <v>105406-P.S.R. PAN DE AZUCAR</v>
          </cell>
          <cell r="H28">
            <v>579</v>
          </cell>
          <cell r="J28">
            <v>579</v>
          </cell>
          <cell r="R28" t="str">
            <v>105406-P.S.R. PAN DE AZUCAR</v>
          </cell>
          <cell r="S28">
            <v>98</v>
          </cell>
          <cell r="U28">
            <v>98</v>
          </cell>
        </row>
        <row r="29">
          <cell r="G29" t="str">
            <v>105407-P.S.R. TAMBILLOS</v>
          </cell>
          <cell r="H29">
            <v>42</v>
          </cell>
          <cell r="I29">
            <v>38</v>
          </cell>
          <cell r="J29">
            <v>80</v>
          </cell>
          <cell r="R29" t="str">
            <v>105407-P.S.R. TAMBILLOS</v>
          </cell>
          <cell r="S29">
            <v>10</v>
          </cell>
          <cell r="T29">
            <v>6</v>
          </cell>
          <cell r="U29">
            <v>16</v>
          </cell>
        </row>
        <row r="30">
          <cell r="G30" t="str">
            <v>105705-CECOF EL ALBA</v>
          </cell>
          <cell r="H30">
            <v>165</v>
          </cell>
          <cell r="I30">
            <v>174</v>
          </cell>
          <cell r="J30">
            <v>339</v>
          </cell>
          <cell r="R30" t="str">
            <v>105705-CECOF EL ALBA</v>
          </cell>
          <cell r="S30">
            <v>12</v>
          </cell>
          <cell r="T30">
            <v>9</v>
          </cell>
          <cell r="U30">
            <v>21</v>
          </cell>
        </row>
        <row r="31">
          <cell r="G31" t="str">
            <v>200273-CECOF PUNTA MIRA</v>
          </cell>
          <cell r="H31">
            <v>106</v>
          </cell>
          <cell r="I31">
            <v>118</v>
          </cell>
          <cell r="J31">
            <v>224</v>
          </cell>
          <cell r="R31" t="str">
            <v>200273-CECOF PUNTA MIRA</v>
          </cell>
          <cell r="S31">
            <v>12</v>
          </cell>
          <cell r="T31">
            <v>11</v>
          </cell>
          <cell r="U31">
            <v>23</v>
          </cell>
        </row>
        <row r="32">
          <cell r="G32" t="str">
            <v>200494-CESFAM EL SAUCE</v>
          </cell>
          <cell r="I32">
            <v>194</v>
          </cell>
          <cell r="J32">
            <v>194</v>
          </cell>
          <cell r="R32" t="str">
            <v>200494-CESFAM EL SAUCE</v>
          </cell>
          <cell r="T32">
            <v>53</v>
          </cell>
          <cell r="U32">
            <v>53</v>
          </cell>
        </row>
        <row r="33">
          <cell r="G33" t="str">
            <v>200499-CESFAM PAN DE AZÚCAR</v>
          </cell>
          <cell r="I33">
            <v>531</v>
          </cell>
          <cell r="J33">
            <v>531</v>
          </cell>
          <cell r="R33" t="str">
            <v>200499-CESFAM PAN DE AZÚCAR</v>
          </cell>
          <cell r="T33">
            <v>85</v>
          </cell>
          <cell r="U33">
            <v>85</v>
          </cell>
        </row>
        <row r="34">
          <cell r="G34" t="str">
            <v>04103-ANDACOLLO</v>
          </cell>
          <cell r="H34">
            <v>535</v>
          </cell>
          <cell r="I34">
            <v>622</v>
          </cell>
          <cell r="J34">
            <v>1157</v>
          </cell>
          <cell r="R34" t="str">
            <v>04103-ANDACOLLO</v>
          </cell>
          <cell r="S34">
            <v>29</v>
          </cell>
          <cell r="T34">
            <v>153</v>
          </cell>
          <cell r="U34">
            <v>182</v>
          </cell>
        </row>
        <row r="35">
          <cell r="G35" t="str">
            <v>105106-HOSPITAL ANDACOLLO</v>
          </cell>
          <cell r="H35">
            <v>535</v>
          </cell>
          <cell r="I35">
            <v>622</v>
          </cell>
          <cell r="J35">
            <v>1157</v>
          </cell>
          <cell r="R35" t="str">
            <v>105106-HOSPITAL ANDACOLLO</v>
          </cell>
          <cell r="S35">
            <v>29</v>
          </cell>
          <cell r="T35">
            <v>153</v>
          </cell>
          <cell r="U35">
            <v>182</v>
          </cell>
        </row>
        <row r="36">
          <cell r="G36" t="str">
            <v>04104-LA HIGUERA</v>
          </cell>
          <cell r="H36">
            <v>264</v>
          </cell>
          <cell r="I36">
            <v>270</v>
          </cell>
          <cell r="J36">
            <v>534</v>
          </cell>
          <cell r="R36" t="str">
            <v>04104-LA HIGUERA</v>
          </cell>
          <cell r="S36">
            <v>46</v>
          </cell>
          <cell r="T36">
            <v>51</v>
          </cell>
          <cell r="U36">
            <v>97</v>
          </cell>
        </row>
        <row r="37">
          <cell r="G37" t="str">
            <v>105314-CES. LA HIGUERA</v>
          </cell>
          <cell r="H37">
            <v>95</v>
          </cell>
          <cell r="I37">
            <v>87</v>
          </cell>
          <cell r="J37">
            <v>182</v>
          </cell>
          <cell r="R37" t="str">
            <v>105314-CES. LA HIGUERA</v>
          </cell>
          <cell r="S37">
            <v>14</v>
          </cell>
          <cell r="T37">
            <v>14</v>
          </cell>
          <cell r="U37">
            <v>28</v>
          </cell>
        </row>
        <row r="38">
          <cell r="G38" t="str">
            <v xml:space="preserve">105500-P.S.R. CALETA HORNOS        </v>
          </cell>
          <cell r="H38">
            <v>82</v>
          </cell>
          <cell r="I38">
            <v>84</v>
          </cell>
          <cell r="J38">
            <v>166</v>
          </cell>
          <cell r="R38" t="str">
            <v xml:space="preserve">105500-P.S.R. CALETA HORNOS        </v>
          </cell>
          <cell r="S38">
            <v>9</v>
          </cell>
          <cell r="T38">
            <v>9</v>
          </cell>
          <cell r="U38">
            <v>18</v>
          </cell>
        </row>
        <row r="39">
          <cell r="G39" t="str">
            <v>105505-P.S.R. LOS CHOROS</v>
          </cell>
          <cell r="H39">
            <v>49</v>
          </cell>
          <cell r="I39">
            <v>52</v>
          </cell>
          <cell r="J39">
            <v>101</v>
          </cell>
          <cell r="R39" t="str">
            <v>105505-P.S.R. LOS CHOROS</v>
          </cell>
          <cell r="S39">
            <v>16</v>
          </cell>
          <cell r="T39">
            <v>20</v>
          </cell>
          <cell r="U39">
            <v>36</v>
          </cell>
        </row>
        <row r="40">
          <cell r="G40" t="str">
            <v>105506-P.S.R. EL TRAPICHE</v>
          </cell>
          <cell r="H40">
            <v>38</v>
          </cell>
          <cell r="I40">
            <v>47</v>
          </cell>
          <cell r="J40">
            <v>85</v>
          </cell>
          <cell r="R40" t="str">
            <v>105506-P.S.R. EL TRAPICHE</v>
          </cell>
          <cell r="S40">
            <v>7</v>
          </cell>
          <cell r="T40">
            <v>8</v>
          </cell>
          <cell r="U40">
            <v>15</v>
          </cell>
        </row>
        <row r="41">
          <cell r="G41" t="str">
            <v>04105-PAIHUANO</v>
          </cell>
          <cell r="H41">
            <v>317</v>
          </cell>
          <cell r="I41">
            <v>295</v>
          </cell>
          <cell r="J41">
            <v>612</v>
          </cell>
          <cell r="R41" t="str">
            <v>04105-PAIHUANO</v>
          </cell>
          <cell r="S41">
            <v>86</v>
          </cell>
          <cell r="T41">
            <v>98</v>
          </cell>
          <cell r="U41">
            <v>184</v>
          </cell>
        </row>
        <row r="42">
          <cell r="G42" t="str">
            <v>105306-CES. PAIHUANO</v>
          </cell>
          <cell r="H42">
            <v>167</v>
          </cell>
          <cell r="I42">
            <v>157</v>
          </cell>
          <cell r="J42">
            <v>324</v>
          </cell>
          <cell r="R42" t="str">
            <v>105306-CES. PAIHUANO</v>
          </cell>
          <cell r="S42">
            <v>49</v>
          </cell>
          <cell r="T42">
            <v>44</v>
          </cell>
          <cell r="U42">
            <v>93</v>
          </cell>
        </row>
        <row r="43">
          <cell r="G43" t="str">
            <v>105475-P.S.R. HORCON</v>
          </cell>
          <cell r="H43">
            <v>51</v>
          </cell>
          <cell r="I43">
            <v>56</v>
          </cell>
          <cell r="J43">
            <v>107</v>
          </cell>
          <cell r="R43" t="str">
            <v>105475-P.S.R. HORCON</v>
          </cell>
          <cell r="S43">
            <v>5</v>
          </cell>
          <cell r="T43">
            <v>10</v>
          </cell>
          <cell r="U43">
            <v>15</v>
          </cell>
        </row>
        <row r="44">
          <cell r="G44" t="str">
            <v>105476-P.S.R. MONTE GRANDE</v>
          </cell>
          <cell r="H44">
            <v>40</v>
          </cell>
          <cell r="J44">
            <v>40</v>
          </cell>
          <cell r="R44" t="str">
            <v>105476-P.S.R. MONTE GRANDE</v>
          </cell>
          <cell r="S44">
            <v>8</v>
          </cell>
          <cell r="T44">
            <v>13</v>
          </cell>
          <cell r="U44">
            <v>21</v>
          </cell>
        </row>
        <row r="45">
          <cell r="G45" t="str">
            <v>105477-P.S.R. PISCO ELQUI</v>
          </cell>
          <cell r="H45">
            <v>59</v>
          </cell>
          <cell r="I45">
            <v>82</v>
          </cell>
          <cell r="J45">
            <v>141</v>
          </cell>
          <cell r="R45" t="str">
            <v>105477-P.S.R. PISCO ELQUI</v>
          </cell>
          <cell r="S45">
            <v>24</v>
          </cell>
          <cell r="T45">
            <v>31</v>
          </cell>
          <cell r="U45">
            <v>55</v>
          </cell>
        </row>
        <row r="46">
          <cell r="G46" t="str">
            <v>04106-VICUÑA</v>
          </cell>
          <cell r="H46">
            <v>1636</v>
          </cell>
          <cell r="I46">
            <v>1836</v>
          </cell>
          <cell r="J46">
            <v>3472</v>
          </cell>
          <cell r="R46" t="str">
            <v>04106-VICUÑA</v>
          </cell>
          <cell r="S46">
            <v>401</v>
          </cell>
          <cell r="T46">
            <v>440</v>
          </cell>
          <cell r="U46">
            <v>841</v>
          </cell>
        </row>
        <row r="47">
          <cell r="G47" t="str">
            <v>105107-HOSPITAL VICUÑA</v>
          </cell>
          <cell r="H47">
            <v>593</v>
          </cell>
          <cell r="I47">
            <v>765</v>
          </cell>
          <cell r="J47">
            <v>1358</v>
          </cell>
          <cell r="R47" t="str">
            <v>105107-HOSPITAL VICUÑA</v>
          </cell>
          <cell r="S47">
            <v>190</v>
          </cell>
          <cell r="T47">
            <v>208</v>
          </cell>
          <cell r="U47">
            <v>398</v>
          </cell>
        </row>
        <row r="48">
          <cell r="G48" t="str">
            <v>105467-P.S.R. DIAGUITAS</v>
          </cell>
          <cell r="H48">
            <v>107</v>
          </cell>
          <cell r="I48">
            <v>122</v>
          </cell>
          <cell r="J48">
            <v>229</v>
          </cell>
          <cell r="R48" t="str">
            <v>105467-P.S.R. DIAGUITAS</v>
          </cell>
          <cell r="S48">
            <v>19</v>
          </cell>
          <cell r="T48">
            <v>26</v>
          </cell>
          <cell r="U48">
            <v>45</v>
          </cell>
        </row>
        <row r="49">
          <cell r="G49" t="str">
            <v>105468-P.S.R. EL MOLLE</v>
          </cell>
          <cell r="H49">
            <v>69</v>
          </cell>
          <cell r="I49">
            <v>81</v>
          </cell>
          <cell r="J49">
            <v>150</v>
          </cell>
          <cell r="R49" t="str">
            <v>105468-P.S.R. EL MOLLE</v>
          </cell>
          <cell r="S49">
            <v>13</v>
          </cell>
          <cell r="T49">
            <v>14</v>
          </cell>
          <cell r="U49">
            <v>27</v>
          </cell>
        </row>
        <row r="50">
          <cell r="G50" t="str">
            <v>105469-P.S.R. EL TAMBO</v>
          </cell>
          <cell r="H50">
            <v>148</v>
          </cell>
          <cell r="I50">
            <v>162</v>
          </cell>
          <cell r="J50">
            <v>310</v>
          </cell>
          <cell r="R50" t="str">
            <v>105469-P.S.R. EL TAMBO</v>
          </cell>
          <cell r="S50">
            <v>29</v>
          </cell>
          <cell r="T50">
            <v>34</v>
          </cell>
          <cell r="U50">
            <v>63</v>
          </cell>
        </row>
        <row r="51">
          <cell r="G51" t="str">
            <v>105470-P.S.R. HUANTA</v>
          </cell>
          <cell r="H51">
            <v>20</v>
          </cell>
          <cell r="I51">
            <v>14</v>
          </cell>
          <cell r="J51">
            <v>34</v>
          </cell>
          <cell r="R51" t="str">
            <v>105470-P.S.R. HUANTA</v>
          </cell>
          <cell r="S51">
            <v>6</v>
          </cell>
          <cell r="T51">
            <v>6</v>
          </cell>
          <cell r="U51">
            <v>12</v>
          </cell>
        </row>
        <row r="52">
          <cell r="G52" t="str">
            <v>105471-P.S.R. PERALILLO</v>
          </cell>
          <cell r="H52">
            <v>167</v>
          </cell>
          <cell r="I52">
            <v>156</v>
          </cell>
          <cell r="J52">
            <v>323</v>
          </cell>
          <cell r="R52" t="str">
            <v>105471-P.S.R. PERALILLO</v>
          </cell>
          <cell r="S52">
            <v>38</v>
          </cell>
          <cell r="T52">
            <v>35</v>
          </cell>
          <cell r="U52">
            <v>73</v>
          </cell>
        </row>
        <row r="53">
          <cell r="G53" t="str">
            <v>105472-P.S.R. RIVADAVIA</v>
          </cell>
          <cell r="H53">
            <v>87</v>
          </cell>
          <cell r="I53">
            <v>87</v>
          </cell>
          <cell r="J53">
            <v>174</v>
          </cell>
          <cell r="R53" t="str">
            <v>105472-P.S.R. RIVADAVIA</v>
          </cell>
          <cell r="S53">
            <v>18</v>
          </cell>
          <cell r="T53">
            <v>21</v>
          </cell>
          <cell r="U53">
            <v>39</v>
          </cell>
        </row>
        <row r="54">
          <cell r="G54" t="str">
            <v>105473-P.S.R. TALCUNA</v>
          </cell>
          <cell r="H54">
            <v>121</v>
          </cell>
          <cell r="I54">
            <v>123</v>
          </cell>
          <cell r="J54">
            <v>244</v>
          </cell>
          <cell r="R54" t="str">
            <v>105473-P.S.R. TALCUNA</v>
          </cell>
          <cell r="S54">
            <v>21</v>
          </cell>
          <cell r="T54">
            <v>21</v>
          </cell>
          <cell r="U54">
            <v>42</v>
          </cell>
        </row>
        <row r="55">
          <cell r="G55" t="str">
            <v>105474-P.S.R. CHAPILCA</v>
          </cell>
          <cell r="H55">
            <v>38</v>
          </cell>
          <cell r="I55">
            <v>40</v>
          </cell>
          <cell r="J55">
            <v>78</v>
          </cell>
          <cell r="R55" t="str">
            <v>105474-P.S.R. CHAPILCA</v>
          </cell>
          <cell r="S55">
            <v>10</v>
          </cell>
          <cell r="T55">
            <v>9</v>
          </cell>
          <cell r="U55">
            <v>19</v>
          </cell>
        </row>
        <row r="56">
          <cell r="G56" t="str">
            <v>105502-P.S.R. CALINGASTA</v>
          </cell>
          <cell r="H56">
            <v>246</v>
          </cell>
          <cell r="J56">
            <v>246</v>
          </cell>
          <cell r="R56" t="str">
            <v>105502-P.S.R. CALINGASTA</v>
          </cell>
          <cell r="S56">
            <v>43</v>
          </cell>
          <cell r="U56">
            <v>43</v>
          </cell>
        </row>
        <row r="57">
          <cell r="G57" t="str">
            <v>105509-P.S.R. GUALLIGUAICA</v>
          </cell>
          <cell r="H57">
            <v>40</v>
          </cell>
          <cell r="I57">
            <v>42</v>
          </cell>
          <cell r="J57">
            <v>82</v>
          </cell>
          <cell r="R57" t="str">
            <v>105509-P.S.R. GUALLIGUAICA</v>
          </cell>
          <cell r="S57">
            <v>14</v>
          </cell>
          <cell r="T57">
            <v>13</v>
          </cell>
          <cell r="U57">
            <v>27</v>
          </cell>
        </row>
        <row r="58">
          <cell r="G58" t="str">
            <v>200538-CESFAM SAN ISIDRO CALINGASTA</v>
          </cell>
          <cell r="I58">
            <v>244</v>
          </cell>
          <cell r="J58">
            <v>244</v>
          </cell>
          <cell r="R58" t="str">
            <v>200538-CESFAM SAN ISIDRO CALINGASTA</v>
          </cell>
          <cell r="T58">
            <v>53</v>
          </cell>
          <cell r="U58">
            <v>53</v>
          </cell>
        </row>
        <row r="59">
          <cell r="G59" t="str">
            <v>04201-ILLAPEL</v>
          </cell>
          <cell r="H59">
            <v>2243</v>
          </cell>
          <cell r="I59">
            <v>2218</v>
          </cell>
          <cell r="J59">
            <v>4461</v>
          </cell>
          <cell r="R59" t="str">
            <v>04201-ILLAPEL</v>
          </cell>
          <cell r="S59">
            <v>384</v>
          </cell>
          <cell r="T59">
            <v>321</v>
          </cell>
          <cell r="U59">
            <v>705</v>
          </cell>
        </row>
        <row r="60">
          <cell r="G60" t="str">
            <v>105326-CESFAM SAN RAFAEL</v>
          </cell>
          <cell r="H60">
            <v>537</v>
          </cell>
          <cell r="I60">
            <v>631</v>
          </cell>
          <cell r="J60">
            <v>1168</v>
          </cell>
          <cell r="R60" t="str">
            <v>105326-CESFAM SAN RAFAEL</v>
          </cell>
          <cell r="S60">
            <v>59</v>
          </cell>
          <cell r="T60">
            <v>62</v>
          </cell>
          <cell r="U60">
            <v>121</v>
          </cell>
        </row>
        <row r="61">
          <cell r="G61" t="str">
            <v xml:space="preserve">105443-P.S.R. CARCAMO                   </v>
          </cell>
          <cell r="H61">
            <v>82</v>
          </cell>
          <cell r="I61">
            <v>74</v>
          </cell>
          <cell r="J61">
            <v>156</v>
          </cell>
          <cell r="R61" t="str">
            <v xml:space="preserve">105443-P.S.R. CARCAMO                   </v>
          </cell>
          <cell r="S61">
            <v>24</v>
          </cell>
          <cell r="T61">
            <v>21</v>
          </cell>
          <cell r="U61">
            <v>45</v>
          </cell>
        </row>
        <row r="62">
          <cell r="G62" t="str">
            <v>105444-P.S.R. HUINTIL</v>
          </cell>
          <cell r="H62">
            <v>43</v>
          </cell>
          <cell r="I62">
            <v>42</v>
          </cell>
          <cell r="J62">
            <v>85</v>
          </cell>
          <cell r="R62" t="str">
            <v>105444-P.S.R. HUINTIL</v>
          </cell>
          <cell r="S62">
            <v>11</v>
          </cell>
          <cell r="T62">
            <v>10</v>
          </cell>
          <cell r="U62">
            <v>21</v>
          </cell>
        </row>
        <row r="63">
          <cell r="G63" t="str">
            <v>105445-P.S.R. LIMAHUIDA</v>
          </cell>
          <cell r="H63">
            <v>49</v>
          </cell>
          <cell r="I63">
            <v>55</v>
          </cell>
          <cell r="J63">
            <v>104</v>
          </cell>
          <cell r="R63" t="str">
            <v>105445-P.S.R. LIMAHUIDA</v>
          </cell>
          <cell r="S63">
            <v>15</v>
          </cell>
          <cell r="T63">
            <v>10</v>
          </cell>
          <cell r="U63">
            <v>25</v>
          </cell>
        </row>
        <row r="64">
          <cell r="G64" t="str">
            <v>105446-P.S.R. MATANCILLA</v>
          </cell>
          <cell r="H64">
            <v>11</v>
          </cell>
          <cell r="I64">
            <v>14</v>
          </cell>
          <cell r="J64">
            <v>25</v>
          </cell>
          <cell r="R64" t="str">
            <v>105446-P.S.R. MATANCILLA</v>
          </cell>
          <cell r="T64">
            <v>2</v>
          </cell>
          <cell r="U64">
            <v>2</v>
          </cell>
        </row>
        <row r="65">
          <cell r="G65" t="str">
            <v>105447-P.S.R. PERALILLO</v>
          </cell>
          <cell r="H65">
            <v>38</v>
          </cell>
          <cell r="I65">
            <v>38</v>
          </cell>
          <cell r="J65">
            <v>76</v>
          </cell>
          <cell r="R65" t="str">
            <v>105447-P.S.R. PERALILLO</v>
          </cell>
          <cell r="S65">
            <v>14</v>
          </cell>
          <cell r="T65">
            <v>12</v>
          </cell>
          <cell r="U65">
            <v>26</v>
          </cell>
        </row>
        <row r="66">
          <cell r="G66" t="str">
            <v>105448-P.S.R. SANTA VIRGINIA</v>
          </cell>
          <cell r="H66">
            <v>58</v>
          </cell>
          <cell r="I66">
            <v>58</v>
          </cell>
          <cell r="J66">
            <v>116</v>
          </cell>
          <cell r="R66" t="str">
            <v>105448-P.S.R. SANTA VIRGINIA</v>
          </cell>
          <cell r="S66">
            <v>12</v>
          </cell>
          <cell r="T66">
            <v>10</v>
          </cell>
          <cell r="U66">
            <v>22</v>
          </cell>
        </row>
        <row r="67">
          <cell r="G67" t="str">
            <v>105449-P.S.R. TUNGA NORTE</v>
          </cell>
          <cell r="H67">
            <v>15</v>
          </cell>
          <cell r="I67">
            <v>16</v>
          </cell>
          <cell r="J67">
            <v>31</v>
          </cell>
          <cell r="R67" t="str">
            <v>105449-P.S.R. TUNGA NORTE</v>
          </cell>
          <cell r="S67">
            <v>3</v>
          </cell>
          <cell r="T67">
            <v>9</v>
          </cell>
          <cell r="U67">
            <v>12</v>
          </cell>
        </row>
        <row r="68">
          <cell r="G68" t="str">
            <v>105485-P.S.R. PLAN DE HORNOS</v>
          </cell>
          <cell r="H68">
            <v>72</v>
          </cell>
          <cell r="I68">
            <v>78</v>
          </cell>
          <cell r="J68">
            <v>150</v>
          </cell>
          <cell r="R68" t="str">
            <v>105485-P.S.R. PLAN DE HORNOS</v>
          </cell>
          <cell r="S68">
            <v>18</v>
          </cell>
          <cell r="T68">
            <v>18</v>
          </cell>
          <cell r="U68">
            <v>36</v>
          </cell>
        </row>
        <row r="69">
          <cell r="G69" t="str">
            <v>105486-P.S.R. TUNGA SUR</v>
          </cell>
          <cell r="H69">
            <v>19</v>
          </cell>
          <cell r="I69">
            <v>24</v>
          </cell>
          <cell r="J69">
            <v>43</v>
          </cell>
          <cell r="R69" t="str">
            <v>105486-P.S.R. TUNGA SUR</v>
          </cell>
          <cell r="S69">
            <v>9</v>
          </cell>
          <cell r="T69">
            <v>6</v>
          </cell>
          <cell r="U69">
            <v>15</v>
          </cell>
        </row>
        <row r="70">
          <cell r="G70" t="str">
            <v>105487-P.S.R. CAÑAS UNO</v>
          </cell>
          <cell r="H70">
            <v>98</v>
          </cell>
          <cell r="I70">
            <v>103</v>
          </cell>
          <cell r="J70">
            <v>201</v>
          </cell>
          <cell r="R70" t="str">
            <v>105487-P.S.R. CAÑAS UNO</v>
          </cell>
          <cell r="S70">
            <v>13</v>
          </cell>
          <cell r="T70">
            <v>25</v>
          </cell>
          <cell r="U70">
            <v>38</v>
          </cell>
        </row>
        <row r="71">
          <cell r="G71" t="str">
            <v>105496-P.S.R. PINTACURA SUR</v>
          </cell>
          <cell r="H71">
            <v>28</v>
          </cell>
          <cell r="I71">
            <v>32</v>
          </cell>
          <cell r="J71">
            <v>60</v>
          </cell>
          <cell r="R71" t="str">
            <v>105496-P.S.R. PINTACURA SUR</v>
          </cell>
          <cell r="S71">
            <v>12</v>
          </cell>
          <cell r="T71">
            <v>11</v>
          </cell>
          <cell r="U71">
            <v>23</v>
          </cell>
        </row>
        <row r="72">
          <cell r="G72" t="str">
            <v>105504-P.S.R. SOCAVON</v>
          </cell>
          <cell r="H72">
            <v>33</v>
          </cell>
          <cell r="I72">
            <v>32</v>
          </cell>
          <cell r="J72">
            <v>65</v>
          </cell>
          <cell r="R72" t="str">
            <v>105504-P.S.R. SOCAVON</v>
          </cell>
          <cell r="S72">
            <v>3</v>
          </cell>
          <cell r="T72">
            <v>5</v>
          </cell>
          <cell r="U72">
            <v>8</v>
          </cell>
        </row>
        <row r="73">
          <cell r="G73" t="str">
            <v>200366-CESFAM URBANO II</v>
          </cell>
          <cell r="H73">
            <v>1160</v>
          </cell>
          <cell r="I73">
            <v>1021</v>
          </cell>
          <cell r="J73">
            <v>2181</v>
          </cell>
          <cell r="R73" t="str">
            <v>200366-CESFAM URBANO II</v>
          </cell>
          <cell r="S73">
            <v>191</v>
          </cell>
          <cell r="T73">
            <v>120</v>
          </cell>
          <cell r="U73">
            <v>311</v>
          </cell>
        </row>
        <row r="74">
          <cell r="G74" t="str">
            <v>04202-CANELA</v>
          </cell>
          <cell r="H74">
            <v>875</v>
          </cell>
          <cell r="I74">
            <v>976</v>
          </cell>
          <cell r="J74">
            <v>1851</v>
          </cell>
          <cell r="R74" t="str">
            <v>04202-CANELA</v>
          </cell>
          <cell r="S74">
            <v>268</v>
          </cell>
          <cell r="T74">
            <v>283</v>
          </cell>
          <cell r="U74">
            <v>551</v>
          </cell>
        </row>
        <row r="75">
          <cell r="G75" t="str">
            <v>105309-CES. RURAL CANELA</v>
          </cell>
          <cell r="H75">
            <v>423</v>
          </cell>
          <cell r="I75">
            <v>491</v>
          </cell>
          <cell r="J75">
            <v>914</v>
          </cell>
          <cell r="R75" t="str">
            <v>105309-CES. RURAL CANELA</v>
          </cell>
          <cell r="S75">
            <v>117</v>
          </cell>
          <cell r="T75">
            <v>133</v>
          </cell>
          <cell r="U75">
            <v>250</v>
          </cell>
        </row>
        <row r="76">
          <cell r="G76" t="str">
            <v xml:space="preserve">105450-P.S.R. MINCHA NORTE            </v>
          </cell>
          <cell r="H76">
            <v>189</v>
          </cell>
          <cell r="I76">
            <v>201</v>
          </cell>
          <cell r="J76">
            <v>390</v>
          </cell>
          <cell r="R76" t="str">
            <v xml:space="preserve">105450-P.S.R. MINCHA NORTE            </v>
          </cell>
          <cell r="S76">
            <v>63</v>
          </cell>
          <cell r="T76">
            <v>46</v>
          </cell>
          <cell r="U76">
            <v>109</v>
          </cell>
        </row>
        <row r="77">
          <cell r="G77" t="str">
            <v>105451-P.S.R. AGUA FRIA</v>
          </cell>
          <cell r="H77">
            <v>49</v>
          </cell>
          <cell r="I77">
            <v>44</v>
          </cell>
          <cell r="J77">
            <v>93</v>
          </cell>
          <cell r="R77" t="str">
            <v>105451-P.S.R. AGUA FRIA</v>
          </cell>
          <cell r="S77">
            <v>16</v>
          </cell>
          <cell r="T77">
            <v>18</v>
          </cell>
          <cell r="U77">
            <v>34</v>
          </cell>
        </row>
        <row r="78">
          <cell r="G78" t="str">
            <v>105482-P.S.R. CANELA ALTA</v>
          </cell>
          <cell r="H78">
            <v>97</v>
          </cell>
          <cell r="I78">
            <v>112</v>
          </cell>
          <cell r="J78">
            <v>209</v>
          </cell>
          <cell r="R78" t="str">
            <v>105482-P.S.R. CANELA ALTA</v>
          </cell>
          <cell r="S78">
            <v>35</v>
          </cell>
          <cell r="T78">
            <v>35</v>
          </cell>
          <cell r="U78">
            <v>70</v>
          </cell>
        </row>
        <row r="79">
          <cell r="G79" t="str">
            <v>105483-P.S.R. LOS RULOS</v>
          </cell>
          <cell r="H79">
            <v>5</v>
          </cell>
          <cell r="I79">
            <v>27</v>
          </cell>
          <cell r="J79">
            <v>32</v>
          </cell>
          <cell r="R79" t="str">
            <v>105483-P.S.R. LOS RULOS</v>
          </cell>
          <cell r="S79">
            <v>1</v>
          </cell>
          <cell r="T79">
            <v>10</v>
          </cell>
          <cell r="U79">
            <v>11</v>
          </cell>
        </row>
        <row r="80">
          <cell r="G80" t="str">
            <v>105484-P.S.R. HUENTELAUQUEN</v>
          </cell>
          <cell r="H80">
            <v>64</v>
          </cell>
          <cell r="I80">
            <v>68</v>
          </cell>
          <cell r="J80">
            <v>132</v>
          </cell>
          <cell r="R80" t="str">
            <v>105484-P.S.R. HUENTELAUQUEN</v>
          </cell>
          <cell r="S80">
            <v>22</v>
          </cell>
          <cell r="T80">
            <v>28</v>
          </cell>
          <cell r="U80">
            <v>50</v>
          </cell>
        </row>
        <row r="81">
          <cell r="G81" t="str">
            <v>105488-P.S.R. ESPIRITU SANTO</v>
          </cell>
          <cell r="H81">
            <v>4</v>
          </cell>
          <cell r="I81">
            <v>3</v>
          </cell>
          <cell r="J81">
            <v>7</v>
          </cell>
          <cell r="R81" t="str">
            <v>105488-P.S.R. ESPIRITU SANTO</v>
          </cell>
          <cell r="S81">
            <v>5</v>
          </cell>
          <cell r="T81">
            <v>7</v>
          </cell>
          <cell r="U81">
            <v>12</v>
          </cell>
        </row>
        <row r="82">
          <cell r="G82" t="str">
            <v>105493-P.S.R. MINCHA SUR</v>
          </cell>
          <cell r="H82">
            <v>24</v>
          </cell>
          <cell r="I82">
            <v>20</v>
          </cell>
          <cell r="J82">
            <v>44</v>
          </cell>
          <cell r="R82" t="str">
            <v>105497-P.S.R. JABONERIA</v>
          </cell>
          <cell r="S82">
            <v>7</v>
          </cell>
          <cell r="T82">
            <v>3</v>
          </cell>
          <cell r="U82">
            <v>10</v>
          </cell>
        </row>
        <row r="83">
          <cell r="G83" t="str">
            <v>105497-P.S.R. JABONERIA</v>
          </cell>
          <cell r="H83">
            <v>10</v>
          </cell>
          <cell r="I83">
            <v>5</v>
          </cell>
          <cell r="J83">
            <v>15</v>
          </cell>
          <cell r="R83" t="str">
            <v>105498-P.S.R. QUEBRADA DE LINARES</v>
          </cell>
          <cell r="S83">
            <v>2</v>
          </cell>
          <cell r="T83">
            <v>3</v>
          </cell>
          <cell r="U83">
            <v>5</v>
          </cell>
        </row>
        <row r="84">
          <cell r="G84" t="str">
            <v>105498-P.S.R. QUEBRADA DE LINARES</v>
          </cell>
          <cell r="H84">
            <v>10</v>
          </cell>
          <cell r="I84">
            <v>5</v>
          </cell>
          <cell r="J84">
            <v>15</v>
          </cell>
          <cell r="R84" t="str">
            <v>04203-LOS VILOS</v>
          </cell>
          <cell r="S84">
            <v>325</v>
          </cell>
          <cell r="T84">
            <v>305</v>
          </cell>
          <cell r="U84">
            <v>630</v>
          </cell>
        </row>
        <row r="85">
          <cell r="G85" t="str">
            <v>04203-LOS VILOS</v>
          </cell>
          <cell r="H85">
            <v>1451</v>
          </cell>
          <cell r="I85">
            <v>1488</v>
          </cell>
          <cell r="J85">
            <v>2939</v>
          </cell>
          <cell r="R85" t="str">
            <v>105108-HOSPITAL LOS VILOS</v>
          </cell>
          <cell r="S85">
            <v>206</v>
          </cell>
          <cell r="T85">
            <v>177</v>
          </cell>
          <cell r="U85">
            <v>383</v>
          </cell>
        </row>
        <row r="86">
          <cell r="G86" t="str">
            <v>105108-HOSPITAL LOS VILOS</v>
          </cell>
          <cell r="H86">
            <v>901</v>
          </cell>
          <cell r="I86">
            <v>931</v>
          </cell>
          <cell r="J86">
            <v>1832</v>
          </cell>
          <cell r="R86" t="str">
            <v xml:space="preserve">105478-P.S.R. CAIMANES                   </v>
          </cell>
          <cell r="S86">
            <v>26</v>
          </cell>
          <cell r="T86">
            <v>18</v>
          </cell>
          <cell r="U86">
            <v>44</v>
          </cell>
        </row>
        <row r="87">
          <cell r="G87" t="str">
            <v xml:space="preserve">105478-P.S.R. CAIMANES                   </v>
          </cell>
          <cell r="H87">
            <v>99</v>
          </cell>
          <cell r="I87">
            <v>103</v>
          </cell>
          <cell r="J87">
            <v>202</v>
          </cell>
          <cell r="R87" t="str">
            <v>105479-P.S.R. GUANGUALI</v>
          </cell>
          <cell r="S87">
            <v>19</v>
          </cell>
          <cell r="T87">
            <v>27</v>
          </cell>
          <cell r="U87">
            <v>46</v>
          </cell>
        </row>
        <row r="88">
          <cell r="G88" t="str">
            <v>105479-P.S.R. GUANGUALI</v>
          </cell>
          <cell r="H88">
            <v>102</v>
          </cell>
          <cell r="I88">
            <v>101</v>
          </cell>
          <cell r="J88">
            <v>203</v>
          </cell>
          <cell r="R88" t="str">
            <v>105480-P.S.R. QUILIMARI</v>
          </cell>
          <cell r="S88">
            <v>52</v>
          </cell>
          <cell r="T88">
            <v>58</v>
          </cell>
          <cell r="U88">
            <v>110</v>
          </cell>
        </row>
        <row r="89">
          <cell r="G89" t="str">
            <v>105480-P.S.R. QUILIMARI</v>
          </cell>
          <cell r="H89">
            <v>255</v>
          </cell>
          <cell r="I89">
            <v>257</v>
          </cell>
          <cell r="J89">
            <v>512</v>
          </cell>
          <cell r="R89" t="str">
            <v>105481-P.S.R. TILAMA</v>
          </cell>
          <cell r="S89">
            <v>2</v>
          </cell>
          <cell r="T89">
            <v>5</v>
          </cell>
          <cell r="U89">
            <v>7</v>
          </cell>
        </row>
        <row r="90">
          <cell r="G90" t="str">
            <v>105481-P.S.R. TILAMA</v>
          </cell>
          <cell r="H90">
            <v>34</v>
          </cell>
          <cell r="I90">
            <v>29</v>
          </cell>
          <cell r="J90">
            <v>63</v>
          </cell>
          <cell r="R90" t="str">
            <v>105511-P.S.R. LOS CONDORES</v>
          </cell>
          <cell r="S90">
            <v>20</v>
          </cell>
          <cell r="T90">
            <v>20</v>
          </cell>
          <cell r="U90">
            <v>40</v>
          </cell>
        </row>
        <row r="91">
          <cell r="G91" t="str">
            <v>105511-P.S.R. LOS CONDORES</v>
          </cell>
          <cell r="H91">
            <v>60</v>
          </cell>
          <cell r="I91">
            <v>67</v>
          </cell>
          <cell r="J91">
            <v>127</v>
          </cell>
          <cell r="R91" t="str">
            <v>04204-SALAMANCA</v>
          </cell>
          <cell r="S91">
            <v>253</v>
          </cell>
          <cell r="T91">
            <v>396</v>
          </cell>
          <cell r="U91">
            <v>649</v>
          </cell>
        </row>
        <row r="92">
          <cell r="G92" t="str">
            <v>04204-SALAMANCA</v>
          </cell>
          <cell r="H92">
            <v>1520</v>
          </cell>
          <cell r="I92">
            <v>2027</v>
          </cell>
          <cell r="J92">
            <v>3547</v>
          </cell>
          <cell r="R92" t="str">
            <v>105104-HOSPITAL SALAMANCA</v>
          </cell>
          <cell r="S92">
            <v>77</v>
          </cell>
          <cell r="T92">
            <v>156</v>
          </cell>
          <cell r="U92">
            <v>233</v>
          </cell>
        </row>
        <row r="93">
          <cell r="G93" t="str">
            <v>105104-HOSPITAL SALAMANCA</v>
          </cell>
          <cell r="H93">
            <v>581</v>
          </cell>
          <cell r="I93">
            <v>697</v>
          </cell>
          <cell r="J93">
            <v>1278</v>
          </cell>
          <cell r="R93" t="str">
            <v xml:space="preserve">105452-P.S.R. CUNCUMEN                 </v>
          </cell>
          <cell r="S93">
            <v>22</v>
          </cell>
          <cell r="T93">
            <v>18</v>
          </cell>
          <cell r="U93">
            <v>40</v>
          </cell>
        </row>
        <row r="94">
          <cell r="G94" t="str">
            <v xml:space="preserve">105452-P.S.R. CUNCUMEN                 </v>
          </cell>
          <cell r="H94">
            <v>66</v>
          </cell>
          <cell r="I94">
            <v>64</v>
          </cell>
          <cell r="J94">
            <v>130</v>
          </cell>
          <cell r="R94" t="str">
            <v>105453-P.S.R. TRANQUILLA</v>
          </cell>
          <cell r="S94">
            <v>24</v>
          </cell>
          <cell r="T94">
            <v>26</v>
          </cell>
          <cell r="U94">
            <v>50</v>
          </cell>
        </row>
        <row r="95">
          <cell r="G95" t="str">
            <v>105453-P.S.R. TRANQUILLA</v>
          </cell>
          <cell r="H95">
            <v>220</v>
          </cell>
          <cell r="I95">
            <v>243</v>
          </cell>
          <cell r="J95">
            <v>463</v>
          </cell>
          <cell r="R95" t="str">
            <v>105454-P.S.R. CUNLAGUA</v>
          </cell>
          <cell r="S95">
            <v>13</v>
          </cell>
          <cell r="T95">
            <v>12</v>
          </cell>
          <cell r="U95">
            <v>25</v>
          </cell>
        </row>
        <row r="96">
          <cell r="G96" t="str">
            <v>105454-P.S.R. CUNLAGUA</v>
          </cell>
          <cell r="H96">
            <v>44</v>
          </cell>
          <cell r="I96">
            <v>40</v>
          </cell>
          <cell r="J96">
            <v>84</v>
          </cell>
          <cell r="R96" t="str">
            <v>105455-P.S.R. CHILLEPIN</v>
          </cell>
          <cell r="S96">
            <v>12</v>
          </cell>
          <cell r="T96">
            <v>15</v>
          </cell>
          <cell r="U96">
            <v>27</v>
          </cell>
        </row>
        <row r="97">
          <cell r="G97" t="str">
            <v>105455-P.S.R. CHILLEPIN</v>
          </cell>
          <cell r="H97">
            <v>56</v>
          </cell>
          <cell r="I97">
            <v>93</v>
          </cell>
          <cell r="J97">
            <v>149</v>
          </cell>
          <cell r="R97" t="str">
            <v>105456-P.S.R. LLIMPO</v>
          </cell>
          <cell r="S97">
            <v>19</v>
          </cell>
          <cell r="T97">
            <v>20</v>
          </cell>
          <cell r="U97">
            <v>39</v>
          </cell>
        </row>
        <row r="98">
          <cell r="G98" t="str">
            <v>105456-P.S.R. LLIMPO</v>
          </cell>
          <cell r="H98">
            <v>89</v>
          </cell>
          <cell r="I98">
            <v>96</v>
          </cell>
          <cell r="J98">
            <v>185</v>
          </cell>
          <cell r="R98" t="str">
            <v>105457-P.S.R. SAN AGUSTIN</v>
          </cell>
          <cell r="S98">
            <v>18</v>
          </cell>
          <cell r="T98">
            <v>18</v>
          </cell>
          <cell r="U98">
            <v>36</v>
          </cell>
        </row>
        <row r="99">
          <cell r="G99" t="str">
            <v>105457-P.S.R. SAN AGUSTIN</v>
          </cell>
          <cell r="H99">
            <v>60</v>
          </cell>
          <cell r="I99">
            <v>64</v>
          </cell>
          <cell r="J99">
            <v>124</v>
          </cell>
          <cell r="R99" t="str">
            <v>105458-P.S.R. TAHUINCO</v>
          </cell>
          <cell r="S99">
            <v>46</v>
          </cell>
          <cell r="T99">
            <v>42</v>
          </cell>
          <cell r="U99">
            <v>88</v>
          </cell>
        </row>
        <row r="100">
          <cell r="G100" t="str">
            <v>105458-P.S.R. TAHUINCO</v>
          </cell>
          <cell r="H100">
            <v>229</v>
          </cell>
          <cell r="I100">
            <v>226</v>
          </cell>
          <cell r="J100">
            <v>455</v>
          </cell>
          <cell r="R100" t="str">
            <v>105491-P.S.R. QUELEN BAJO</v>
          </cell>
          <cell r="S100">
            <v>22</v>
          </cell>
          <cell r="T100">
            <v>36</v>
          </cell>
          <cell r="U100">
            <v>58</v>
          </cell>
        </row>
        <row r="101">
          <cell r="G101" t="str">
            <v>105491-P.S.R. QUELEN BAJO</v>
          </cell>
          <cell r="H101">
            <v>175</v>
          </cell>
          <cell r="I101">
            <v>270</v>
          </cell>
          <cell r="J101">
            <v>445</v>
          </cell>
          <cell r="R101" t="str">
            <v>105492-P.S.R. CAMISA</v>
          </cell>
          <cell r="T101">
            <v>3</v>
          </cell>
          <cell r="U101">
            <v>3</v>
          </cell>
        </row>
        <row r="102">
          <cell r="G102" t="str">
            <v>105492-P.S.R. CAMISA</v>
          </cell>
          <cell r="I102">
            <v>63</v>
          </cell>
          <cell r="J102">
            <v>63</v>
          </cell>
          <cell r="R102" t="str">
            <v>105501-P.S.R. ARBOLEDA GRANDE</v>
          </cell>
          <cell r="T102">
            <v>50</v>
          </cell>
          <cell r="U102">
            <v>50</v>
          </cell>
        </row>
        <row r="103">
          <cell r="G103" t="str">
            <v>105501-P.S.R. ARBOLEDA GRANDE</v>
          </cell>
          <cell r="I103">
            <v>171</v>
          </cell>
          <cell r="J103">
            <v>171</v>
          </cell>
          <cell r="R103" t="str">
            <v>04301-OVALLE</v>
          </cell>
          <cell r="S103">
            <v>1676</v>
          </cell>
          <cell r="T103">
            <v>1838</v>
          </cell>
          <cell r="U103">
            <v>3514</v>
          </cell>
        </row>
        <row r="104">
          <cell r="G104" t="str">
            <v>04301-OVALLE</v>
          </cell>
          <cell r="H104">
            <v>6602</v>
          </cell>
          <cell r="I104">
            <v>7096</v>
          </cell>
          <cell r="J104">
            <v>13698</v>
          </cell>
          <cell r="R104" t="str">
            <v>105315-CES. RURAL C. DE TAMAYA</v>
          </cell>
          <cell r="S104">
            <v>74</v>
          </cell>
          <cell r="T104">
            <v>82</v>
          </cell>
          <cell r="U104">
            <v>156</v>
          </cell>
        </row>
        <row r="105">
          <cell r="G105" t="str">
            <v>105315-CES. RURAL C. DE TAMAYA</v>
          </cell>
          <cell r="H105">
            <v>572</v>
          </cell>
          <cell r="I105">
            <v>608</v>
          </cell>
          <cell r="J105">
            <v>1180</v>
          </cell>
          <cell r="R105" t="str">
            <v>105317-CES. JORGE JORDAN D.</v>
          </cell>
          <cell r="S105">
            <v>355</v>
          </cell>
          <cell r="T105">
            <v>386</v>
          </cell>
          <cell r="U105">
            <v>741</v>
          </cell>
        </row>
        <row r="106">
          <cell r="G106" t="str">
            <v>105317-CES. JORGE JORDAN D.</v>
          </cell>
          <cell r="H106">
            <v>1702</v>
          </cell>
          <cell r="I106">
            <v>1762</v>
          </cell>
          <cell r="J106">
            <v>3464</v>
          </cell>
          <cell r="R106" t="str">
            <v>105322-CES. MARCOS MACUADA</v>
          </cell>
          <cell r="S106">
            <v>650</v>
          </cell>
          <cell r="T106">
            <v>656</v>
          </cell>
          <cell r="U106">
            <v>1306</v>
          </cell>
        </row>
        <row r="107">
          <cell r="G107" t="str">
            <v>105322-CES. MARCOS MACUADA</v>
          </cell>
          <cell r="H107">
            <v>2146</v>
          </cell>
          <cell r="I107">
            <v>2203</v>
          </cell>
          <cell r="J107">
            <v>4349</v>
          </cell>
          <cell r="R107" t="str">
            <v>105324-CES. SOTAQUI</v>
          </cell>
          <cell r="S107">
            <v>83</v>
          </cell>
          <cell r="T107">
            <v>119</v>
          </cell>
          <cell r="U107">
            <v>202</v>
          </cell>
        </row>
        <row r="108">
          <cell r="G108" t="str">
            <v>105324-CES. SOTAQUI</v>
          </cell>
          <cell r="H108">
            <v>371</v>
          </cell>
          <cell r="I108">
            <v>399</v>
          </cell>
          <cell r="J108">
            <v>770</v>
          </cell>
          <cell r="R108" t="str">
            <v>105415-P.S.R. BARRAZA</v>
          </cell>
          <cell r="S108">
            <v>29</v>
          </cell>
          <cell r="T108">
            <v>33</v>
          </cell>
          <cell r="U108">
            <v>62</v>
          </cell>
        </row>
        <row r="109">
          <cell r="G109" t="str">
            <v>105415-P.S.R. BARRAZA</v>
          </cell>
          <cell r="H109">
            <v>152</v>
          </cell>
          <cell r="I109">
            <v>154</v>
          </cell>
          <cell r="J109">
            <v>306</v>
          </cell>
          <cell r="R109" t="str">
            <v xml:space="preserve">105416-P.S.R. CAMARICO                  </v>
          </cell>
          <cell r="S109">
            <v>17</v>
          </cell>
          <cell r="T109">
            <v>13</v>
          </cell>
          <cell r="U109">
            <v>30</v>
          </cell>
        </row>
        <row r="110">
          <cell r="G110" t="str">
            <v xml:space="preserve">105416-P.S.R. CAMARICO                  </v>
          </cell>
          <cell r="H110">
            <v>99</v>
          </cell>
          <cell r="I110">
            <v>106</v>
          </cell>
          <cell r="J110">
            <v>205</v>
          </cell>
          <cell r="R110" t="str">
            <v>105417-P.S.R. ALCONES BAJOS</v>
          </cell>
          <cell r="S110">
            <v>20</v>
          </cell>
          <cell r="T110">
            <v>26</v>
          </cell>
          <cell r="U110">
            <v>46</v>
          </cell>
        </row>
        <row r="111">
          <cell r="G111" t="str">
            <v>105417-P.S.R. ALCONES BAJOS</v>
          </cell>
          <cell r="H111">
            <v>68</v>
          </cell>
          <cell r="I111">
            <v>67</v>
          </cell>
          <cell r="J111">
            <v>135</v>
          </cell>
          <cell r="R111" t="str">
            <v>105419-P.S.R. LAS SOSSAS</v>
          </cell>
          <cell r="S111">
            <v>10</v>
          </cell>
          <cell r="T111">
            <v>15</v>
          </cell>
          <cell r="U111">
            <v>25</v>
          </cell>
        </row>
        <row r="112">
          <cell r="G112" t="str">
            <v>105419-P.S.R. LAS SOSSAS</v>
          </cell>
          <cell r="H112">
            <v>42</v>
          </cell>
          <cell r="I112">
            <v>51</v>
          </cell>
          <cell r="J112">
            <v>93</v>
          </cell>
          <cell r="R112" t="str">
            <v>105422-P.S.R. HORNILLOS</v>
          </cell>
          <cell r="S112">
            <v>8</v>
          </cell>
          <cell r="T112">
            <v>9</v>
          </cell>
          <cell r="U112">
            <v>17</v>
          </cell>
        </row>
        <row r="113">
          <cell r="G113" t="str">
            <v>105422-P.S.R. HORNILLOS</v>
          </cell>
          <cell r="H113">
            <v>45</v>
          </cell>
          <cell r="I113">
            <v>51</v>
          </cell>
          <cell r="J113">
            <v>96</v>
          </cell>
          <cell r="R113" t="str">
            <v>105437-P.S.R. CHALINGA</v>
          </cell>
          <cell r="S113">
            <v>23</v>
          </cell>
          <cell r="T113">
            <v>18</v>
          </cell>
          <cell r="U113">
            <v>41</v>
          </cell>
        </row>
        <row r="114">
          <cell r="G114" t="str">
            <v>105437-P.S.R. CHALINGA</v>
          </cell>
          <cell r="H114">
            <v>65</v>
          </cell>
          <cell r="I114">
            <v>72</v>
          </cell>
          <cell r="J114">
            <v>137</v>
          </cell>
          <cell r="R114" t="str">
            <v>105439-P.S.R. CERRO BLANCO</v>
          </cell>
          <cell r="S114">
            <v>8</v>
          </cell>
          <cell r="T114">
            <v>12</v>
          </cell>
          <cell r="U114">
            <v>20</v>
          </cell>
        </row>
        <row r="115">
          <cell r="G115" t="str">
            <v>105439-P.S.R. CERRO BLANCO</v>
          </cell>
          <cell r="H115">
            <v>30</v>
          </cell>
          <cell r="I115">
            <v>35</v>
          </cell>
          <cell r="J115">
            <v>65</v>
          </cell>
          <cell r="R115" t="str">
            <v>105507-P.S.R. HUAMALATA</v>
          </cell>
          <cell r="S115">
            <v>24</v>
          </cell>
          <cell r="T115">
            <v>33</v>
          </cell>
          <cell r="U115">
            <v>57</v>
          </cell>
        </row>
        <row r="116">
          <cell r="G116" t="str">
            <v>105507-P.S.R. HUAMALATA</v>
          </cell>
          <cell r="H116">
            <v>131</v>
          </cell>
          <cell r="I116">
            <v>136</v>
          </cell>
          <cell r="J116">
            <v>267</v>
          </cell>
          <cell r="R116" t="str">
            <v>105510-P.S.R. RECOLETA</v>
          </cell>
          <cell r="S116">
            <v>27</v>
          </cell>
          <cell r="T116">
            <v>29</v>
          </cell>
          <cell r="U116">
            <v>56</v>
          </cell>
        </row>
        <row r="117">
          <cell r="G117" t="str">
            <v>105510-P.S.R. RECOLETA</v>
          </cell>
          <cell r="H117">
            <v>110</v>
          </cell>
          <cell r="I117">
            <v>112</v>
          </cell>
          <cell r="J117">
            <v>222</v>
          </cell>
          <cell r="R117" t="str">
            <v>105722-CECOF SAN JOSE DE LA DEHESA</v>
          </cell>
          <cell r="S117">
            <v>91</v>
          </cell>
          <cell r="T117">
            <v>108</v>
          </cell>
          <cell r="U117">
            <v>199</v>
          </cell>
        </row>
        <row r="118">
          <cell r="G118" t="str">
            <v>105722-CECOF SAN JOSE DE LA DEHESA</v>
          </cell>
          <cell r="H118">
            <v>410</v>
          </cell>
          <cell r="I118">
            <v>505</v>
          </cell>
          <cell r="J118">
            <v>915</v>
          </cell>
          <cell r="R118" t="str">
            <v>105723-CECOF LIMARI</v>
          </cell>
          <cell r="S118">
            <v>172</v>
          </cell>
          <cell r="T118">
            <v>178</v>
          </cell>
          <cell r="U118">
            <v>350</v>
          </cell>
        </row>
        <row r="119">
          <cell r="G119" t="str">
            <v>105723-CECOF LIMARI</v>
          </cell>
          <cell r="H119">
            <v>292</v>
          </cell>
          <cell r="I119">
            <v>332</v>
          </cell>
          <cell r="J119">
            <v>624</v>
          </cell>
          <cell r="R119" t="str">
            <v>200258-CECOF LOS COPIHUES</v>
          </cell>
          <cell r="S119">
            <v>56</v>
          </cell>
          <cell r="T119">
            <v>61</v>
          </cell>
          <cell r="U119">
            <v>117</v>
          </cell>
        </row>
        <row r="120">
          <cell r="G120" t="str">
            <v>200258-CECOF LOS COPIHUES</v>
          </cell>
          <cell r="H120">
            <v>223</v>
          </cell>
          <cell r="I120">
            <v>251</v>
          </cell>
          <cell r="J120">
            <v>474</v>
          </cell>
          <cell r="R120" t="str">
            <v>200367-CECOF COLONIA LIMARÍ</v>
          </cell>
          <cell r="S120">
            <v>29</v>
          </cell>
          <cell r="T120">
            <v>60</v>
          </cell>
          <cell r="U120">
            <v>89</v>
          </cell>
        </row>
        <row r="121">
          <cell r="G121" t="str">
            <v>200367-CECOF COLONIA LIMARÍ</v>
          </cell>
          <cell r="H121">
            <v>144</v>
          </cell>
          <cell r="I121">
            <v>252</v>
          </cell>
          <cell r="J121">
            <v>396</v>
          </cell>
          <cell r="R121" t="str">
            <v>04302-COMBARBALÁ</v>
          </cell>
          <cell r="S121">
            <v>232</v>
          </cell>
          <cell r="T121">
            <v>270</v>
          </cell>
          <cell r="U121">
            <v>502</v>
          </cell>
        </row>
        <row r="122">
          <cell r="G122" t="str">
            <v>04302-COMBARBALÁ</v>
          </cell>
          <cell r="H122">
            <v>1117</v>
          </cell>
          <cell r="I122">
            <v>999</v>
          </cell>
          <cell r="J122">
            <v>2116</v>
          </cell>
          <cell r="R122" t="str">
            <v>105105-HOSPITAL COMBARBALÁ</v>
          </cell>
          <cell r="S122">
            <v>136</v>
          </cell>
          <cell r="T122">
            <v>160</v>
          </cell>
          <cell r="U122">
            <v>296</v>
          </cell>
        </row>
        <row r="123">
          <cell r="G123" t="str">
            <v>105105-HOSPITAL COMBARBALÁ</v>
          </cell>
          <cell r="H123">
            <v>603</v>
          </cell>
          <cell r="I123">
            <v>494</v>
          </cell>
          <cell r="J123">
            <v>1097</v>
          </cell>
          <cell r="R123" t="str">
            <v>105433-P.S.R. SAN LORENZO</v>
          </cell>
          <cell r="S123">
            <v>1</v>
          </cell>
          <cell r="U123">
            <v>1</v>
          </cell>
        </row>
        <row r="124">
          <cell r="G124" t="str">
            <v>105433-P.S.R. SAN LORENZO</v>
          </cell>
          <cell r="H124">
            <v>10</v>
          </cell>
          <cell r="I124">
            <v>13</v>
          </cell>
          <cell r="J124">
            <v>23</v>
          </cell>
          <cell r="R124" t="str">
            <v>105434-P.S.R. SAN MARCOS</v>
          </cell>
          <cell r="S124">
            <v>4</v>
          </cell>
          <cell r="T124">
            <v>17</v>
          </cell>
          <cell r="U124">
            <v>21</v>
          </cell>
        </row>
        <row r="125">
          <cell r="G125" t="str">
            <v>105434-P.S.R. SAN MARCOS</v>
          </cell>
          <cell r="H125">
            <v>85</v>
          </cell>
          <cell r="I125">
            <v>87</v>
          </cell>
          <cell r="J125">
            <v>172</v>
          </cell>
          <cell r="R125" t="str">
            <v>105441-P.S.R. MANQUEHUA</v>
          </cell>
          <cell r="T125">
            <v>13</v>
          </cell>
          <cell r="U125">
            <v>13</v>
          </cell>
        </row>
        <row r="126">
          <cell r="G126" t="str">
            <v>105441-P.S.R. MANQUEHUA</v>
          </cell>
          <cell r="H126">
            <v>54</v>
          </cell>
          <cell r="I126">
            <v>37</v>
          </cell>
          <cell r="J126">
            <v>91</v>
          </cell>
          <cell r="R126" t="str">
            <v>105460-P.S.R. COGOTI 18</v>
          </cell>
          <cell r="S126">
            <v>8</v>
          </cell>
          <cell r="T126">
            <v>9</v>
          </cell>
          <cell r="U126">
            <v>17</v>
          </cell>
        </row>
        <row r="127">
          <cell r="G127" t="str">
            <v xml:space="preserve">105459-P.S.R. BARRANCAS                </v>
          </cell>
          <cell r="H127">
            <v>30</v>
          </cell>
          <cell r="I127">
            <v>37</v>
          </cell>
          <cell r="J127">
            <v>67</v>
          </cell>
          <cell r="R127" t="str">
            <v>105461-P.S.R. EL HUACHO</v>
          </cell>
          <cell r="S127">
            <v>11</v>
          </cell>
          <cell r="T127">
            <v>10</v>
          </cell>
          <cell r="U127">
            <v>21</v>
          </cell>
        </row>
        <row r="128">
          <cell r="G128" t="str">
            <v>105460-P.S.R. COGOTI 18</v>
          </cell>
          <cell r="H128">
            <v>33</v>
          </cell>
          <cell r="I128">
            <v>37</v>
          </cell>
          <cell r="J128">
            <v>70</v>
          </cell>
          <cell r="R128" t="str">
            <v>105462-P.S.R. EL SAUCE</v>
          </cell>
          <cell r="S128">
            <v>17</v>
          </cell>
          <cell r="U128">
            <v>17</v>
          </cell>
        </row>
        <row r="129">
          <cell r="G129" t="str">
            <v>105461-P.S.R. EL HUACHO</v>
          </cell>
          <cell r="H129">
            <v>24</v>
          </cell>
          <cell r="I129">
            <v>22</v>
          </cell>
          <cell r="J129">
            <v>46</v>
          </cell>
          <cell r="R129" t="str">
            <v>105463-P.S.R. QUILITAPIA</v>
          </cell>
          <cell r="S129">
            <v>5</v>
          </cell>
          <cell r="T129">
            <v>36</v>
          </cell>
          <cell r="U129">
            <v>41</v>
          </cell>
        </row>
        <row r="130">
          <cell r="G130" t="str">
            <v>105462-P.S.R. EL SAUCE</v>
          </cell>
          <cell r="H130">
            <v>53</v>
          </cell>
          <cell r="I130">
            <v>42</v>
          </cell>
          <cell r="J130">
            <v>95</v>
          </cell>
          <cell r="R130" t="str">
            <v>105464-P.S.R. LA LIGUA</v>
          </cell>
          <cell r="S130">
            <v>26</v>
          </cell>
          <cell r="T130">
            <v>12</v>
          </cell>
          <cell r="U130">
            <v>38</v>
          </cell>
        </row>
        <row r="131">
          <cell r="G131" t="str">
            <v>105463-P.S.R. QUILITAPIA</v>
          </cell>
          <cell r="H131">
            <v>76</v>
          </cell>
          <cell r="I131">
            <v>100</v>
          </cell>
          <cell r="J131">
            <v>176</v>
          </cell>
          <cell r="R131" t="str">
            <v>105465-P.S.R. RAMADILLA</v>
          </cell>
          <cell r="S131">
            <v>1</v>
          </cell>
          <cell r="T131">
            <v>3</v>
          </cell>
          <cell r="U131">
            <v>4</v>
          </cell>
        </row>
        <row r="132">
          <cell r="G132" t="str">
            <v>105464-P.S.R. LA LIGUA</v>
          </cell>
          <cell r="H132">
            <v>45</v>
          </cell>
          <cell r="I132">
            <v>53</v>
          </cell>
          <cell r="J132">
            <v>98</v>
          </cell>
          <cell r="R132" t="str">
            <v>105466-P.S.R. VALLE HERMOSO</v>
          </cell>
          <cell r="S132">
            <v>18</v>
          </cell>
          <cell r="T132">
            <v>10</v>
          </cell>
          <cell r="U132">
            <v>28</v>
          </cell>
        </row>
        <row r="133">
          <cell r="G133" t="str">
            <v>105465-P.S.R. RAMADILLA</v>
          </cell>
          <cell r="H133">
            <v>24</v>
          </cell>
          <cell r="I133">
            <v>24</v>
          </cell>
          <cell r="J133">
            <v>48</v>
          </cell>
          <cell r="R133" t="str">
            <v>105490-P.S.R. EL DURAZNO</v>
          </cell>
          <cell r="S133">
            <v>5</v>
          </cell>
          <cell r="U133">
            <v>5</v>
          </cell>
        </row>
        <row r="134">
          <cell r="G134" t="str">
            <v>105466-P.S.R. VALLE HERMOSO</v>
          </cell>
          <cell r="H134">
            <v>50</v>
          </cell>
          <cell r="I134">
            <v>19</v>
          </cell>
          <cell r="J134">
            <v>69</v>
          </cell>
          <cell r="R134" t="str">
            <v>04303-MONTE PATRIA</v>
          </cell>
          <cell r="S134">
            <v>467</v>
          </cell>
          <cell r="T134">
            <v>543</v>
          </cell>
          <cell r="U134">
            <v>1010</v>
          </cell>
        </row>
        <row r="135">
          <cell r="G135" t="str">
            <v>105490-P.S.R. EL DURAZNO</v>
          </cell>
          <cell r="H135">
            <v>30</v>
          </cell>
          <cell r="I135">
            <v>34</v>
          </cell>
          <cell r="J135">
            <v>64</v>
          </cell>
          <cell r="R135" t="str">
            <v>105307-CES. RURAL MONTE PATRIA</v>
          </cell>
          <cell r="S135">
            <v>134</v>
          </cell>
          <cell r="T135">
            <v>155</v>
          </cell>
          <cell r="U135">
            <v>289</v>
          </cell>
        </row>
        <row r="136">
          <cell r="G136" t="str">
            <v>04303-MONTE PATRIA</v>
          </cell>
          <cell r="H136">
            <v>1850</v>
          </cell>
          <cell r="I136">
            <v>2157</v>
          </cell>
          <cell r="J136">
            <v>4007</v>
          </cell>
          <cell r="R136" t="str">
            <v>105311-CES. RURAL CHAÑARAL ALTO</v>
          </cell>
          <cell r="S136">
            <v>26</v>
          </cell>
          <cell r="T136">
            <v>76</v>
          </cell>
          <cell r="U136">
            <v>102</v>
          </cell>
        </row>
        <row r="137">
          <cell r="G137" t="str">
            <v>105307-CES. RURAL MONTE PATRIA</v>
          </cell>
          <cell r="H137">
            <v>482</v>
          </cell>
          <cell r="I137">
            <v>592</v>
          </cell>
          <cell r="J137">
            <v>1074</v>
          </cell>
          <cell r="R137" t="str">
            <v>105312-CES. RURAL CAREN</v>
          </cell>
          <cell r="S137">
            <v>62</v>
          </cell>
          <cell r="T137">
            <v>65</v>
          </cell>
          <cell r="U137">
            <v>127</v>
          </cell>
        </row>
        <row r="138">
          <cell r="G138" t="str">
            <v>105311-CES. RURAL CHAÑARAL ALTO</v>
          </cell>
          <cell r="H138">
            <v>200</v>
          </cell>
          <cell r="I138">
            <v>221</v>
          </cell>
          <cell r="J138">
            <v>421</v>
          </cell>
          <cell r="R138" t="str">
            <v>105318-CES. RURAL EL PALQUI</v>
          </cell>
          <cell r="S138">
            <v>87</v>
          </cell>
          <cell r="T138">
            <v>105</v>
          </cell>
          <cell r="U138">
            <v>192</v>
          </cell>
        </row>
        <row r="139">
          <cell r="G139" t="str">
            <v>105312-CES. RURAL CAREN</v>
          </cell>
          <cell r="H139">
            <v>163</v>
          </cell>
          <cell r="I139">
            <v>226</v>
          </cell>
          <cell r="J139">
            <v>389</v>
          </cell>
          <cell r="R139" t="str">
            <v>105425-P.S.R. CHILECITO</v>
          </cell>
          <cell r="S139">
            <v>12</v>
          </cell>
          <cell r="T139">
            <v>15</v>
          </cell>
          <cell r="U139">
            <v>27</v>
          </cell>
        </row>
        <row r="140">
          <cell r="G140" t="str">
            <v>105318-CES. RURAL EL PALQUI</v>
          </cell>
          <cell r="H140">
            <v>521</v>
          </cell>
          <cell r="I140">
            <v>569</v>
          </cell>
          <cell r="J140">
            <v>1090</v>
          </cell>
          <cell r="R140" t="str">
            <v>105427-P.S.R. HACIENDA VALDIVIA</v>
          </cell>
          <cell r="S140">
            <v>12</v>
          </cell>
          <cell r="T140">
            <v>12</v>
          </cell>
          <cell r="U140">
            <v>24</v>
          </cell>
        </row>
        <row r="141">
          <cell r="G141" t="str">
            <v>105425-P.S.R. CHILECITO</v>
          </cell>
          <cell r="H141">
            <v>55</v>
          </cell>
          <cell r="I141">
            <v>59</v>
          </cell>
          <cell r="J141">
            <v>114</v>
          </cell>
          <cell r="R141" t="str">
            <v>105428-P.S.R. HUATULAME</v>
          </cell>
          <cell r="S141">
            <v>29</v>
          </cell>
          <cell r="T141">
            <v>3</v>
          </cell>
          <cell r="U141">
            <v>32</v>
          </cell>
        </row>
        <row r="142">
          <cell r="G142" t="str">
            <v>105427-P.S.R. HACIENDA VALDIVIA</v>
          </cell>
          <cell r="H142">
            <v>41</v>
          </cell>
          <cell r="I142">
            <v>56</v>
          </cell>
          <cell r="J142">
            <v>97</v>
          </cell>
          <cell r="R142" t="str">
            <v>105430-P.S.R. MIALQUI</v>
          </cell>
          <cell r="S142">
            <v>5</v>
          </cell>
          <cell r="T142">
            <v>4</v>
          </cell>
          <cell r="U142">
            <v>9</v>
          </cell>
        </row>
        <row r="143">
          <cell r="G143" t="str">
            <v>105428-P.S.R. HUATULAME</v>
          </cell>
          <cell r="H143">
            <v>53</v>
          </cell>
          <cell r="I143">
            <v>64</v>
          </cell>
          <cell r="J143">
            <v>117</v>
          </cell>
          <cell r="R143" t="str">
            <v>105431-P.S.R. PEDREGAL</v>
          </cell>
          <cell r="S143">
            <v>16</v>
          </cell>
          <cell r="T143">
            <v>16</v>
          </cell>
          <cell r="U143">
            <v>32</v>
          </cell>
        </row>
        <row r="144">
          <cell r="G144" t="str">
            <v>105430-P.S.R. MIALQUI</v>
          </cell>
          <cell r="H144">
            <v>41</v>
          </cell>
          <cell r="I144">
            <v>44</v>
          </cell>
          <cell r="J144">
            <v>85</v>
          </cell>
          <cell r="R144" t="str">
            <v>105432-P.S.R. RAPEL</v>
          </cell>
          <cell r="S144">
            <v>27</v>
          </cell>
          <cell r="T144">
            <v>31</v>
          </cell>
          <cell r="U144">
            <v>58</v>
          </cell>
        </row>
        <row r="145">
          <cell r="G145" t="str">
            <v>105431-P.S.R. PEDREGAL</v>
          </cell>
          <cell r="H145">
            <v>74</v>
          </cell>
          <cell r="I145">
            <v>76</v>
          </cell>
          <cell r="J145">
            <v>150</v>
          </cell>
          <cell r="R145" t="str">
            <v>105435-P.S.R. TULAHUEN</v>
          </cell>
          <cell r="S145">
            <v>33</v>
          </cell>
          <cell r="T145">
            <v>34</v>
          </cell>
          <cell r="U145">
            <v>67</v>
          </cell>
        </row>
        <row r="146">
          <cell r="G146" t="str">
            <v>105432-P.S.R. RAPEL</v>
          </cell>
          <cell r="H146">
            <v>109</v>
          </cell>
          <cell r="I146">
            <v>121</v>
          </cell>
          <cell r="J146">
            <v>230</v>
          </cell>
          <cell r="R146" t="str">
            <v>105436-P.S.R. EL MAITEN</v>
          </cell>
          <cell r="S146">
            <v>10</v>
          </cell>
          <cell r="T146">
            <v>10</v>
          </cell>
          <cell r="U146">
            <v>20</v>
          </cell>
        </row>
        <row r="147">
          <cell r="G147" t="str">
            <v>105435-P.S.R. TULAHUEN</v>
          </cell>
          <cell r="H147">
            <v>57</v>
          </cell>
          <cell r="I147">
            <v>75</v>
          </cell>
          <cell r="J147">
            <v>132</v>
          </cell>
          <cell r="R147" t="str">
            <v>105489-P.S.R. RAMADAS DE TULAHUEN</v>
          </cell>
          <cell r="S147">
            <v>14</v>
          </cell>
          <cell r="T147">
            <v>17</v>
          </cell>
          <cell r="U147">
            <v>31</v>
          </cell>
        </row>
        <row r="148">
          <cell r="G148" t="str">
            <v>105436-P.S.R. EL MAITEN</v>
          </cell>
          <cell r="H148">
            <v>28</v>
          </cell>
          <cell r="I148">
            <v>33</v>
          </cell>
          <cell r="J148">
            <v>61</v>
          </cell>
          <cell r="R148" t="str">
            <v>04304-PUNITAQUI</v>
          </cell>
          <cell r="S148">
            <v>201</v>
          </cell>
          <cell r="T148">
            <v>260</v>
          </cell>
          <cell r="U148">
            <v>461</v>
          </cell>
        </row>
        <row r="149">
          <cell r="G149" t="str">
            <v>105489-P.S.R. RAMADAS DE TULAHUEN</v>
          </cell>
          <cell r="H149">
            <v>26</v>
          </cell>
          <cell r="I149">
            <v>21</v>
          </cell>
          <cell r="J149">
            <v>47</v>
          </cell>
          <cell r="R149" t="str">
            <v>105308-CES. RURAL PUNITAQUI</v>
          </cell>
          <cell r="S149">
            <v>171</v>
          </cell>
          <cell r="T149">
            <v>236</v>
          </cell>
          <cell r="U149">
            <v>407</v>
          </cell>
        </row>
        <row r="150">
          <cell r="G150" t="str">
            <v>04304-PUNITAQUI</v>
          </cell>
          <cell r="H150">
            <v>731</v>
          </cell>
          <cell r="I150">
            <v>873</v>
          </cell>
          <cell r="J150">
            <v>1604</v>
          </cell>
          <cell r="R150" t="str">
            <v>105440-P.S.R. DIVISADERO</v>
          </cell>
          <cell r="S150">
            <v>19</v>
          </cell>
          <cell r="T150">
            <v>14</v>
          </cell>
          <cell r="U150">
            <v>33</v>
          </cell>
        </row>
        <row r="151">
          <cell r="G151" t="str">
            <v>105308-CES. RURAL PUNITAQUI</v>
          </cell>
          <cell r="H151">
            <v>676</v>
          </cell>
          <cell r="I151">
            <v>810</v>
          </cell>
          <cell r="J151">
            <v>1486</v>
          </cell>
          <cell r="R151" t="str">
            <v>105442-P.S.R. SAN PEDRO DE QUILES</v>
          </cell>
          <cell r="S151">
            <v>5</v>
          </cell>
          <cell r="T151">
            <v>6</v>
          </cell>
          <cell r="U151">
            <v>11</v>
          </cell>
        </row>
        <row r="152">
          <cell r="G152" t="str">
            <v>105440-P.S.R. DIVISADERO</v>
          </cell>
          <cell r="H152">
            <v>18</v>
          </cell>
          <cell r="I152">
            <v>22</v>
          </cell>
          <cell r="J152">
            <v>40</v>
          </cell>
          <cell r="R152" t="str">
            <v xml:space="preserve">105508-P.S.R. EL PARRAL DE QUILES  </v>
          </cell>
          <cell r="S152">
            <v>6</v>
          </cell>
          <cell r="T152">
            <v>4</v>
          </cell>
          <cell r="U152">
            <v>10</v>
          </cell>
        </row>
        <row r="153">
          <cell r="G153" t="str">
            <v>105442-P.S.R. SAN PEDRO DE QUILES</v>
          </cell>
          <cell r="H153">
            <v>18</v>
          </cell>
          <cell r="I153">
            <v>22</v>
          </cell>
          <cell r="J153">
            <v>40</v>
          </cell>
          <cell r="R153" t="str">
            <v>04305-RIO HURTADO</v>
          </cell>
          <cell r="S153">
            <v>98</v>
          </cell>
          <cell r="T153">
            <v>100</v>
          </cell>
          <cell r="U153">
            <v>198</v>
          </cell>
        </row>
        <row r="154">
          <cell r="G154" t="str">
            <v xml:space="preserve">105508-P.S.R. EL PARRAL DE QUILES  </v>
          </cell>
          <cell r="H154">
            <v>19</v>
          </cell>
          <cell r="I154">
            <v>19</v>
          </cell>
          <cell r="J154">
            <v>38</v>
          </cell>
          <cell r="R154" t="str">
            <v>105310-CES. RURAL PICHASCA</v>
          </cell>
          <cell r="S154">
            <v>37</v>
          </cell>
          <cell r="T154">
            <v>31</v>
          </cell>
          <cell r="U154">
            <v>68</v>
          </cell>
        </row>
        <row r="155">
          <cell r="G155" t="str">
            <v>04305-RIO HURTADO</v>
          </cell>
          <cell r="H155">
            <v>433</v>
          </cell>
          <cell r="I155">
            <v>449</v>
          </cell>
          <cell r="J155">
            <v>882</v>
          </cell>
          <cell r="R155" t="str">
            <v>105409-P.S.R. EL CHAÑAR</v>
          </cell>
          <cell r="S155">
            <v>4</v>
          </cell>
          <cell r="T155">
            <v>7</v>
          </cell>
          <cell r="U155">
            <v>11</v>
          </cell>
        </row>
        <row r="156">
          <cell r="G156" t="str">
            <v>105310-CES. RURAL PICHASCA</v>
          </cell>
          <cell r="H156">
            <v>173</v>
          </cell>
          <cell r="I156">
            <v>170</v>
          </cell>
          <cell r="J156">
            <v>343</v>
          </cell>
          <cell r="R156" t="str">
            <v>105410-P.S.R. HURTADO</v>
          </cell>
          <cell r="S156">
            <v>13</v>
          </cell>
          <cell r="T156">
            <v>11</v>
          </cell>
          <cell r="U156">
            <v>24</v>
          </cell>
        </row>
        <row r="157">
          <cell r="G157" t="str">
            <v>105409-P.S.R. EL CHAÑAR</v>
          </cell>
          <cell r="H157">
            <v>25</v>
          </cell>
          <cell r="I157">
            <v>25</v>
          </cell>
          <cell r="J157">
            <v>50</v>
          </cell>
          <cell r="R157" t="str">
            <v>105411-P.S.R. LAS BREAS</v>
          </cell>
          <cell r="S157">
            <v>5</v>
          </cell>
          <cell r="T157">
            <v>10</v>
          </cell>
          <cell r="U157">
            <v>15</v>
          </cell>
        </row>
        <row r="158">
          <cell r="G158" t="str">
            <v>105410-P.S.R. HURTADO</v>
          </cell>
          <cell r="H158">
            <v>42</v>
          </cell>
          <cell r="I158">
            <v>47</v>
          </cell>
          <cell r="J158">
            <v>89</v>
          </cell>
          <cell r="R158" t="str">
            <v>105413-P.S.R. SAMO ALTO</v>
          </cell>
          <cell r="S158">
            <v>14</v>
          </cell>
          <cell r="T158">
            <v>16</v>
          </cell>
          <cell r="U158">
            <v>30</v>
          </cell>
        </row>
        <row r="159">
          <cell r="G159" t="str">
            <v>105411-P.S.R. LAS BREAS</v>
          </cell>
          <cell r="H159">
            <v>22</v>
          </cell>
          <cell r="I159">
            <v>29</v>
          </cell>
          <cell r="J159">
            <v>51</v>
          </cell>
          <cell r="R159" t="str">
            <v>105414-P.S.R. SERON</v>
          </cell>
          <cell r="S159">
            <v>16</v>
          </cell>
          <cell r="T159">
            <v>14</v>
          </cell>
          <cell r="U159">
            <v>30</v>
          </cell>
        </row>
        <row r="160">
          <cell r="G160" t="str">
            <v>105413-P.S.R. SAMO ALTO</v>
          </cell>
          <cell r="H160">
            <v>85</v>
          </cell>
          <cell r="I160">
            <v>87</v>
          </cell>
          <cell r="J160">
            <v>172</v>
          </cell>
          <cell r="R160" t="str">
            <v>105503-P.S.R. TABAQUEROS</v>
          </cell>
          <cell r="S160">
            <v>9</v>
          </cell>
          <cell r="T160">
            <v>11</v>
          </cell>
          <cell r="U160">
            <v>20</v>
          </cell>
        </row>
        <row r="161">
          <cell r="G161" t="str">
            <v>105414-P.S.R. SERON</v>
          </cell>
          <cell r="H161">
            <v>46</v>
          </cell>
          <cell r="I161">
            <v>54</v>
          </cell>
          <cell r="J161">
            <v>100</v>
          </cell>
          <cell r="R161" t="str">
            <v>Total general</v>
          </cell>
          <cell r="S161">
            <v>8697</v>
          </cell>
          <cell r="T161">
            <v>9417</v>
          </cell>
          <cell r="U161">
            <v>18114</v>
          </cell>
        </row>
        <row r="162">
          <cell r="G162" t="str">
            <v>105503-P.S.R. TABAQUEROS</v>
          </cell>
          <cell r="H162">
            <v>40</v>
          </cell>
          <cell r="I162">
            <v>37</v>
          </cell>
          <cell r="J162">
            <v>77</v>
          </cell>
        </row>
        <row r="163">
          <cell r="G163" t="str">
            <v>Total general</v>
          </cell>
          <cell r="H163">
            <v>41625</v>
          </cell>
          <cell r="I163">
            <v>41928</v>
          </cell>
          <cell r="J163">
            <v>83553</v>
          </cell>
        </row>
      </sheetData>
      <sheetData sheetId="12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>
            <v>10</v>
          </cell>
          <cell r="R4">
            <v>11</v>
          </cell>
          <cell r="S4">
            <v>12</v>
          </cell>
          <cell r="T4" t="str">
            <v>Total general</v>
          </cell>
        </row>
        <row r="5">
          <cell r="G5" t="str">
            <v>04101-LA SERENA</v>
          </cell>
          <cell r="H5">
            <v>89</v>
          </cell>
          <cell r="I5">
            <v>51</v>
          </cell>
          <cell r="J5">
            <v>92</v>
          </cell>
          <cell r="K5">
            <v>69</v>
          </cell>
          <cell r="L5">
            <v>72</v>
          </cell>
          <cell r="M5">
            <v>66</v>
          </cell>
          <cell r="N5">
            <v>70</v>
          </cell>
          <cell r="O5">
            <v>76</v>
          </cell>
          <cell r="P5">
            <v>60</v>
          </cell>
          <cell r="Q5">
            <v>99</v>
          </cell>
          <cell r="R5">
            <v>80</v>
          </cell>
          <cell r="S5">
            <v>83</v>
          </cell>
          <cell r="T5">
            <v>907</v>
          </cell>
        </row>
        <row r="6">
          <cell r="G6" t="str">
            <v>105300-CES. CARDENAL CARO</v>
          </cell>
          <cell r="H6">
            <v>18</v>
          </cell>
          <cell r="I6">
            <v>4</v>
          </cell>
          <cell r="J6">
            <v>25</v>
          </cell>
          <cell r="K6">
            <v>13</v>
          </cell>
          <cell r="L6">
            <v>5</v>
          </cell>
          <cell r="M6">
            <v>4</v>
          </cell>
          <cell r="N6">
            <v>6</v>
          </cell>
          <cell r="O6">
            <v>23</v>
          </cell>
          <cell r="P6">
            <v>13</v>
          </cell>
          <cell r="Q6">
            <v>21</v>
          </cell>
          <cell r="R6">
            <v>9</v>
          </cell>
          <cell r="S6">
            <v>8</v>
          </cell>
          <cell r="T6">
            <v>149</v>
          </cell>
        </row>
        <row r="7">
          <cell r="G7" t="str">
            <v>105301-CES. LAS COMPAÑIAS</v>
          </cell>
          <cell r="H7">
            <v>18</v>
          </cell>
          <cell r="I7">
            <v>10</v>
          </cell>
          <cell r="J7">
            <v>10</v>
          </cell>
          <cell r="K7">
            <v>12</v>
          </cell>
          <cell r="L7">
            <v>7</v>
          </cell>
          <cell r="M7">
            <v>11</v>
          </cell>
          <cell r="N7">
            <v>10</v>
          </cell>
          <cell r="O7">
            <v>8</v>
          </cell>
          <cell r="P7">
            <v>10</v>
          </cell>
          <cell r="Q7">
            <v>14</v>
          </cell>
          <cell r="R7">
            <v>9</v>
          </cell>
          <cell r="S7">
            <v>17</v>
          </cell>
          <cell r="T7">
            <v>136</v>
          </cell>
        </row>
        <row r="8">
          <cell r="G8" t="str">
            <v>105302-CES. PEDRO AGUIRRE C.</v>
          </cell>
          <cell r="H8">
            <v>10</v>
          </cell>
          <cell r="I8">
            <v>2</v>
          </cell>
          <cell r="J8">
            <v>14</v>
          </cell>
          <cell r="K8">
            <v>11</v>
          </cell>
          <cell r="L8">
            <v>18</v>
          </cell>
          <cell r="M8">
            <v>23</v>
          </cell>
          <cell r="N8">
            <v>18</v>
          </cell>
          <cell r="O8">
            <v>9</v>
          </cell>
          <cell r="P8">
            <v>14</v>
          </cell>
          <cell r="Q8">
            <v>18</v>
          </cell>
          <cell r="R8">
            <v>18</v>
          </cell>
          <cell r="S8">
            <v>15</v>
          </cell>
          <cell r="T8">
            <v>170</v>
          </cell>
        </row>
        <row r="9">
          <cell r="G9" t="str">
            <v>105313-CES. SCHAFFHAUSER</v>
          </cell>
          <cell r="H9">
            <v>8</v>
          </cell>
          <cell r="I9">
            <v>13</v>
          </cell>
          <cell r="J9">
            <v>14</v>
          </cell>
          <cell r="K9">
            <v>12</v>
          </cell>
          <cell r="L9">
            <v>17</v>
          </cell>
          <cell r="M9">
            <v>11</v>
          </cell>
          <cell r="N9">
            <v>17</v>
          </cell>
          <cell r="O9">
            <v>18</v>
          </cell>
          <cell r="P9">
            <v>8</v>
          </cell>
          <cell r="Q9">
            <v>13</v>
          </cell>
          <cell r="R9">
            <v>17</v>
          </cell>
          <cell r="S9">
            <v>13</v>
          </cell>
          <cell r="T9">
            <v>161</v>
          </cell>
        </row>
        <row r="10">
          <cell r="G10" t="str">
            <v>105319-CES. CARDENAL R.S.H.</v>
          </cell>
          <cell r="H10">
            <v>10</v>
          </cell>
          <cell r="I10">
            <v>2</v>
          </cell>
          <cell r="J10">
            <v>14</v>
          </cell>
          <cell r="K10">
            <v>11</v>
          </cell>
          <cell r="L10">
            <v>4</v>
          </cell>
          <cell r="M10">
            <v>4</v>
          </cell>
          <cell r="N10">
            <v>5</v>
          </cell>
          <cell r="O10">
            <v>5</v>
          </cell>
          <cell r="P10">
            <v>3</v>
          </cell>
          <cell r="Q10">
            <v>10</v>
          </cell>
          <cell r="R10">
            <v>8</v>
          </cell>
          <cell r="S10">
            <v>8</v>
          </cell>
          <cell r="T10">
            <v>84</v>
          </cell>
        </row>
        <row r="11">
          <cell r="G11" t="str">
            <v>105325-CESFAM JUAN PABLO II</v>
          </cell>
          <cell r="H11">
            <v>13</v>
          </cell>
          <cell r="I11">
            <v>10</v>
          </cell>
          <cell r="J11">
            <v>9</v>
          </cell>
          <cell r="K11">
            <v>8</v>
          </cell>
          <cell r="L11">
            <v>14</v>
          </cell>
          <cell r="M11">
            <v>10</v>
          </cell>
          <cell r="N11">
            <v>11</v>
          </cell>
          <cell r="O11">
            <v>7</v>
          </cell>
          <cell r="P11">
            <v>7</v>
          </cell>
          <cell r="Q11">
            <v>17</v>
          </cell>
          <cell r="R11">
            <v>12</v>
          </cell>
          <cell r="S11">
            <v>14</v>
          </cell>
          <cell r="T11">
            <v>132</v>
          </cell>
        </row>
        <row r="12">
          <cell r="G12" t="str">
            <v xml:space="preserve">105400-P.S.R. ALGARROBITO            </v>
          </cell>
          <cell r="H12">
            <v>5</v>
          </cell>
          <cell r="I12">
            <v>0</v>
          </cell>
          <cell r="J12">
            <v>0</v>
          </cell>
          <cell r="K12">
            <v>0</v>
          </cell>
          <cell r="L12">
            <v>2</v>
          </cell>
          <cell r="M12">
            <v>0</v>
          </cell>
          <cell r="N12">
            <v>2</v>
          </cell>
          <cell r="O12">
            <v>2</v>
          </cell>
          <cell r="P12">
            <v>0</v>
          </cell>
          <cell r="Q12">
            <v>1</v>
          </cell>
          <cell r="R12">
            <v>2</v>
          </cell>
          <cell r="S12">
            <v>2</v>
          </cell>
          <cell r="T12">
            <v>16</v>
          </cell>
        </row>
        <row r="13">
          <cell r="G13" t="str">
            <v>105401-P.S.R. LAS ROJAS</v>
          </cell>
          <cell r="H13">
            <v>2</v>
          </cell>
          <cell r="J13">
            <v>1</v>
          </cell>
          <cell r="N13">
            <v>0</v>
          </cell>
          <cell r="O13">
            <v>0</v>
          </cell>
          <cell r="Q13">
            <v>0</v>
          </cell>
          <cell r="S13">
            <v>0</v>
          </cell>
          <cell r="T13">
            <v>3</v>
          </cell>
        </row>
        <row r="14">
          <cell r="G14" t="str">
            <v>105402-P.S.R. EL ROMERO</v>
          </cell>
          <cell r="I14">
            <v>1</v>
          </cell>
          <cell r="J14">
            <v>1</v>
          </cell>
          <cell r="L14">
            <v>1</v>
          </cell>
          <cell r="N14">
            <v>0</v>
          </cell>
          <cell r="P14">
            <v>0</v>
          </cell>
          <cell r="Q14">
            <v>1</v>
          </cell>
          <cell r="R14">
            <v>0</v>
          </cell>
          <cell r="S14">
            <v>1</v>
          </cell>
          <cell r="T14">
            <v>5</v>
          </cell>
        </row>
        <row r="15">
          <cell r="G15" t="str">
            <v>105499-P.S.R. LAMBERT</v>
          </cell>
          <cell r="H15">
            <v>0</v>
          </cell>
          <cell r="J15">
            <v>1</v>
          </cell>
          <cell r="M15">
            <v>0</v>
          </cell>
          <cell r="N15">
            <v>0</v>
          </cell>
          <cell r="O15">
            <v>0</v>
          </cell>
          <cell r="P15">
            <v>1</v>
          </cell>
          <cell r="Q15">
            <v>1</v>
          </cell>
          <cell r="R15">
            <v>2</v>
          </cell>
          <cell r="T15">
            <v>5</v>
          </cell>
        </row>
        <row r="16">
          <cell r="G16" t="str">
            <v>105700-CECOF VILLA EL INDIO</v>
          </cell>
          <cell r="H16">
            <v>2</v>
          </cell>
          <cell r="I16">
            <v>1</v>
          </cell>
          <cell r="J16">
            <v>0</v>
          </cell>
          <cell r="K16">
            <v>0</v>
          </cell>
          <cell r="L16">
            <v>2</v>
          </cell>
          <cell r="M16">
            <v>1</v>
          </cell>
          <cell r="N16">
            <v>1</v>
          </cell>
          <cell r="O16">
            <v>1</v>
          </cell>
          <cell r="P16">
            <v>0</v>
          </cell>
          <cell r="R16">
            <v>1</v>
          </cell>
          <cell r="S16">
            <v>0</v>
          </cell>
          <cell r="T16">
            <v>9</v>
          </cell>
        </row>
        <row r="17">
          <cell r="G17" t="str">
            <v>105701-CECOF VILLA ALEMANIA</v>
          </cell>
          <cell r="I17">
            <v>2</v>
          </cell>
          <cell r="K17">
            <v>0</v>
          </cell>
          <cell r="L17">
            <v>0</v>
          </cell>
          <cell r="M17">
            <v>1</v>
          </cell>
          <cell r="N17">
            <v>0</v>
          </cell>
          <cell r="O17">
            <v>1</v>
          </cell>
          <cell r="P17">
            <v>1</v>
          </cell>
          <cell r="Q17">
            <v>1</v>
          </cell>
          <cell r="R17">
            <v>0</v>
          </cell>
          <cell r="S17">
            <v>1</v>
          </cell>
          <cell r="T17">
            <v>7</v>
          </cell>
        </row>
        <row r="18">
          <cell r="G18" t="str">
            <v>105702-CECOF VILLA LAMBERT</v>
          </cell>
          <cell r="H18">
            <v>2</v>
          </cell>
          <cell r="I18">
            <v>4</v>
          </cell>
          <cell r="J18">
            <v>1</v>
          </cell>
          <cell r="K18">
            <v>2</v>
          </cell>
          <cell r="L18">
            <v>1</v>
          </cell>
          <cell r="M18">
            <v>0</v>
          </cell>
          <cell r="N18">
            <v>0</v>
          </cell>
          <cell r="P18">
            <v>0</v>
          </cell>
          <cell r="Q18">
            <v>1</v>
          </cell>
          <cell r="R18">
            <v>0</v>
          </cell>
          <cell r="T18">
            <v>11</v>
          </cell>
        </row>
        <row r="19">
          <cell r="G19" t="str">
            <v>200402-CECOF ARCOS DE PINAMAR</v>
          </cell>
          <cell r="H19">
            <v>1</v>
          </cell>
          <cell r="I19">
            <v>2</v>
          </cell>
          <cell r="J19">
            <v>2</v>
          </cell>
          <cell r="K19">
            <v>0</v>
          </cell>
          <cell r="L19">
            <v>1</v>
          </cell>
          <cell r="M19">
            <v>1</v>
          </cell>
          <cell r="N19">
            <v>0</v>
          </cell>
          <cell r="O19">
            <v>2</v>
          </cell>
          <cell r="P19">
            <v>3</v>
          </cell>
          <cell r="Q19">
            <v>1</v>
          </cell>
          <cell r="R19">
            <v>2</v>
          </cell>
          <cell r="S19">
            <v>4</v>
          </cell>
          <cell r="T19">
            <v>19</v>
          </cell>
        </row>
        <row r="20">
          <cell r="G20" t="str">
            <v>04102-COQUIMBO</v>
          </cell>
          <cell r="H20">
            <v>87</v>
          </cell>
          <cell r="I20">
            <v>91</v>
          </cell>
          <cell r="J20">
            <v>87</v>
          </cell>
          <cell r="K20">
            <v>78</v>
          </cell>
          <cell r="L20">
            <v>68</v>
          </cell>
          <cell r="M20">
            <v>69</v>
          </cell>
          <cell r="N20">
            <v>81</v>
          </cell>
          <cell r="O20">
            <v>92</v>
          </cell>
          <cell r="P20">
            <v>76</v>
          </cell>
          <cell r="Q20">
            <v>96</v>
          </cell>
          <cell r="R20">
            <v>67</v>
          </cell>
          <cell r="S20">
            <v>83</v>
          </cell>
          <cell r="T20">
            <v>975</v>
          </cell>
        </row>
        <row r="21">
          <cell r="G21" t="str">
            <v>105303-CES. SAN JUAN</v>
          </cell>
          <cell r="H21">
            <v>13</v>
          </cell>
          <cell r="I21">
            <v>16</v>
          </cell>
          <cell r="J21">
            <v>11</v>
          </cell>
          <cell r="K21">
            <v>8</v>
          </cell>
          <cell r="L21">
            <v>7</v>
          </cell>
          <cell r="M21">
            <v>9</v>
          </cell>
          <cell r="N21">
            <v>8</v>
          </cell>
          <cell r="O21">
            <v>7</v>
          </cell>
          <cell r="P21">
            <v>10</v>
          </cell>
          <cell r="Q21">
            <v>15</v>
          </cell>
          <cell r="R21">
            <v>5</v>
          </cell>
          <cell r="S21">
            <v>7</v>
          </cell>
          <cell r="T21">
            <v>116</v>
          </cell>
        </row>
        <row r="22">
          <cell r="G22" t="str">
            <v>105304-CES. SANTA CECILIA</v>
          </cell>
          <cell r="H22">
            <v>21</v>
          </cell>
          <cell r="I22">
            <v>11</v>
          </cell>
          <cell r="J22">
            <v>13</v>
          </cell>
          <cell r="K22">
            <v>10</v>
          </cell>
          <cell r="L22">
            <v>3</v>
          </cell>
          <cell r="M22">
            <v>6</v>
          </cell>
          <cell r="N22">
            <v>9</v>
          </cell>
          <cell r="O22">
            <v>21</v>
          </cell>
          <cell r="P22">
            <v>13</v>
          </cell>
          <cell r="Q22">
            <v>20</v>
          </cell>
          <cell r="R22">
            <v>13</v>
          </cell>
          <cell r="S22">
            <v>9</v>
          </cell>
          <cell r="T22">
            <v>149</v>
          </cell>
        </row>
        <row r="23">
          <cell r="G23" t="str">
            <v>105305-CES. TIERRAS BLANCAS</v>
          </cell>
          <cell r="H23">
            <v>30</v>
          </cell>
          <cell r="I23">
            <v>27</v>
          </cell>
          <cell r="J23">
            <v>32</v>
          </cell>
          <cell r="K23">
            <v>28</v>
          </cell>
          <cell r="L23">
            <v>32</v>
          </cell>
          <cell r="M23">
            <v>24</v>
          </cell>
          <cell r="N23">
            <v>31</v>
          </cell>
          <cell r="O23">
            <v>38</v>
          </cell>
          <cell r="P23">
            <v>27</v>
          </cell>
          <cell r="Q23">
            <v>31</v>
          </cell>
          <cell r="R23">
            <v>23</v>
          </cell>
          <cell r="S23">
            <v>36</v>
          </cell>
          <cell r="T23">
            <v>359</v>
          </cell>
        </row>
        <row r="24">
          <cell r="G24" t="str">
            <v>105321-CES. RURAL  TONGOY</v>
          </cell>
          <cell r="H24">
            <v>2</v>
          </cell>
          <cell r="I24">
            <v>7</v>
          </cell>
          <cell r="J24">
            <v>3</v>
          </cell>
          <cell r="K24">
            <v>1</v>
          </cell>
          <cell r="L24">
            <v>0</v>
          </cell>
          <cell r="M24">
            <v>5</v>
          </cell>
          <cell r="N24">
            <v>4</v>
          </cell>
          <cell r="O24">
            <v>1</v>
          </cell>
          <cell r="P24">
            <v>4</v>
          </cell>
          <cell r="Q24">
            <v>6</v>
          </cell>
          <cell r="R24">
            <v>6</v>
          </cell>
          <cell r="S24">
            <v>4</v>
          </cell>
          <cell r="T24">
            <v>43</v>
          </cell>
        </row>
        <row r="25">
          <cell r="G25" t="str">
            <v>105323-CES. DR. SERGIO AGUILAR</v>
          </cell>
          <cell r="H25">
            <v>12</v>
          </cell>
          <cell r="I25">
            <v>20</v>
          </cell>
          <cell r="J25">
            <v>20</v>
          </cell>
          <cell r="K25">
            <v>18</v>
          </cell>
          <cell r="L25">
            <v>12</v>
          </cell>
          <cell r="M25">
            <v>18</v>
          </cell>
          <cell r="N25">
            <v>21</v>
          </cell>
          <cell r="O25">
            <v>9</v>
          </cell>
          <cell r="P25">
            <v>13</v>
          </cell>
          <cell r="Q25">
            <v>14</v>
          </cell>
          <cell r="R25">
            <v>9</v>
          </cell>
          <cell r="S25">
            <v>18</v>
          </cell>
          <cell r="T25">
            <v>184</v>
          </cell>
        </row>
        <row r="26">
          <cell r="G26" t="str">
            <v>105405-P.S.R. GUANAQUEROS</v>
          </cell>
          <cell r="H26">
            <v>1</v>
          </cell>
          <cell r="I26">
            <v>1</v>
          </cell>
          <cell r="J26">
            <v>1</v>
          </cell>
          <cell r="K26">
            <v>0</v>
          </cell>
          <cell r="L26">
            <v>2</v>
          </cell>
          <cell r="M26">
            <v>1</v>
          </cell>
          <cell r="N26">
            <v>1</v>
          </cell>
          <cell r="O26">
            <v>3</v>
          </cell>
          <cell r="P26">
            <v>2</v>
          </cell>
          <cell r="Q26">
            <v>1</v>
          </cell>
          <cell r="R26">
            <v>0</v>
          </cell>
          <cell r="S26">
            <v>0</v>
          </cell>
          <cell r="T26">
            <v>13</v>
          </cell>
        </row>
        <row r="27">
          <cell r="G27" t="str">
            <v>105406-P.S.R. PAN DE AZUCAR</v>
          </cell>
          <cell r="H27">
            <v>5</v>
          </cell>
          <cell r="I27">
            <v>2</v>
          </cell>
          <cell r="J27">
            <v>1</v>
          </cell>
          <cell r="K27">
            <v>5</v>
          </cell>
          <cell r="L27">
            <v>5</v>
          </cell>
          <cell r="M27">
            <v>1</v>
          </cell>
          <cell r="N27">
            <v>2</v>
          </cell>
          <cell r="O27">
            <v>4</v>
          </cell>
          <cell r="T27">
            <v>25</v>
          </cell>
        </row>
        <row r="28">
          <cell r="G28" t="str">
            <v>105407-P.S.R. TAMBILLOS</v>
          </cell>
          <cell r="I28">
            <v>0</v>
          </cell>
          <cell r="K28">
            <v>2</v>
          </cell>
          <cell r="N28">
            <v>1</v>
          </cell>
          <cell r="R28">
            <v>1</v>
          </cell>
          <cell r="T28">
            <v>4</v>
          </cell>
        </row>
        <row r="29">
          <cell r="G29" t="str">
            <v>105705-CECOF EL ALBA</v>
          </cell>
          <cell r="H29">
            <v>0</v>
          </cell>
          <cell r="I29">
            <v>6</v>
          </cell>
          <cell r="J29">
            <v>2</v>
          </cell>
          <cell r="K29">
            <v>5</v>
          </cell>
          <cell r="L29">
            <v>5</v>
          </cell>
          <cell r="M29">
            <v>5</v>
          </cell>
          <cell r="N29">
            <v>4</v>
          </cell>
          <cell r="O29">
            <v>4</v>
          </cell>
          <cell r="P29">
            <v>3</v>
          </cell>
          <cell r="Q29">
            <v>3</v>
          </cell>
          <cell r="R29">
            <v>3</v>
          </cell>
          <cell r="S29">
            <v>1</v>
          </cell>
          <cell r="T29">
            <v>41</v>
          </cell>
        </row>
        <row r="30">
          <cell r="G30" t="str">
            <v>200273-CECOF PUNTA MIRA</v>
          </cell>
          <cell r="H30">
            <v>3</v>
          </cell>
          <cell r="I30">
            <v>1</v>
          </cell>
          <cell r="J30">
            <v>4</v>
          </cell>
          <cell r="K30">
            <v>1</v>
          </cell>
          <cell r="L30">
            <v>2</v>
          </cell>
          <cell r="M30">
            <v>0</v>
          </cell>
          <cell r="N30">
            <v>0</v>
          </cell>
          <cell r="O30">
            <v>2</v>
          </cell>
          <cell r="P30">
            <v>1</v>
          </cell>
          <cell r="Q30">
            <v>0</v>
          </cell>
          <cell r="R30">
            <v>1</v>
          </cell>
          <cell r="S30">
            <v>1</v>
          </cell>
          <cell r="T30">
            <v>16</v>
          </cell>
        </row>
        <row r="31">
          <cell r="G31" t="str">
            <v>200494-CESFAM EL SAUCE</v>
          </cell>
          <cell r="O31">
            <v>3</v>
          </cell>
          <cell r="P31">
            <v>2</v>
          </cell>
          <cell r="Q31">
            <v>4</v>
          </cell>
          <cell r="R31">
            <v>4</v>
          </cell>
          <cell r="S31">
            <v>3</v>
          </cell>
          <cell r="T31">
            <v>16</v>
          </cell>
        </row>
        <row r="32">
          <cell r="G32" t="str">
            <v>200499-CESFAM PAN DE AZÚCAR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9</v>
          </cell>
        </row>
        <row r="33">
          <cell r="G33" t="str">
            <v>04103-ANDACOLLO</v>
          </cell>
          <cell r="H33">
            <v>7</v>
          </cell>
          <cell r="I33">
            <v>4</v>
          </cell>
          <cell r="J33">
            <v>3</v>
          </cell>
          <cell r="K33">
            <v>8</v>
          </cell>
          <cell r="L33">
            <v>4</v>
          </cell>
          <cell r="M33">
            <v>9</v>
          </cell>
          <cell r="N33">
            <v>1</v>
          </cell>
          <cell r="O33">
            <v>4</v>
          </cell>
          <cell r="P33">
            <v>6</v>
          </cell>
          <cell r="Q33">
            <v>0</v>
          </cell>
          <cell r="R33">
            <v>2</v>
          </cell>
          <cell r="S33">
            <v>0</v>
          </cell>
          <cell r="T33">
            <v>48</v>
          </cell>
        </row>
        <row r="34">
          <cell r="G34" t="str">
            <v>105106-HOSPITAL ANDACOLLO</v>
          </cell>
          <cell r="H34">
            <v>7</v>
          </cell>
          <cell r="I34">
            <v>4</v>
          </cell>
          <cell r="J34">
            <v>3</v>
          </cell>
          <cell r="K34">
            <v>8</v>
          </cell>
          <cell r="L34">
            <v>4</v>
          </cell>
          <cell r="M34">
            <v>9</v>
          </cell>
          <cell r="N34">
            <v>1</v>
          </cell>
          <cell r="O34">
            <v>4</v>
          </cell>
          <cell r="P34">
            <v>6</v>
          </cell>
          <cell r="Q34">
            <v>0</v>
          </cell>
          <cell r="R34">
            <v>2</v>
          </cell>
          <cell r="S34">
            <v>0</v>
          </cell>
          <cell r="T34">
            <v>48</v>
          </cell>
        </row>
        <row r="35">
          <cell r="G35" t="str">
            <v>04104-LA HIGUERA</v>
          </cell>
          <cell r="H35">
            <v>1</v>
          </cell>
          <cell r="I35">
            <v>1</v>
          </cell>
          <cell r="J35">
            <v>0</v>
          </cell>
          <cell r="K35">
            <v>0</v>
          </cell>
          <cell r="M35">
            <v>0</v>
          </cell>
          <cell r="N35">
            <v>0</v>
          </cell>
          <cell r="O35">
            <v>3</v>
          </cell>
          <cell r="P35">
            <v>4</v>
          </cell>
          <cell r="Q35">
            <v>3</v>
          </cell>
          <cell r="R35">
            <v>2</v>
          </cell>
          <cell r="S35">
            <v>1</v>
          </cell>
          <cell r="T35">
            <v>15</v>
          </cell>
        </row>
        <row r="36">
          <cell r="G36" t="str">
            <v>105314-CES. LA HIGUERA</v>
          </cell>
          <cell r="H36">
            <v>0</v>
          </cell>
          <cell r="J36">
            <v>0</v>
          </cell>
          <cell r="K36">
            <v>0</v>
          </cell>
          <cell r="M36">
            <v>0</v>
          </cell>
          <cell r="N36">
            <v>0</v>
          </cell>
          <cell r="O36">
            <v>1</v>
          </cell>
          <cell r="P36">
            <v>2</v>
          </cell>
          <cell r="S36">
            <v>1</v>
          </cell>
          <cell r="T36">
            <v>4</v>
          </cell>
        </row>
        <row r="37">
          <cell r="G37" t="str">
            <v xml:space="preserve">105500-P.S.R. CALETA HORNOS        </v>
          </cell>
          <cell r="I37">
            <v>0</v>
          </cell>
          <cell r="M37">
            <v>0</v>
          </cell>
          <cell r="P37">
            <v>1</v>
          </cell>
          <cell r="Q37">
            <v>1</v>
          </cell>
          <cell r="R37">
            <v>2</v>
          </cell>
          <cell r="T37">
            <v>4</v>
          </cell>
        </row>
        <row r="38">
          <cell r="G38" t="str">
            <v>105505-P.S.R. LOS CHOROS</v>
          </cell>
          <cell r="M38">
            <v>0</v>
          </cell>
          <cell r="O38">
            <v>2</v>
          </cell>
          <cell r="T38">
            <v>2</v>
          </cell>
        </row>
        <row r="39">
          <cell r="G39" t="str">
            <v>105506-P.S.R. EL TRAPICHE</v>
          </cell>
          <cell r="H39">
            <v>1</v>
          </cell>
          <cell r="I39">
            <v>1</v>
          </cell>
          <cell r="M39">
            <v>0</v>
          </cell>
          <cell r="O39">
            <v>0</v>
          </cell>
          <cell r="P39">
            <v>1</v>
          </cell>
          <cell r="Q39">
            <v>2</v>
          </cell>
          <cell r="T39">
            <v>5</v>
          </cell>
        </row>
        <row r="40">
          <cell r="G40" t="str">
            <v>04105-PAIHUANO</v>
          </cell>
          <cell r="H40">
            <v>0</v>
          </cell>
          <cell r="I40">
            <v>1</v>
          </cell>
          <cell r="J40">
            <v>3</v>
          </cell>
          <cell r="K40">
            <v>4</v>
          </cell>
          <cell r="L40">
            <v>1</v>
          </cell>
          <cell r="M40">
            <v>2</v>
          </cell>
          <cell r="N40">
            <v>1</v>
          </cell>
          <cell r="O40">
            <v>1</v>
          </cell>
          <cell r="P40">
            <v>0</v>
          </cell>
          <cell r="Q40">
            <v>2</v>
          </cell>
          <cell r="R40">
            <v>0</v>
          </cell>
          <cell r="S40">
            <v>1</v>
          </cell>
          <cell r="T40">
            <v>16</v>
          </cell>
        </row>
        <row r="41">
          <cell r="G41" t="str">
            <v>105306-CES. PAIHUANO</v>
          </cell>
          <cell r="I41">
            <v>0</v>
          </cell>
          <cell r="J41">
            <v>1</v>
          </cell>
          <cell r="K41">
            <v>2</v>
          </cell>
          <cell r="M41">
            <v>2</v>
          </cell>
          <cell r="N41">
            <v>0</v>
          </cell>
          <cell r="O41">
            <v>1</v>
          </cell>
          <cell r="P41">
            <v>0</v>
          </cell>
          <cell r="Q41">
            <v>2</v>
          </cell>
          <cell r="R41">
            <v>0</v>
          </cell>
          <cell r="S41">
            <v>1</v>
          </cell>
          <cell r="T41">
            <v>9</v>
          </cell>
        </row>
        <row r="42">
          <cell r="G42" t="str">
            <v>105475-P.S.R. HORCON</v>
          </cell>
          <cell r="H42">
            <v>0</v>
          </cell>
          <cell r="I42">
            <v>1</v>
          </cell>
          <cell r="J42">
            <v>0</v>
          </cell>
          <cell r="K42">
            <v>0</v>
          </cell>
          <cell r="N42">
            <v>1</v>
          </cell>
          <cell r="R42">
            <v>0</v>
          </cell>
          <cell r="T42">
            <v>2</v>
          </cell>
        </row>
        <row r="43">
          <cell r="G43" t="str">
            <v>105476-P.S.R. MONTE GRANDE</v>
          </cell>
          <cell r="H43">
            <v>0</v>
          </cell>
          <cell r="K43">
            <v>1</v>
          </cell>
          <cell r="Q43">
            <v>0</v>
          </cell>
          <cell r="T43">
            <v>1</v>
          </cell>
        </row>
        <row r="44">
          <cell r="G44" t="str">
            <v>105477-P.S.R. PISCO ELQUI</v>
          </cell>
          <cell r="H44">
            <v>0</v>
          </cell>
          <cell r="J44">
            <v>2</v>
          </cell>
          <cell r="K44">
            <v>1</v>
          </cell>
          <cell r="L44">
            <v>1</v>
          </cell>
          <cell r="N44">
            <v>0</v>
          </cell>
          <cell r="O44">
            <v>0</v>
          </cell>
          <cell r="P44">
            <v>0</v>
          </cell>
          <cell r="T44">
            <v>4</v>
          </cell>
        </row>
        <row r="45">
          <cell r="G45" t="str">
            <v>04106-VICUÑA</v>
          </cell>
          <cell r="H45">
            <v>9</v>
          </cell>
          <cell r="I45">
            <v>10</v>
          </cell>
          <cell r="J45">
            <v>12</v>
          </cell>
          <cell r="K45">
            <v>8</v>
          </cell>
          <cell r="L45">
            <v>6</v>
          </cell>
          <cell r="M45">
            <v>11</v>
          </cell>
          <cell r="N45">
            <v>9</v>
          </cell>
          <cell r="O45">
            <v>11</v>
          </cell>
          <cell r="P45">
            <v>5</v>
          </cell>
          <cell r="Q45">
            <v>6</v>
          </cell>
          <cell r="R45">
            <v>8</v>
          </cell>
          <cell r="S45">
            <v>16</v>
          </cell>
          <cell r="T45">
            <v>111</v>
          </cell>
        </row>
        <row r="46">
          <cell r="G46" t="str">
            <v>105107-HOSPITAL VICUÑA</v>
          </cell>
          <cell r="H46">
            <v>2</v>
          </cell>
          <cell r="I46">
            <v>3</v>
          </cell>
          <cell r="J46">
            <v>6</v>
          </cell>
          <cell r="M46">
            <v>6</v>
          </cell>
          <cell r="N46">
            <v>6</v>
          </cell>
          <cell r="O46">
            <v>4</v>
          </cell>
          <cell r="P46">
            <v>3</v>
          </cell>
          <cell r="R46">
            <v>1</v>
          </cell>
          <cell r="S46">
            <v>5</v>
          </cell>
          <cell r="T46">
            <v>36</v>
          </cell>
        </row>
        <row r="47">
          <cell r="G47" t="str">
            <v>105467-P.S.R. DIAGUITAS</v>
          </cell>
          <cell r="I47">
            <v>1</v>
          </cell>
          <cell r="K47">
            <v>1</v>
          </cell>
          <cell r="L47">
            <v>1</v>
          </cell>
          <cell r="M47">
            <v>1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4</v>
          </cell>
        </row>
        <row r="48">
          <cell r="G48" t="str">
            <v>105468-P.S.R. EL MOLLE</v>
          </cell>
          <cell r="H48">
            <v>0</v>
          </cell>
          <cell r="J48">
            <v>1</v>
          </cell>
          <cell r="M48">
            <v>0</v>
          </cell>
          <cell r="Q48">
            <v>0</v>
          </cell>
          <cell r="R48">
            <v>2</v>
          </cell>
          <cell r="S48">
            <v>0</v>
          </cell>
          <cell r="T48">
            <v>3</v>
          </cell>
        </row>
        <row r="49">
          <cell r="G49" t="str">
            <v>105469-P.S.R. EL TAMBO</v>
          </cell>
          <cell r="H49">
            <v>3</v>
          </cell>
          <cell r="I49">
            <v>0</v>
          </cell>
          <cell r="J49">
            <v>1</v>
          </cell>
          <cell r="L49">
            <v>4</v>
          </cell>
          <cell r="M49">
            <v>1</v>
          </cell>
          <cell r="N49">
            <v>1</v>
          </cell>
          <cell r="O49">
            <v>2</v>
          </cell>
          <cell r="P49">
            <v>0</v>
          </cell>
          <cell r="R49">
            <v>2</v>
          </cell>
          <cell r="S49">
            <v>3</v>
          </cell>
          <cell r="T49">
            <v>17</v>
          </cell>
        </row>
        <row r="50">
          <cell r="G50" t="str">
            <v>105470-P.S.R. HUANTA</v>
          </cell>
          <cell r="H50">
            <v>1</v>
          </cell>
          <cell r="T50">
            <v>1</v>
          </cell>
        </row>
        <row r="51">
          <cell r="G51" t="str">
            <v>105471-P.S.R. PERALILLO</v>
          </cell>
          <cell r="H51">
            <v>0</v>
          </cell>
          <cell r="I51">
            <v>0</v>
          </cell>
          <cell r="J51">
            <v>1</v>
          </cell>
          <cell r="K51">
            <v>2</v>
          </cell>
          <cell r="L51">
            <v>0</v>
          </cell>
          <cell r="M51">
            <v>1</v>
          </cell>
          <cell r="N51">
            <v>2</v>
          </cell>
          <cell r="O51">
            <v>3</v>
          </cell>
          <cell r="P51">
            <v>0</v>
          </cell>
          <cell r="Q51">
            <v>3</v>
          </cell>
          <cell r="S51">
            <v>2</v>
          </cell>
          <cell r="T51">
            <v>14</v>
          </cell>
        </row>
        <row r="52">
          <cell r="G52" t="str">
            <v>105472-P.S.R. RIVADAVIA</v>
          </cell>
          <cell r="H52">
            <v>2</v>
          </cell>
          <cell r="I52">
            <v>2</v>
          </cell>
          <cell r="K52">
            <v>1</v>
          </cell>
          <cell r="L52">
            <v>0</v>
          </cell>
          <cell r="N52">
            <v>0</v>
          </cell>
          <cell r="Q52">
            <v>2</v>
          </cell>
          <cell r="R52">
            <v>0</v>
          </cell>
          <cell r="S52">
            <v>0</v>
          </cell>
          <cell r="T52">
            <v>7</v>
          </cell>
        </row>
        <row r="53">
          <cell r="G53" t="str">
            <v>105473-P.S.R. TALCUNA</v>
          </cell>
          <cell r="I53">
            <v>1</v>
          </cell>
          <cell r="K53">
            <v>1</v>
          </cell>
          <cell r="L53">
            <v>1</v>
          </cell>
          <cell r="M53">
            <v>0</v>
          </cell>
          <cell r="N53">
            <v>0</v>
          </cell>
          <cell r="O53">
            <v>0</v>
          </cell>
          <cell r="Q53">
            <v>1</v>
          </cell>
          <cell r="R53">
            <v>0</v>
          </cell>
          <cell r="S53">
            <v>3</v>
          </cell>
          <cell r="T53">
            <v>7</v>
          </cell>
        </row>
        <row r="54">
          <cell r="G54" t="str">
            <v>105474-P.S.R. CHAPILCA</v>
          </cell>
          <cell r="H54">
            <v>0</v>
          </cell>
          <cell r="I54">
            <v>1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T54">
            <v>1</v>
          </cell>
        </row>
        <row r="55">
          <cell r="G55" t="str">
            <v>105502-P.S.R. CALINGASTA</v>
          </cell>
          <cell r="H55">
            <v>1</v>
          </cell>
          <cell r="I55">
            <v>2</v>
          </cell>
          <cell r="J55">
            <v>3</v>
          </cell>
          <cell r="K55">
            <v>2</v>
          </cell>
          <cell r="L55">
            <v>0</v>
          </cell>
          <cell r="M55">
            <v>2</v>
          </cell>
          <cell r="N55">
            <v>0</v>
          </cell>
          <cell r="O55">
            <v>2</v>
          </cell>
          <cell r="P55">
            <v>2</v>
          </cell>
          <cell r="Q55">
            <v>0</v>
          </cell>
          <cell r="T55">
            <v>14</v>
          </cell>
        </row>
        <row r="56">
          <cell r="G56" t="str">
            <v>105509-P.S.R. GUALLIGUAICA</v>
          </cell>
          <cell r="H56">
            <v>0</v>
          </cell>
          <cell r="K56">
            <v>1</v>
          </cell>
          <cell r="Q56">
            <v>0</v>
          </cell>
          <cell r="R56">
            <v>0</v>
          </cell>
          <cell r="S56">
            <v>0</v>
          </cell>
          <cell r="T56">
            <v>1</v>
          </cell>
        </row>
        <row r="57">
          <cell r="G57" t="str">
            <v>200538-CESFAM SAN ISIDRO CALINGASTA</v>
          </cell>
          <cell r="R57">
            <v>3</v>
          </cell>
          <cell r="S57">
            <v>3</v>
          </cell>
          <cell r="T57">
            <v>6</v>
          </cell>
        </row>
        <row r="58">
          <cell r="G58" t="str">
            <v>04201-ILLAPEL</v>
          </cell>
          <cell r="H58">
            <v>10</v>
          </cell>
          <cell r="I58">
            <v>8</v>
          </cell>
          <cell r="J58">
            <v>25</v>
          </cell>
          <cell r="K58">
            <v>9</v>
          </cell>
          <cell r="L58">
            <v>18</v>
          </cell>
          <cell r="M58">
            <v>9</v>
          </cell>
          <cell r="N58">
            <v>18</v>
          </cell>
          <cell r="O58">
            <v>23</v>
          </cell>
          <cell r="P58">
            <v>8</v>
          </cell>
          <cell r="Q58">
            <v>16</v>
          </cell>
          <cell r="R58">
            <v>25</v>
          </cell>
          <cell r="S58">
            <v>10</v>
          </cell>
          <cell r="T58">
            <v>179</v>
          </cell>
        </row>
        <row r="59">
          <cell r="G59" t="str">
            <v>105326-CESFAM SAN RAFAEL</v>
          </cell>
          <cell r="H59">
            <v>4</v>
          </cell>
          <cell r="I59">
            <v>3</v>
          </cell>
          <cell r="J59">
            <v>8</v>
          </cell>
          <cell r="K59">
            <v>2</v>
          </cell>
          <cell r="L59">
            <v>4</v>
          </cell>
          <cell r="M59">
            <v>5</v>
          </cell>
          <cell r="N59">
            <v>4</v>
          </cell>
          <cell r="O59">
            <v>7</v>
          </cell>
          <cell r="P59">
            <v>4</v>
          </cell>
          <cell r="Q59">
            <v>4</v>
          </cell>
          <cell r="R59">
            <v>9</v>
          </cell>
          <cell r="S59">
            <v>2</v>
          </cell>
          <cell r="T59">
            <v>56</v>
          </cell>
        </row>
        <row r="60">
          <cell r="G60" t="str">
            <v xml:space="preserve">105443-P.S.R. CARCAMO                   </v>
          </cell>
          <cell r="I60">
            <v>1</v>
          </cell>
          <cell r="J60">
            <v>2</v>
          </cell>
          <cell r="K60">
            <v>1</v>
          </cell>
          <cell r="N60">
            <v>1</v>
          </cell>
          <cell r="S60">
            <v>1</v>
          </cell>
          <cell r="T60">
            <v>6</v>
          </cell>
        </row>
        <row r="61">
          <cell r="G61" t="str">
            <v>105444-P.S.R. HUINTIL</v>
          </cell>
          <cell r="N61">
            <v>1</v>
          </cell>
          <cell r="R61">
            <v>2</v>
          </cell>
          <cell r="T61">
            <v>3</v>
          </cell>
        </row>
        <row r="62">
          <cell r="G62" t="str">
            <v>105445-P.S.R. LIMAHUIDA</v>
          </cell>
          <cell r="I62">
            <v>0</v>
          </cell>
          <cell r="J62">
            <v>1</v>
          </cell>
          <cell r="K62">
            <v>1</v>
          </cell>
          <cell r="N62">
            <v>0</v>
          </cell>
          <cell r="P62">
            <v>1</v>
          </cell>
          <cell r="Q62">
            <v>1</v>
          </cell>
          <cell r="T62">
            <v>4</v>
          </cell>
        </row>
        <row r="63">
          <cell r="G63" t="str">
            <v>105447-P.S.R. PERALILLO</v>
          </cell>
          <cell r="H63">
            <v>2</v>
          </cell>
          <cell r="J63">
            <v>0</v>
          </cell>
          <cell r="K63">
            <v>0</v>
          </cell>
          <cell r="L63">
            <v>0</v>
          </cell>
          <cell r="O63">
            <v>1</v>
          </cell>
          <cell r="P63">
            <v>0</v>
          </cell>
          <cell r="Q63">
            <v>2</v>
          </cell>
          <cell r="R63">
            <v>0</v>
          </cell>
          <cell r="T63">
            <v>5</v>
          </cell>
        </row>
        <row r="64">
          <cell r="G64" t="str">
            <v>105448-P.S.R. SANTA VIRGINIA</v>
          </cell>
          <cell r="J64">
            <v>1</v>
          </cell>
          <cell r="N64">
            <v>1</v>
          </cell>
          <cell r="S64">
            <v>1</v>
          </cell>
          <cell r="T64">
            <v>3</v>
          </cell>
        </row>
        <row r="65">
          <cell r="G65" t="str">
            <v>105487-P.S.R. CAÑAS UNO</v>
          </cell>
          <cell r="H65">
            <v>1</v>
          </cell>
          <cell r="J65">
            <v>2</v>
          </cell>
          <cell r="K65">
            <v>1</v>
          </cell>
          <cell r="L65">
            <v>2</v>
          </cell>
          <cell r="M65">
            <v>1</v>
          </cell>
          <cell r="N65">
            <v>4</v>
          </cell>
          <cell r="O65">
            <v>0</v>
          </cell>
          <cell r="P65">
            <v>0</v>
          </cell>
          <cell r="Q65">
            <v>0</v>
          </cell>
          <cell r="R65">
            <v>1</v>
          </cell>
          <cell r="S65">
            <v>2</v>
          </cell>
          <cell r="T65">
            <v>14</v>
          </cell>
        </row>
        <row r="66">
          <cell r="G66" t="str">
            <v>105496-P.S.R. PINTACURA SUR</v>
          </cell>
          <cell r="H66">
            <v>2</v>
          </cell>
          <cell r="N66">
            <v>0</v>
          </cell>
          <cell r="O66">
            <v>0</v>
          </cell>
          <cell r="P66">
            <v>0</v>
          </cell>
          <cell r="R66">
            <v>1</v>
          </cell>
          <cell r="T66">
            <v>3</v>
          </cell>
        </row>
        <row r="67">
          <cell r="G67" t="str">
            <v>105504-P.S.R. SOCAVON</v>
          </cell>
          <cell r="J67">
            <v>1</v>
          </cell>
          <cell r="L67">
            <v>0</v>
          </cell>
          <cell r="N67">
            <v>1</v>
          </cell>
          <cell r="Q67">
            <v>0</v>
          </cell>
          <cell r="R67">
            <v>0</v>
          </cell>
          <cell r="T67">
            <v>2</v>
          </cell>
        </row>
        <row r="68">
          <cell r="G68" t="str">
            <v>200366-CESFAM URBANO II</v>
          </cell>
          <cell r="H68">
            <v>1</v>
          </cell>
          <cell r="I68">
            <v>4</v>
          </cell>
          <cell r="J68">
            <v>10</v>
          </cell>
          <cell r="K68">
            <v>4</v>
          </cell>
          <cell r="L68">
            <v>12</v>
          </cell>
          <cell r="M68">
            <v>3</v>
          </cell>
          <cell r="N68">
            <v>6</v>
          </cell>
          <cell r="O68">
            <v>15</v>
          </cell>
          <cell r="P68">
            <v>3</v>
          </cell>
          <cell r="Q68">
            <v>9</v>
          </cell>
          <cell r="R68">
            <v>12</v>
          </cell>
          <cell r="S68">
            <v>4</v>
          </cell>
          <cell r="T68">
            <v>83</v>
          </cell>
        </row>
        <row r="69">
          <cell r="G69" t="str">
            <v>04202-CANELA</v>
          </cell>
          <cell r="H69">
            <v>6</v>
          </cell>
          <cell r="I69">
            <v>0</v>
          </cell>
          <cell r="J69">
            <v>0</v>
          </cell>
          <cell r="K69">
            <v>4</v>
          </cell>
          <cell r="L69">
            <v>1</v>
          </cell>
          <cell r="M69">
            <v>1</v>
          </cell>
          <cell r="N69">
            <v>4</v>
          </cell>
          <cell r="O69">
            <v>2</v>
          </cell>
          <cell r="P69">
            <v>3</v>
          </cell>
          <cell r="Q69">
            <v>5</v>
          </cell>
          <cell r="R69">
            <v>3</v>
          </cell>
          <cell r="S69">
            <v>7</v>
          </cell>
          <cell r="T69">
            <v>36</v>
          </cell>
        </row>
        <row r="70">
          <cell r="G70" t="str">
            <v>105309-CES. RURAL CANELA</v>
          </cell>
          <cell r="H70">
            <v>6</v>
          </cell>
          <cell r="I70">
            <v>0</v>
          </cell>
          <cell r="J70">
            <v>0</v>
          </cell>
          <cell r="K70">
            <v>4</v>
          </cell>
          <cell r="L70">
            <v>0</v>
          </cell>
          <cell r="M70">
            <v>1</v>
          </cell>
          <cell r="N70">
            <v>4</v>
          </cell>
          <cell r="O70">
            <v>2</v>
          </cell>
          <cell r="P70">
            <v>3</v>
          </cell>
          <cell r="Q70">
            <v>5</v>
          </cell>
          <cell r="R70">
            <v>2</v>
          </cell>
          <cell r="S70">
            <v>6</v>
          </cell>
          <cell r="T70">
            <v>33</v>
          </cell>
        </row>
        <row r="71">
          <cell r="G71" t="str">
            <v xml:space="preserve">105450-P.S.R. MINCHA NORTE            </v>
          </cell>
          <cell r="S71">
            <v>1</v>
          </cell>
          <cell r="T71">
            <v>1</v>
          </cell>
        </row>
        <row r="72">
          <cell r="G72" t="str">
            <v>105484-P.S.R. HUENTELAUQUEN</v>
          </cell>
          <cell r="L72">
            <v>1</v>
          </cell>
          <cell r="R72">
            <v>1</v>
          </cell>
          <cell r="T72">
            <v>2</v>
          </cell>
        </row>
        <row r="73">
          <cell r="G73" t="str">
            <v>04203-LOS VILOS</v>
          </cell>
          <cell r="H73">
            <v>5</v>
          </cell>
          <cell r="I73">
            <v>4</v>
          </cell>
          <cell r="J73">
            <v>9</v>
          </cell>
          <cell r="K73">
            <v>9</v>
          </cell>
          <cell r="L73">
            <v>3</v>
          </cell>
          <cell r="M73">
            <v>2</v>
          </cell>
          <cell r="N73">
            <v>1</v>
          </cell>
          <cell r="O73">
            <v>10</v>
          </cell>
          <cell r="P73">
            <v>7</v>
          </cell>
          <cell r="Q73">
            <v>7</v>
          </cell>
          <cell r="R73">
            <v>6</v>
          </cell>
          <cell r="S73">
            <v>6</v>
          </cell>
          <cell r="T73">
            <v>69</v>
          </cell>
        </row>
        <row r="74">
          <cell r="G74" t="str">
            <v>105108-HOSPITAL LOS VILOS</v>
          </cell>
          <cell r="H74">
            <v>2</v>
          </cell>
          <cell r="I74">
            <v>2</v>
          </cell>
          <cell r="J74">
            <v>1</v>
          </cell>
          <cell r="K74">
            <v>3</v>
          </cell>
          <cell r="L74">
            <v>1</v>
          </cell>
          <cell r="M74">
            <v>1</v>
          </cell>
          <cell r="N74">
            <v>0</v>
          </cell>
          <cell r="O74">
            <v>4</v>
          </cell>
          <cell r="P74">
            <v>2</v>
          </cell>
          <cell r="Q74">
            <v>1</v>
          </cell>
          <cell r="R74">
            <v>4</v>
          </cell>
          <cell r="S74">
            <v>1</v>
          </cell>
          <cell r="T74">
            <v>22</v>
          </cell>
        </row>
        <row r="75">
          <cell r="G75" t="str">
            <v xml:space="preserve">105478-P.S.R. CAIMANES                   </v>
          </cell>
          <cell r="J75">
            <v>4</v>
          </cell>
          <cell r="K75">
            <v>3</v>
          </cell>
          <cell r="M75">
            <v>1</v>
          </cell>
          <cell r="N75">
            <v>0</v>
          </cell>
          <cell r="O75">
            <v>3</v>
          </cell>
          <cell r="P75">
            <v>2</v>
          </cell>
          <cell r="S75">
            <v>0</v>
          </cell>
          <cell r="T75">
            <v>13</v>
          </cell>
        </row>
        <row r="76">
          <cell r="G76" t="str">
            <v>105479-P.S.R. GUANGUALI</v>
          </cell>
          <cell r="J76">
            <v>1</v>
          </cell>
          <cell r="K76">
            <v>0</v>
          </cell>
          <cell r="L76">
            <v>0</v>
          </cell>
          <cell r="N76">
            <v>0</v>
          </cell>
          <cell r="P76">
            <v>1</v>
          </cell>
          <cell r="Q76">
            <v>1</v>
          </cell>
          <cell r="S76">
            <v>1</v>
          </cell>
          <cell r="T76">
            <v>4</v>
          </cell>
        </row>
        <row r="77">
          <cell r="G77" t="str">
            <v>105480-P.S.R. QUILIMARI</v>
          </cell>
          <cell r="H77">
            <v>3</v>
          </cell>
          <cell r="I77">
            <v>2</v>
          </cell>
          <cell r="J77">
            <v>2</v>
          </cell>
          <cell r="K77">
            <v>3</v>
          </cell>
          <cell r="L77">
            <v>1</v>
          </cell>
          <cell r="N77">
            <v>1</v>
          </cell>
          <cell r="O77">
            <v>3</v>
          </cell>
          <cell r="P77">
            <v>2</v>
          </cell>
          <cell r="Q77">
            <v>3</v>
          </cell>
          <cell r="R77">
            <v>1</v>
          </cell>
          <cell r="S77">
            <v>3</v>
          </cell>
          <cell r="T77">
            <v>24</v>
          </cell>
        </row>
        <row r="78">
          <cell r="G78" t="str">
            <v>105481-P.S.R. TILAMA</v>
          </cell>
          <cell r="J78">
            <v>1</v>
          </cell>
          <cell r="Q78">
            <v>1</v>
          </cell>
          <cell r="R78">
            <v>1</v>
          </cell>
          <cell r="T78">
            <v>3</v>
          </cell>
        </row>
        <row r="79">
          <cell r="G79" t="str">
            <v>105511-P.S.R. LOS CONDORES</v>
          </cell>
          <cell r="J79">
            <v>0</v>
          </cell>
          <cell r="K79">
            <v>0</v>
          </cell>
          <cell r="L79">
            <v>1</v>
          </cell>
          <cell r="M79">
            <v>0</v>
          </cell>
          <cell r="P79">
            <v>0</v>
          </cell>
          <cell r="Q79">
            <v>1</v>
          </cell>
          <cell r="S79">
            <v>1</v>
          </cell>
          <cell r="T79">
            <v>3</v>
          </cell>
        </row>
        <row r="80">
          <cell r="G80" t="str">
            <v>04204-SALAMANCA</v>
          </cell>
          <cell r="H80">
            <v>8</v>
          </cell>
          <cell r="I80">
            <v>7</v>
          </cell>
          <cell r="J80">
            <v>15</v>
          </cell>
          <cell r="K80">
            <v>14</v>
          </cell>
          <cell r="L80">
            <v>12</v>
          </cell>
          <cell r="M80">
            <v>12</v>
          </cell>
          <cell r="N80">
            <v>4</v>
          </cell>
          <cell r="O80">
            <v>11</v>
          </cell>
          <cell r="P80">
            <v>10</v>
          </cell>
          <cell r="Q80">
            <v>13</v>
          </cell>
          <cell r="R80">
            <v>10</v>
          </cell>
          <cell r="S80">
            <v>12</v>
          </cell>
          <cell r="T80">
            <v>128</v>
          </cell>
        </row>
        <row r="81">
          <cell r="G81" t="str">
            <v>105104-HOSPITAL SALAMANCA</v>
          </cell>
          <cell r="H81">
            <v>4</v>
          </cell>
          <cell r="I81">
            <v>2</v>
          </cell>
          <cell r="J81">
            <v>1</v>
          </cell>
          <cell r="K81">
            <v>4</v>
          </cell>
          <cell r="L81">
            <v>5</v>
          </cell>
          <cell r="M81">
            <v>2</v>
          </cell>
          <cell r="N81">
            <v>1</v>
          </cell>
          <cell r="O81">
            <v>1</v>
          </cell>
          <cell r="P81">
            <v>2</v>
          </cell>
          <cell r="Q81">
            <v>4</v>
          </cell>
          <cell r="R81">
            <v>0</v>
          </cell>
          <cell r="S81">
            <v>2</v>
          </cell>
          <cell r="T81">
            <v>28</v>
          </cell>
        </row>
        <row r="82">
          <cell r="G82" t="str">
            <v xml:space="preserve">105452-P.S.R. CUNCUMEN                 </v>
          </cell>
          <cell r="H82">
            <v>1</v>
          </cell>
          <cell r="J82">
            <v>3</v>
          </cell>
          <cell r="K82">
            <v>1</v>
          </cell>
          <cell r="M82">
            <v>1</v>
          </cell>
          <cell r="N82">
            <v>0</v>
          </cell>
          <cell r="O82">
            <v>0</v>
          </cell>
          <cell r="P82">
            <v>1</v>
          </cell>
          <cell r="Q82">
            <v>0</v>
          </cell>
          <cell r="R82">
            <v>1</v>
          </cell>
          <cell r="T82">
            <v>8</v>
          </cell>
        </row>
        <row r="83">
          <cell r="G83" t="str">
            <v>105453-P.S.R. TRANQUILLA</v>
          </cell>
          <cell r="H83">
            <v>0</v>
          </cell>
          <cell r="I83">
            <v>2</v>
          </cell>
          <cell r="J83">
            <v>2</v>
          </cell>
          <cell r="K83">
            <v>1</v>
          </cell>
          <cell r="L83">
            <v>1</v>
          </cell>
          <cell r="M83">
            <v>1</v>
          </cell>
          <cell r="N83">
            <v>1</v>
          </cell>
          <cell r="O83">
            <v>3</v>
          </cell>
          <cell r="P83">
            <v>1</v>
          </cell>
          <cell r="Q83">
            <v>3</v>
          </cell>
          <cell r="R83">
            <v>2</v>
          </cell>
          <cell r="S83">
            <v>1</v>
          </cell>
          <cell r="T83">
            <v>18</v>
          </cell>
        </row>
        <row r="84">
          <cell r="G84" t="str">
            <v>105455-P.S.R. CHILLEPIN</v>
          </cell>
          <cell r="H84">
            <v>0</v>
          </cell>
          <cell r="I84">
            <v>1</v>
          </cell>
          <cell r="J84">
            <v>0</v>
          </cell>
          <cell r="K84">
            <v>0</v>
          </cell>
          <cell r="L84">
            <v>4</v>
          </cell>
          <cell r="M84">
            <v>2</v>
          </cell>
          <cell r="N84">
            <v>0</v>
          </cell>
          <cell r="O84">
            <v>2</v>
          </cell>
          <cell r="P84">
            <v>2</v>
          </cell>
          <cell r="Q84">
            <v>0</v>
          </cell>
          <cell r="R84">
            <v>1</v>
          </cell>
          <cell r="S84">
            <v>1</v>
          </cell>
          <cell r="T84">
            <v>13</v>
          </cell>
        </row>
        <row r="85">
          <cell r="G85" t="str">
            <v>105456-P.S.R. LLIMPO</v>
          </cell>
          <cell r="H85">
            <v>0</v>
          </cell>
          <cell r="I85">
            <v>1</v>
          </cell>
          <cell r="J85">
            <v>1</v>
          </cell>
          <cell r="K85">
            <v>1</v>
          </cell>
          <cell r="L85">
            <v>0</v>
          </cell>
          <cell r="M85">
            <v>0</v>
          </cell>
          <cell r="O85">
            <v>1</v>
          </cell>
          <cell r="P85">
            <v>1</v>
          </cell>
          <cell r="Q85">
            <v>0</v>
          </cell>
          <cell r="R85">
            <v>0</v>
          </cell>
          <cell r="S85">
            <v>1</v>
          </cell>
          <cell r="T85">
            <v>6</v>
          </cell>
        </row>
        <row r="86">
          <cell r="G86" t="str">
            <v>105457-P.S.R. SAN AGUSTIN</v>
          </cell>
          <cell r="K86">
            <v>1</v>
          </cell>
          <cell r="L86">
            <v>1</v>
          </cell>
          <cell r="M86">
            <v>0</v>
          </cell>
          <cell r="Q86">
            <v>1</v>
          </cell>
          <cell r="T86">
            <v>3</v>
          </cell>
        </row>
        <row r="87">
          <cell r="G87" t="str">
            <v>105458-P.S.R. TAHUINCO</v>
          </cell>
          <cell r="H87">
            <v>1</v>
          </cell>
          <cell r="I87">
            <v>1</v>
          </cell>
          <cell r="J87">
            <v>4</v>
          </cell>
          <cell r="K87">
            <v>5</v>
          </cell>
          <cell r="L87">
            <v>0</v>
          </cell>
          <cell r="M87">
            <v>2</v>
          </cell>
          <cell r="N87">
            <v>1</v>
          </cell>
          <cell r="O87">
            <v>3</v>
          </cell>
          <cell r="P87">
            <v>0</v>
          </cell>
          <cell r="Q87">
            <v>5</v>
          </cell>
          <cell r="R87">
            <v>5</v>
          </cell>
          <cell r="S87">
            <v>3</v>
          </cell>
          <cell r="T87">
            <v>30</v>
          </cell>
        </row>
        <row r="88">
          <cell r="G88" t="str">
            <v>105491-P.S.R. QUELEN BAJO</v>
          </cell>
          <cell r="H88">
            <v>2</v>
          </cell>
          <cell r="J88">
            <v>1</v>
          </cell>
          <cell r="K88">
            <v>0</v>
          </cell>
          <cell r="L88">
            <v>1</v>
          </cell>
          <cell r="M88">
            <v>3</v>
          </cell>
          <cell r="N88">
            <v>0</v>
          </cell>
          <cell r="P88">
            <v>2</v>
          </cell>
          <cell r="Q88">
            <v>0</v>
          </cell>
          <cell r="R88">
            <v>0</v>
          </cell>
          <cell r="S88">
            <v>2</v>
          </cell>
          <cell r="T88">
            <v>11</v>
          </cell>
        </row>
        <row r="89">
          <cell r="G89" t="str">
            <v>105492-P.S.R. CAMISA</v>
          </cell>
          <cell r="J89">
            <v>0</v>
          </cell>
          <cell r="L89">
            <v>0</v>
          </cell>
          <cell r="M89">
            <v>1</v>
          </cell>
          <cell r="O89">
            <v>1</v>
          </cell>
          <cell r="T89">
            <v>2</v>
          </cell>
        </row>
        <row r="90">
          <cell r="G90" t="str">
            <v>105501-P.S.R. ARBOLEDA GRANDE</v>
          </cell>
          <cell r="I90">
            <v>0</v>
          </cell>
          <cell r="J90">
            <v>3</v>
          </cell>
          <cell r="K90">
            <v>1</v>
          </cell>
          <cell r="M90">
            <v>0</v>
          </cell>
          <cell r="N90">
            <v>1</v>
          </cell>
          <cell r="O90">
            <v>0</v>
          </cell>
          <cell r="P90">
            <v>1</v>
          </cell>
          <cell r="Q90">
            <v>0</v>
          </cell>
          <cell r="R90">
            <v>1</v>
          </cell>
          <cell r="S90">
            <v>2</v>
          </cell>
          <cell r="T90">
            <v>9</v>
          </cell>
        </row>
        <row r="91">
          <cell r="G91" t="str">
            <v>04301-OVALLE</v>
          </cell>
          <cell r="H91">
            <v>49</v>
          </cell>
          <cell r="I91">
            <v>44</v>
          </cell>
          <cell r="J91">
            <v>51</v>
          </cell>
          <cell r="K91">
            <v>49</v>
          </cell>
          <cell r="L91">
            <v>58</v>
          </cell>
          <cell r="M91">
            <v>53</v>
          </cell>
          <cell r="N91">
            <v>28</v>
          </cell>
          <cell r="O91">
            <v>46</v>
          </cell>
          <cell r="P91">
            <v>55</v>
          </cell>
          <cell r="Q91">
            <v>41</v>
          </cell>
          <cell r="R91">
            <v>52</v>
          </cell>
          <cell r="S91">
            <v>61</v>
          </cell>
          <cell r="T91">
            <v>587</v>
          </cell>
        </row>
        <row r="92">
          <cell r="G92" t="str">
            <v>105315-CES. RURAL C. DE TAMAYA</v>
          </cell>
          <cell r="H92">
            <v>5</v>
          </cell>
          <cell r="I92">
            <v>1</v>
          </cell>
          <cell r="J92">
            <v>4</v>
          </cell>
          <cell r="K92">
            <v>2</v>
          </cell>
          <cell r="L92">
            <v>3</v>
          </cell>
          <cell r="M92">
            <v>2</v>
          </cell>
          <cell r="N92">
            <v>0</v>
          </cell>
          <cell r="O92">
            <v>1</v>
          </cell>
          <cell r="P92">
            <v>2</v>
          </cell>
          <cell r="Q92">
            <v>3</v>
          </cell>
          <cell r="R92">
            <v>2</v>
          </cell>
          <cell r="S92">
            <v>1</v>
          </cell>
          <cell r="T92">
            <v>26</v>
          </cell>
        </row>
        <row r="93">
          <cell r="G93" t="str">
            <v>105317-CES. JORGE JORDAN D.</v>
          </cell>
          <cell r="H93">
            <v>10</v>
          </cell>
          <cell r="I93">
            <v>9</v>
          </cell>
          <cell r="J93">
            <v>12</v>
          </cell>
          <cell r="K93">
            <v>11</v>
          </cell>
          <cell r="L93">
            <v>17</v>
          </cell>
          <cell r="M93">
            <v>13</v>
          </cell>
          <cell r="N93">
            <v>6</v>
          </cell>
          <cell r="O93">
            <v>16</v>
          </cell>
          <cell r="P93">
            <v>16</v>
          </cell>
          <cell r="Q93">
            <v>10</v>
          </cell>
          <cell r="R93">
            <v>12</v>
          </cell>
          <cell r="S93">
            <v>19</v>
          </cell>
          <cell r="T93">
            <v>151</v>
          </cell>
        </row>
        <row r="94">
          <cell r="G94" t="str">
            <v>105322-CES. MARCOS MACUADA</v>
          </cell>
          <cell r="H94">
            <v>18</v>
          </cell>
          <cell r="I94">
            <v>23</v>
          </cell>
          <cell r="J94">
            <v>19</v>
          </cell>
          <cell r="K94">
            <v>19</v>
          </cell>
          <cell r="L94">
            <v>20</v>
          </cell>
          <cell r="M94">
            <v>22</v>
          </cell>
          <cell r="N94">
            <v>11</v>
          </cell>
          <cell r="O94">
            <v>17</v>
          </cell>
          <cell r="P94">
            <v>20</v>
          </cell>
          <cell r="Q94">
            <v>10</v>
          </cell>
          <cell r="R94">
            <v>18</v>
          </cell>
          <cell r="S94">
            <v>31</v>
          </cell>
          <cell r="T94">
            <v>228</v>
          </cell>
        </row>
        <row r="95">
          <cell r="G95" t="str">
            <v>105324-CES. SOTAQUI</v>
          </cell>
          <cell r="H95">
            <v>3</v>
          </cell>
          <cell r="I95">
            <v>1</v>
          </cell>
          <cell r="J95">
            <v>3</v>
          </cell>
          <cell r="K95">
            <v>7</v>
          </cell>
          <cell r="L95">
            <v>2</v>
          </cell>
          <cell r="M95">
            <v>2</v>
          </cell>
          <cell r="N95">
            <v>1</v>
          </cell>
          <cell r="O95">
            <v>2</v>
          </cell>
          <cell r="P95">
            <v>1</v>
          </cell>
          <cell r="Q95">
            <v>2</v>
          </cell>
          <cell r="R95">
            <v>4</v>
          </cell>
          <cell r="S95">
            <v>4</v>
          </cell>
          <cell r="T95">
            <v>32</v>
          </cell>
        </row>
        <row r="96">
          <cell r="G96" t="str">
            <v>105415-P.S.R. BARRAZA</v>
          </cell>
          <cell r="H96">
            <v>1</v>
          </cell>
          <cell r="J96">
            <v>2</v>
          </cell>
          <cell r="L96">
            <v>0</v>
          </cell>
          <cell r="O96">
            <v>1</v>
          </cell>
          <cell r="P96">
            <v>1</v>
          </cell>
          <cell r="Q96">
            <v>1</v>
          </cell>
          <cell r="S96">
            <v>1</v>
          </cell>
          <cell r="T96">
            <v>7</v>
          </cell>
        </row>
        <row r="97">
          <cell r="G97" t="str">
            <v xml:space="preserve">105416-P.S.R. CAMARICO                  </v>
          </cell>
          <cell r="I97">
            <v>2</v>
          </cell>
          <cell r="J97">
            <v>0</v>
          </cell>
          <cell r="N97">
            <v>1</v>
          </cell>
          <cell r="O97">
            <v>3</v>
          </cell>
          <cell r="P97">
            <v>1</v>
          </cell>
          <cell r="R97">
            <v>1</v>
          </cell>
          <cell r="S97">
            <v>0</v>
          </cell>
          <cell r="T97">
            <v>8</v>
          </cell>
        </row>
        <row r="98">
          <cell r="G98" t="str">
            <v>105417-P.S.R. ALCONES BAJOS</v>
          </cell>
          <cell r="H98">
            <v>0</v>
          </cell>
          <cell r="I98">
            <v>0</v>
          </cell>
          <cell r="K98">
            <v>1</v>
          </cell>
          <cell r="L98">
            <v>2</v>
          </cell>
          <cell r="M98">
            <v>1</v>
          </cell>
          <cell r="P98">
            <v>0</v>
          </cell>
          <cell r="S98">
            <v>0</v>
          </cell>
          <cell r="T98">
            <v>4</v>
          </cell>
        </row>
        <row r="99">
          <cell r="G99" t="str">
            <v>105422-P.S.R. HORNILLOS</v>
          </cell>
          <cell r="J99">
            <v>0</v>
          </cell>
          <cell r="K99">
            <v>0</v>
          </cell>
          <cell r="M99">
            <v>1</v>
          </cell>
          <cell r="N99">
            <v>1</v>
          </cell>
          <cell r="O99">
            <v>0</v>
          </cell>
          <cell r="P99">
            <v>1</v>
          </cell>
          <cell r="R99">
            <v>0</v>
          </cell>
          <cell r="T99">
            <v>3</v>
          </cell>
        </row>
        <row r="100">
          <cell r="G100" t="str">
            <v>105437-P.S.R. CHALINGA</v>
          </cell>
          <cell r="J100">
            <v>0</v>
          </cell>
          <cell r="M100">
            <v>1</v>
          </cell>
          <cell r="N100">
            <v>1</v>
          </cell>
          <cell r="O100">
            <v>0</v>
          </cell>
          <cell r="T100">
            <v>2</v>
          </cell>
        </row>
        <row r="101">
          <cell r="G101" t="str">
            <v>105439-P.S.R. CERRO BLANCO</v>
          </cell>
          <cell r="L101">
            <v>0</v>
          </cell>
          <cell r="T101">
            <v>0</v>
          </cell>
        </row>
        <row r="102">
          <cell r="G102" t="str">
            <v>105507-P.S.R. HUAMALATA</v>
          </cell>
          <cell r="I102">
            <v>3</v>
          </cell>
          <cell r="J102">
            <v>3</v>
          </cell>
          <cell r="K102">
            <v>2</v>
          </cell>
          <cell r="L102">
            <v>0</v>
          </cell>
          <cell r="M102">
            <v>2</v>
          </cell>
          <cell r="N102">
            <v>1</v>
          </cell>
          <cell r="O102">
            <v>3</v>
          </cell>
          <cell r="P102">
            <v>1</v>
          </cell>
          <cell r="Q102">
            <v>4</v>
          </cell>
          <cell r="R102">
            <v>2</v>
          </cell>
          <cell r="S102">
            <v>3</v>
          </cell>
          <cell r="T102">
            <v>24</v>
          </cell>
        </row>
        <row r="103">
          <cell r="G103" t="str">
            <v>105510-P.S.R. RECOLETA</v>
          </cell>
          <cell r="I103">
            <v>1</v>
          </cell>
          <cell r="J103">
            <v>1</v>
          </cell>
          <cell r="L103">
            <v>0</v>
          </cell>
          <cell r="M103">
            <v>0</v>
          </cell>
          <cell r="N103">
            <v>0</v>
          </cell>
          <cell r="P103">
            <v>1</v>
          </cell>
          <cell r="Q103">
            <v>1</v>
          </cell>
          <cell r="R103">
            <v>1</v>
          </cell>
          <cell r="S103">
            <v>0</v>
          </cell>
          <cell r="T103">
            <v>5</v>
          </cell>
        </row>
        <row r="104">
          <cell r="G104" t="str">
            <v>105722-CECOF SAN JOSE DE LA DEHESA</v>
          </cell>
          <cell r="H104">
            <v>6</v>
          </cell>
          <cell r="I104">
            <v>2</v>
          </cell>
          <cell r="J104">
            <v>3</v>
          </cell>
          <cell r="K104">
            <v>0</v>
          </cell>
          <cell r="L104">
            <v>5</v>
          </cell>
          <cell r="M104">
            <v>2</v>
          </cell>
          <cell r="N104">
            <v>2</v>
          </cell>
          <cell r="O104">
            <v>1</v>
          </cell>
          <cell r="P104">
            <v>3</v>
          </cell>
          <cell r="Q104">
            <v>5</v>
          </cell>
          <cell r="R104">
            <v>4</v>
          </cell>
          <cell r="T104">
            <v>33</v>
          </cell>
        </row>
        <row r="105">
          <cell r="G105" t="str">
            <v>105723-CECOF LIMARI</v>
          </cell>
          <cell r="H105">
            <v>5</v>
          </cell>
          <cell r="J105">
            <v>2</v>
          </cell>
          <cell r="K105">
            <v>3</v>
          </cell>
          <cell r="N105">
            <v>2</v>
          </cell>
          <cell r="O105">
            <v>2</v>
          </cell>
          <cell r="P105">
            <v>2</v>
          </cell>
          <cell r="R105">
            <v>6</v>
          </cell>
          <cell r="S105">
            <v>1</v>
          </cell>
          <cell r="T105">
            <v>23</v>
          </cell>
        </row>
        <row r="106">
          <cell r="G106" t="str">
            <v>200258-CECOF LOS COPIHUES</v>
          </cell>
          <cell r="I106">
            <v>0</v>
          </cell>
          <cell r="J106">
            <v>2</v>
          </cell>
          <cell r="K106">
            <v>2</v>
          </cell>
          <cell r="L106">
            <v>2</v>
          </cell>
          <cell r="M106">
            <v>0</v>
          </cell>
          <cell r="N106">
            <v>1</v>
          </cell>
          <cell r="O106">
            <v>0</v>
          </cell>
          <cell r="P106">
            <v>4</v>
          </cell>
          <cell r="Q106">
            <v>3</v>
          </cell>
          <cell r="R106">
            <v>2</v>
          </cell>
          <cell r="T106">
            <v>16</v>
          </cell>
        </row>
        <row r="107">
          <cell r="G107" t="str">
            <v>200367-CECOF COLONIA LIMARÍ</v>
          </cell>
          <cell r="H107">
            <v>1</v>
          </cell>
          <cell r="I107">
            <v>2</v>
          </cell>
          <cell r="K107">
            <v>2</v>
          </cell>
          <cell r="L107">
            <v>7</v>
          </cell>
          <cell r="M107">
            <v>7</v>
          </cell>
          <cell r="N107">
            <v>1</v>
          </cell>
          <cell r="P107">
            <v>2</v>
          </cell>
          <cell r="Q107">
            <v>2</v>
          </cell>
          <cell r="S107">
            <v>1</v>
          </cell>
          <cell r="T107">
            <v>25</v>
          </cell>
        </row>
        <row r="108">
          <cell r="G108" t="str">
            <v>04302-COMBARBALÁ</v>
          </cell>
          <cell r="H108">
            <v>3</v>
          </cell>
          <cell r="I108">
            <v>3</v>
          </cell>
          <cell r="J108">
            <v>4</v>
          </cell>
          <cell r="K108">
            <v>1</v>
          </cell>
          <cell r="L108">
            <v>0</v>
          </cell>
          <cell r="M108">
            <v>2</v>
          </cell>
          <cell r="N108">
            <v>1</v>
          </cell>
          <cell r="O108">
            <v>7</v>
          </cell>
          <cell r="P108">
            <v>3</v>
          </cell>
          <cell r="Q108">
            <v>5</v>
          </cell>
          <cell r="R108">
            <v>7</v>
          </cell>
          <cell r="S108">
            <v>5</v>
          </cell>
          <cell r="T108">
            <v>41</v>
          </cell>
        </row>
        <row r="109">
          <cell r="G109" t="str">
            <v>105105-HOSPITAL COMBARBALÁ</v>
          </cell>
          <cell r="H109">
            <v>0</v>
          </cell>
          <cell r="I109">
            <v>1</v>
          </cell>
          <cell r="J109">
            <v>2</v>
          </cell>
          <cell r="K109">
            <v>0</v>
          </cell>
          <cell r="L109">
            <v>0</v>
          </cell>
          <cell r="M109">
            <v>0</v>
          </cell>
          <cell r="N109">
            <v>1</v>
          </cell>
          <cell r="O109">
            <v>6</v>
          </cell>
          <cell r="P109">
            <v>3</v>
          </cell>
          <cell r="Q109">
            <v>5</v>
          </cell>
          <cell r="R109">
            <v>6</v>
          </cell>
          <cell r="S109">
            <v>5</v>
          </cell>
          <cell r="T109">
            <v>29</v>
          </cell>
        </row>
        <row r="110">
          <cell r="G110" t="str">
            <v>105433-P.S.R. SAN LORENZO</v>
          </cell>
          <cell r="Q110">
            <v>0</v>
          </cell>
          <cell r="T110">
            <v>0</v>
          </cell>
        </row>
        <row r="111">
          <cell r="G111" t="str">
            <v>105434-P.S.R. SAN MARCOS</v>
          </cell>
          <cell r="P111">
            <v>0</v>
          </cell>
          <cell r="Q111">
            <v>0</v>
          </cell>
          <cell r="T111">
            <v>0</v>
          </cell>
        </row>
        <row r="112">
          <cell r="G112" t="str">
            <v>105441-P.S.R. MANQUEHUA</v>
          </cell>
          <cell r="J112">
            <v>0</v>
          </cell>
          <cell r="L112">
            <v>0</v>
          </cell>
          <cell r="N112">
            <v>0</v>
          </cell>
          <cell r="O112">
            <v>1</v>
          </cell>
          <cell r="P112">
            <v>0</v>
          </cell>
          <cell r="T112">
            <v>1</v>
          </cell>
        </row>
        <row r="113">
          <cell r="G113" t="str">
            <v xml:space="preserve">105459-P.S.R. BARRANCAS                </v>
          </cell>
          <cell r="L113">
            <v>0</v>
          </cell>
          <cell r="T113">
            <v>0</v>
          </cell>
        </row>
        <row r="114">
          <cell r="G114" t="str">
            <v>105460-P.S.R. COGOTI 18</v>
          </cell>
          <cell r="I114">
            <v>0</v>
          </cell>
          <cell r="J114">
            <v>0</v>
          </cell>
          <cell r="K114">
            <v>0</v>
          </cell>
          <cell r="Q114">
            <v>0</v>
          </cell>
          <cell r="T114">
            <v>0</v>
          </cell>
        </row>
        <row r="115">
          <cell r="G115" t="str">
            <v>105461-P.S.R. EL HUACHO</v>
          </cell>
          <cell r="P115">
            <v>0</v>
          </cell>
          <cell r="T115">
            <v>0</v>
          </cell>
        </row>
        <row r="116">
          <cell r="G116" t="str">
            <v>105462-P.S.R. EL SAUCE</v>
          </cell>
          <cell r="H116">
            <v>0</v>
          </cell>
          <cell r="K116">
            <v>0</v>
          </cell>
          <cell r="M116">
            <v>1</v>
          </cell>
          <cell r="R116">
            <v>1</v>
          </cell>
          <cell r="S116">
            <v>0</v>
          </cell>
          <cell r="T116">
            <v>2</v>
          </cell>
        </row>
        <row r="117">
          <cell r="G117" t="str">
            <v>105463-P.S.R. QUILITAPIA</v>
          </cell>
          <cell r="H117">
            <v>2</v>
          </cell>
          <cell r="N117">
            <v>0</v>
          </cell>
          <cell r="O117">
            <v>0</v>
          </cell>
          <cell r="R117">
            <v>0</v>
          </cell>
          <cell r="T117">
            <v>2</v>
          </cell>
        </row>
        <row r="118">
          <cell r="G118" t="str">
            <v>105464-P.S.R. LA LIGUA</v>
          </cell>
          <cell r="H118">
            <v>0</v>
          </cell>
          <cell r="T118">
            <v>0</v>
          </cell>
        </row>
        <row r="119">
          <cell r="G119" t="str">
            <v>105465-P.S.R. RAMADILLA</v>
          </cell>
          <cell r="I119">
            <v>1</v>
          </cell>
          <cell r="J119">
            <v>1</v>
          </cell>
          <cell r="K119">
            <v>1</v>
          </cell>
          <cell r="O119">
            <v>0</v>
          </cell>
          <cell r="P119">
            <v>0</v>
          </cell>
          <cell r="R119">
            <v>0</v>
          </cell>
          <cell r="T119">
            <v>3</v>
          </cell>
        </row>
        <row r="120">
          <cell r="G120" t="str">
            <v>105466-P.S.R. VALLE HERMOSO</v>
          </cell>
          <cell r="H120">
            <v>1</v>
          </cell>
          <cell r="I120">
            <v>1</v>
          </cell>
          <cell r="J120">
            <v>1</v>
          </cell>
          <cell r="M120">
            <v>1</v>
          </cell>
          <cell r="N120">
            <v>0</v>
          </cell>
          <cell r="T120">
            <v>4</v>
          </cell>
        </row>
        <row r="121">
          <cell r="G121" t="str">
            <v>105490-P.S.R. EL DURAZNO</v>
          </cell>
          <cell r="N121">
            <v>0</v>
          </cell>
          <cell r="T121">
            <v>0</v>
          </cell>
        </row>
        <row r="122">
          <cell r="G122" t="str">
            <v>04303-MONTE PATRIA</v>
          </cell>
          <cell r="H122">
            <v>24</v>
          </cell>
          <cell r="I122">
            <v>14</v>
          </cell>
          <cell r="J122">
            <v>23</v>
          </cell>
          <cell r="K122">
            <v>21</v>
          </cell>
          <cell r="L122">
            <v>19</v>
          </cell>
          <cell r="M122">
            <v>17</v>
          </cell>
          <cell r="N122">
            <v>16</v>
          </cell>
          <cell r="O122">
            <v>16</v>
          </cell>
          <cell r="P122">
            <v>14</v>
          </cell>
          <cell r="Q122">
            <v>17</v>
          </cell>
          <cell r="R122">
            <v>9</v>
          </cell>
          <cell r="S122">
            <v>14</v>
          </cell>
          <cell r="T122">
            <v>204</v>
          </cell>
        </row>
        <row r="123">
          <cell r="G123" t="str">
            <v>105307-CES. RURAL MONTE PATRIA</v>
          </cell>
          <cell r="H123">
            <v>9</v>
          </cell>
          <cell r="I123">
            <v>6</v>
          </cell>
          <cell r="J123">
            <v>8</v>
          </cell>
          <cell r="K123">
            <v>10</v>
          </cell>
          <cell r="L123">
            <v>10</v>
          </cell>
          <cell r="N123">
            <v>4</v>
          </cell>
          <cell r="O123">
            <v>11</v>
          </cell>
          <cell r="P123">
            <v>9</v>
          </cell>
          <cell r="Q123">
            <v>9</v>
          </cell>
          <cell r="R123">
            <v>4</v>
          </cell>
          <cell r="S123">
            <v>6</v>
          </cell>
          <cell r="T123">
            <v>86</v>
          </cell>
        </row>
        <row r="124">
          <cell r="G124" t="str">
            <v>105311-CES. RURAL CHAÑARAL ALTO</v>
          </cell>
          <cell r="H124">
            <v>3</v>
          </cell>
          <cell r="I124">
            <v>2</v>
          </cell>
          <cell r="J124">
            <v>2</v>
          </cell>
          <cell r="K124">
            <v>2</v>
          </cell>
          <cell r="L124">
            <v>2</v>
          </cell>
          <cell r="M124">
            <v>5</v>
          </cell>
          <cell r="N124">
            <v>1</v>
          </cell>
          <cell r="O124">
            <v>1</v>
          </cell>
          <cell r="P124">
            <v>2</v>
          </cell>
          <cell r="Q124">
            <v>2</v>
          </cell>
          <cell r="R124">
            <v>1</v>
          </cell>
          <cell r="S124">
            <v>4</v>
          </cell>
          <cell r="T124">
            <v>27</v>
          </cell>
        </row>
        <row r="125">
          <cell r="G125" t="str">
            <v>105312-CES. RURAL CAREN</v>
          </cell>
          <cell r="H125">
            <v>3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4</v>
          </cell>
          <cell r="O125">
            <v>3</v>
          </cell>
          <cell r="P125">
            <v>0</v>
          </cell>
          <cell r="Q125">
            <v>1</v>
          </cell>
          <cell r="R125">
            <v>0</v>
          </cell>
          <cell r="S125">
            <v>1</v>
          </cell>
          <cell r="T125">
            <v>15</v>
          </cell>
        </row>
        <row r="126">
          <cell r="G126" t="str">
            <v>105318-CES. RURAL EL PALQUI</v>
          </cell>
          <cell r="H126">
            <v>5</v>
          </cell>
          <cell r="I126">
            <v>4</v>
          </cell>
          <cell r="J126">
            <v>7</v>
          </cell>
          <cell r="K126">
            <v>6</v>
          </cell>
          <cell r="L126">
            <v>5</v>
          </cell>
          <cell r="M126">
            <v>9</v>
          </cell>
          <cell r="N126">
            <v>3</v>
          </cell>
          <cell r="O126">
            <v>0</v>
          </cell>
          <cell r="P126">
            <v>2</v>
          </cell>
          <cell r="Q126">
            <v>4</v>
          </cell>
          <cell r="R126">
            <v>4</v>
          </cell>
          <cell r="S126">
            <v>2</v>
          </cell>
          <cell r="T126">
            <v>51</v>
          </cell>
        </row>
        <row r="127">
          <cell r="G127" t="str">
            <v>105425-P.S.R. CHILECITO</v>
          </cell>
          <cell r="H127">
            <v>1</v>
          </cell>
          <cell r="J127">
            <v>1</v>
          </cell>
          <cell r="T127">
            <v>2</v>
          </cell>
        </row>
        <row r="128">
          <cell r="G128" t="str">
            <v>105427-P.S.R. HACIENDA VALDIVIA</v>
          </cell>
          <cell r="H128">
            <v>1</v>
          </cell>
          <cell r="T128">
            <v>1</v>
          </cell>
        </row>
        <row r="129">
          <cell r="G129" t="str">
            <v>105428-P.S.R. HUATULAME</v>
          </cell>
          <cell r="H129">
            <v>1</v>
          </cell>
          <cell r="I129">
            <v>1</v>
          </cell>
          <cell r="J129">
            <v>1</v>
          </cell>
          <cell r="K129">
            <v>1</v>
          </cell>
          <cell r="L129">
            <v>0</v>
          </cell>
          <cell r="M129">
            <v>0</v>
          </cell>
          <cell r="N129">
            <v>1</v>
          </cell>
          <cell r="O129">
            <v>1</v>
          </cell>
          <cell r="T129">
            <v>6</v>
          </cell>
        </row>
        <row r="130">
          <cell r="G130" t="str">
            <v>105430-P.S.R. MIALQUI</v>
          </cell>
          <cell r="H130">
            <v>0</v>
          </cell>
          <cell r="K130">
            <v>0</v>
          </cell>
          <cell r="P130">
            <v>1</v>
          </cell>
          <cell r="Q130">
            <v>1</v>
          </cell>
          <cell r="T130">
            <v>2</v>
          </cell>
        </row>
        <row r="131">
          <cell r="G131" t="str">
            <v>105431-P.S.R. PEDREGAL</v>
          </cell>
          <cell r="N131">
            <v>1</v>
          </cell>
          <cell r="T131">
            <v>1</v>
          </cell>
        </row>
        <row r="132">
          <cell r="G132" t="str">
            <v>105432-P.S.R. RAPEL</v>
          </cell>
          <cell r="H132">
            <v>0</v>
          </cell>
          <cell r="I132">
            <v>0</v>
          </cell>
          <cell r="J132">
            <v>1</v>
          </cell>
          <cell r="K132">
            <v>1</v>
          </cell>
          <cell r="L132">
            <v>1</v>
          </cell>
          <cell r="M132">
            <v>2</v>
          </cell>
          <cell r="N132">
            <v>1</v>
          </cell>
          <cell r="S132">
            <v>1</v>
          </cell>
          <cell r="T132">
            <v>7</v>
          </cell>
        </row>
        <row r="133">
          <cell r="G133" t="str">
            <v>105435-P.S.R. TULAHUEN</v>
          </cell>
          <cell r="H133">
            <v>1</v>
          </cell>
          <cell r="I133">
            <v>1</v>
          </cell>
          <cell r="J133">
            <v>2</v>
          </cell>
          <cell r="K133">
            <v>1</v>
          </cell>
          <cell r="T133">
            <v>5</v>
          </cell>
        </row>
        <row r="134">
          <cell r="G134" t="str">
            <v>105436-P.S.R. EL MAITEN</v>
          </cell>
          <cell r="N134">
            <v>1</v>
          </cell>
          <cell r="T134">
            <v>1</v>
          </cell>
        </row>
        <row r="135">
          <cell r="G135" t="str">
            <v>04304-PUNITAQUI</v>
          </cell>
          <cell r="H135">
            <v>11</v>
          </cell>
          <cell r="I135">
            <v>4</v>
          </cell>
          <cell r="J135">
            <v>6</v>
          </cell>
          <cell r="K135">
            <v>7</v>
          </cell>
          <cell r="L135">
            <v>8</v>
          </cell>
          <cell r="M135">
            <v>6</v>
          </cell>
          <cell r="N135">
            <v>7</v>
          </cell>
          <cell r="O135">
            <v>9</v>
          </cell>
          <cell r="P135">
            <v>6</v>
          </cell>
          <cell r="Q135">
            <v>4</v>
          </cell>
          <cell r="R135">
            <v>5</v>
          </cell>
          <cell r="S135">
            <v>9</v>
          </cell>
          <cell r="T135">
            <v>82</v>
          </cell>
        </row>
        <row r="136">
          <cell r="G136" t="str">
            <v>105308-CES. RURAL PUNITAQUI</v>
          </cell>
          <cell r="H136">
            <v>11</v>
          </cell>
          <cell r="I136">
            <v>4</v>
          </cell>
          <cell r="J136">
            <v>6</v>
          </cell>
          <cell r="K136">
            <v>7</v>
          </cell>
          <cell r="L136">
            <v>8</v>
          </cell>
          <cell r="M136">
            <v>6</v>
          </cell>
          <cell r="N136">
            <v>7</v>
          </cell>
          <cell r="O136">
            <v>9</v>
          </cell>
          <cell r="P136">
            <v>6</v>
          </cell>
          <cell r="Q136">
            <v>4</v>
          </cell>
          <cell r="R136">
            <v>5</v>
          </cell>
          <cell r="S136">
            <v>9</v>
          </cell>
          <cell r="T136">
            <v>82</v>
          </cell>
        </row>
        <row r="137">
          <cell r="G137" t="str">
            <v>04305-RIO HURTADO</v>
          </cell>
          <cell r="H137">
            <v>1</v>
          </cell>
          <cell r="I137">
            <v>4</v>
          </cell>
          <cell r="J137">
            <v>2</v>
          </cell>
          <cell r="K137">
            <v>0</v>
          </cell>
          <cell r="L137">
            <v>5</v>
          </cell>
          <cell r="M137">
            <v>1</v>
          </cell>
          <cell r="N137">
            <v>6</v>
          </cell>
          <cell r="O137">
            <v>3</v>
          </cell>
          <cell r="P137">
            <v>3</v>
          </cell>
          <cell r="Q137">
            <v>1</v>
          </cell>
          <cell r="R137">
            <v>1</v>
          </cell>
          <cell r="S137">
            <v>1</v>
          </cell>
          <cell r="T137">
            <v>28</v>
          </cell>
        </row>
        <row r="138">
          <cell r="G138" t="str">
            <v>105310-CES. RURAL PICHASCA</v>
          </cell>
          <cell r="H138">
            <v>0</v>
          </cell>
          <cell r="I138">
            <v>3</v>
          </cell>
          <cell r="J138">
            <v>1</v>
          </cell>
          <cell r="K138">
            <v>0</v>
          </cell>
          <cell r="L138">
            <v>3</v>
          </cell>
          <cell r="M138">
            <v>1</v>
          </cell>
          <cell r="N138">
            <v>2</v>
          </cell>
          <cell r="O138">
            <v>2</v>
          </cell>
          <cell r="S138">
            <v>0</v>
          </cell>
          <cell r="T138">
            <v>12</v>
          </cell>
        </row>
        <row r="139">
          <cell r="G139" t="str">
            <v>105410-P.S.R. HURTADO</v>
          </cell>
          <cell r="H139">
            <v>0</v>
          </cell>
          <cell r="K139">
            <v>0</v>
          </cell>
          <cell r="M139">
            <v>0</v>
          </cell>
          <cell r="P139">
            <v>1</v>
          </cell>
          <cell r="T139">
            <v>1</v>
          </cell>
        </row>
        <row r="140">
          <cell r="G140" t="str">
            <v>105411-P.S.R. LAS BREAS</v>
          </cell>
          <cell r="J140">
            <v>1</v>
          </cell>
          <cell r="L140">
            <v>0</v>
          </cell>
          <cell r="M140">
            <v>0</v>
          </cell>
          <cell r="N140">
            <v>0</v>
          </cell>
          <cell r="P140">
            <v>1</v>
          </cell>
          <cell r="T140">
            <v>2</v>
          </cell>
        </row>
        <row r="141">
          <cell r="G141" t="str">
            <v>105413-P.S.R. SAMO ALTO</v>
          </cell>
          <cell r="H141">
            <v>1</v>
          </cell>
          <cell r="I141">
            <v>1</v>
          </cell>
          <cell r="K141">
            <v>0</v>
          </cell>
          <cell r="L141">
            <v>2</v>
          </cell>
          <cell r="N141">
            <v>2</v>
          </cell>
          <cell r="P141">
            <v>1</v>
          </cell>
          <cell r="Q141">
            <v>1</v>
          </cell>
          <cell r="S141">
            <v>0</v>
          </cell>
          <cell r="T141">
            <v>8</v>
          </cell>
        </row>
        <row r="142">
          <cell r="G142" t="str">
            <v>105414-P.S.R. SERON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N142">
            <v>1</v>
          </cell>
          <cell r="O142">
            <v>1</v>
          </cell>
          <cell r="R142">
            <v>1</v>
          </cell>
          <cell r="S142">
            <v>1</v>
          </cell>
          <cell r="T142">
            <v>4</v>
          </cell>
        </row>
        <row r="143">
          <cell r="G143" t="str">
            <v>105503-P.S.R. TABAQUEROS</v>
          </cell>
          <cell r="J143">
            <v>0</v>
          </cell>
          <cell r="L143">
            <v>0</v>
          </cell>
          <cell r="N143">
            <v>1</v>
          </cell>
          <cell r="T143">
            <v>1</v>
          </cell>
        </row>
        <row r="144">
          <cell r="G144" t="str">
            <v>Total general</v>
          </cell>
          <cell r="H144">
            <v>310</v>
          </cell>
          <cell r="I144">
            <v>246</v>
          </cell>
          <cell r="J144">
            <v>332</v>
          </cell>
          <cell r="K144">
            <v>281</v>
          </cell>
          <cell r="L144">
            <v>275</v>
          </cell>
          <cell r="M144">
            <v>260</v>
          </cell>
          <cell r="N144">
            <v>247</v>
          </cell>
          <cell r="O144">
            <v>314</v>
          </cell>
          <cell r="P144">
            <v>260</v>
          </cell>
          <cell r="Q144">
            <v>315</v>
          </cell>
          <cell r="R144">
            <v>277</v>
          </cell>
          <cell r="S144">
            <v>309</v>
          </cell>
          <cell r="T144">
            <v>3426</v>
          </cell>
        </row>
      </sheetData>
      <sheetData sheetId="1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>
            <v>10</v>
          </cell>
          <cell r="R4">
            <v>11</v>
          </cell>
          <cell r="S4">
            <v>12</v>
          </cell>
          <cell r="T4" t="str">
            <v>Total general</v>
          </cell>
        </row>
        <row r="5">
          <cell r="G5" t="str">
            <v>04101-LA SERENA</v>
          </cell>
          <cell r="H5">
            <v>156</v>
          </cell>
          <cell r="I5">
            <v>92</v>
          </cell>
          <cell r="J5">
            <v>140</v>
          </cell>
          <cell r="K5">
            <v>115</v>
          </cell>
          <cell r="L5">
            <v>111</v>
          </cell>
          <cell r="M5">
            <v>95</v>
          </cell>
          <cell r="N5">
            <v>102</v>
          </cell>
          <cell r="O5">
            <v>108</v>
          </cell>
          <cell r="P5">
            <v>88</v>
          </cell>
          <cell r="Q5">
            <v>147</v>
          </cell>
          <cell r="R5">
            <v>135</v>
          </cell>
          <cell r="S5">
            <v>126</v>
          </cell>
          <cell r="T5">
            <v>1415</v>
          </cell>
        </row>
        <row r="6">
          <cell r="G6" t="str">
            <v>105300-CES. CARDENAL CARO</v>
          </cell>
          <cell r="H6">
            <v>21</v>
          </cell>
          <cell r="I6">
            <v>6</v>
          </cell>
          <cell r="J6">
            <v>29</v>
          </cell>
          <cell r="K6">
            <v>16</v>
          </cell>
          <cell r="L6">
            <v>9</v>
          </cell>
          <cell r="M6">
            <v>4</v>
          </cell>
          <cell r="N6">
            <v>7</v>
          </cell>
          <cell r="O6">
            <v>27</v>
          </cell>
          <cell r="P6">
            <v>14</v>
          </cell>
          <cell r="Q6">
            <v>25</v>
          </cell>
          <cell r="R6">
            <v>13</v>
          </cell>
          <cell r="S6">
            <v>12</v>
          </cell>
          <cell r="T6">
            <v>183</v>
          </cell>
        </row>
        <row r="7">
          <cell r="G7" t="str">
            <v>105301-CES. LAS COMPAÑIAS</v>
          </cell>
          <cell r="H7">
            <v>22</v>
          </cell>
          <cell r="I7">
            <v>15</v>
          </cell>
          <cell r="J7">
            <v>17</v>
          </cell>
          <cell r="K7">
            <v>18</v>
          </cell>
          <cell r="L7">
            <v>11</v>
          </cell>
          <cell r="M7">
            <v>16</v>
          </cell>
          <cell r="N7">
            <v>15</v>
          </cell>
          <cell r="O7">
            <v>13</v>
          </cell>
          <cell r="P7">
            <v>14</v>
          </cell>
          <cell r="Q7">
            <v>21</v>
          </cell>
          <cell r="R7">
            <v>14</v>
          </cell>
          <cell r="S7">
            <v>25</v>
          </cell>
          <cell r="T7">
            <v>201</v>
          </cell>
        </row>
        <row r="8">
          <cell r="G8" t="str">
            <v>105302-CES. PEDRO AGUIRRE C.</v>
          </cell>
          <cell r="H8">
            <v>48</v>
          </cell>
          <cell r="I8">
            <v>12</v>
          </cell>
          <cell r="J8">
            <v>27</v>
          </cell>
          <cell r="K8">
            <v>14</v>
          </cell>
          <cell r="L8">
            <v>24</v>
          </cell>
          <cell r="M8">
            <v>26</v>
          </cell>
          <cell r="N8">
            <v>24</v>
          </cell>
          <cell r="O8">
            <v>16</v>
          </cell>
          <cell r="P8">
            <v>19</v>
          </cell>
          <cell r="Q8">
            <v>25</v>
          </cell>
          <cell r="R8">
            <v>29</v>
          </cell>
          <cell r="S8">
            <v>24</v>
          </cell>
          <cell r="T8">
            <v>288</v>
          </cell>
        </row>
        <row r="9">
          <cell r="G9" t="str">
            <v>105313-CES. SCHAFFHAUSER</v>
          </cell>
          <cell r="H9">
            <v>11</v>
          </cell>
          <cell r="I9">
            <v>17</v>
          </cell>
          <cell r="J9">
            <v>17</v>
          </cell>
          <cell r="K9">
            <v>21</v>
          </cell>
          <cell r="L9">
            <v>23</v>
          </cell>
          <cell r="M9">
            <v>16</v>
          </cell>
          <cell r="N9">
            <v>23</v>
          </cell>
          <cell r="O9">
            <v>25</v>
          </cell>
          <cell r="P9">
            <v>13</v>
          </cell>
          <cell r="Q9">
            <v>18</v>
          </cell>
          <cell r="R9">
            <v>31</v>
          </cell>
          <cell r="S9">
            <v>21</v>
          </cell>
          <cell r="T9">
            <v>236</v>
          </cell>
        </row>
        <row r="10">
          <cell r="G10" t="str">
            <v>105319-CES. CARDENAL R.S.H.</v>
          </cell>
          <cell r="H10">
            <v>16</v>
          </cell>
          <cell r="I10">
            <v>3</v>
          </cell>
          <cell r="J10">
            <v>25</v>
          </cell>
          <cell r="K10">
            <v>21</v>
          </cell>
          <cell r="L10">
            <v>14</v>
          </cell>
          <cell r="M10">
            <v>12</v>
          </cell>
          <cell r="N10">
            <v>10</v>
          </cell>
          <cell r="O10">
            <v>8</v>
          </cell>
          <cell r="P10">
            <v>7</v>
          </cell>
          <cell r="Q10">
            <v>26</v>
          </cell>
          <cell r="R10">
            <v>18</v>
          </cell>
          <cell r="S10">
            <v>13</v>
          </cell>
          <cell r="T10">
            <v>173</v>
          </cell>
        </row>
        <row r="11">
          <cell r="G11" t="str">
            <v>105325-CESFAM JUAN PABLO II</v>
          </cell>
          <cell r="H11">
            <v>23</v>
          </cell>
          <cell r="I11">
            <v>21</v>
          </cell>
          <cell r="J11">
            <v>19</v>
          </cell>
          <cell r="K11">
            <v>19</v>
          </cell>
          <cell r="L11">
            <v>21</v>
          </cell>
          <cell r="M11">
            <v>17</v>
          </cell>
          <cell r="N11">
            <v>20</v>
          </cell>
          <cell r="O11">
            <v>11</v>
          </cell>
          <cell r="P11">
            <v>16</v>
          </cell>
          <cell r="Q11">
            <v>26</v>
          </cell>
          <cell r="R11">
            <v>21</v>
          </cell>
          <cell r="S11">
            <v>20</v>
          </cell>
          <cell r="T11">
            <v>234</v>
          </cell>
        </row>
        <row r="12">
          <cell r="G12" t="str">
            <v xml:space="preserve">105400-P.S.R. ALGARROBITO            </v>
          </cell>
          <cell r="H12">
            <v>6</v>
          </cell>
          <cell r="I12">
            <v>4</v>
          </cell>
          <cell r="J12">
            <v>0</v>
          </cell>
          <cell r="K12">
            <v>0</v>
          </cell>
          <cell r="L12">
            <v>3</v>
          </cell>
          <cell r="M12">
            <v>0</v>
          </cell>
          <cell r="N12">
            <v>2</v>
          </cell>
          <cell r="O12">
            <v>2</v>
          </cell>
          <cell r="P12">
            <v>0</v>
          </cell>
          <cell r="Q12">
            <v>1</v>
          </cell>
          <cell r="R12">
            <v>2</v>
          </cell>
          <cell r="S12">
            <v>4</v>
          </cell>
          <cell r="T12">
            <v>24</v>
          </cell>
        </row>
        <row r="13">
          <cell r="G13" t="str">
            <v>105401-P.S.R. LAS ROJAS</v>
          </cell>
          <cell r="H13">
            <v>2</v>
          </cell>
          <cell r="J13">
            <v>1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Q13">
            <v>0</v>
          </cell>
          <cell r="R13">
            <v>0</v>
          </cell>
          <cell r="S13">
            <v>0</v>
          </cell>
          <cell r="T13">
            <v>3</v>
          </cell>
        </row>
        <row r="14">
          <cell r="G14" t="str">
            <v>105402-P.S.R. EL ROMERO</v>
          </cell>
          <cell r="H14">
            <v>0</v>
          </cell>
          <cell r="I14">
            <v>3</v>
          </cell>
          <cell r="J14">
            <v>1</v>
          </cell>
          <cell r="L14">
            <v>1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1</v>
          </cell>
          <cell r="R14">
            <v>0</v>
          </cell>
          <cell r="S14">
            <v>1</v>
          </cell>
          <cell r="T14">
            <v>7</v>
          </cell>
        </row>
        <row r="15">
          <cell r="G15" t="str">
            <v>105499-P.S.R. LAMBERT</v>
          </cell>
          <cell r="H15">
            <v>1</v>
          </cell>
          <cell r="I15">
            <v>0</v>
          </cell>
          <cell r="J15">
            <v>1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1</v>
          </cell>
          <cell r="Q15">
            <v>1</v>
          </cell>
          <cell r="R15">
            <v>2</v>
          </cell>
          <cell r="T15">
            <v>6</v>
          </cell>
        </row>
        <row r="16">
          <cell r="G16" t="str">
            <v>105700-CECOF VILLA EL INDIO</v>
          </cell>
          <cell r="H16">
            <v>3</v>
          </cell>
          <cell r="I16">
            <v>1</v>
          </cell>
          <cell r="J16">
            <v>0</v>
          </cell>
          <cell r="K16">
            <v>1</v>
          </cell>
          <cell r="L16">
            <v>3</v>
          </cell>
          <cell r="M16">
            <v>1</v>
          </cell>
          <cell r="N16">
            <v>1</v>
          </cell>
          <cell r="O16">
            <v>3</v>
          </cell>
          <cell r="P16">
            <v>0</v>
          </cell>
          <cell r="R16">
            <v>2</v>
          </cell>
          <cell r="S16">
            <v>1</v>
          </cell>
          <cell r="T16">
            <v>16</v>
          </cell>
        </row>
        <row r="17">
          <cell r="G17" t="str">
            <v>105701-CECOF VILLA ALEMANIA</v>
          </cell>
          <cell r="H17">
            <v>0</v>
          </cell>
          <cell r="I17">
            <v>4</v>
          </cell>
          <cell r="K17">
            <v>1</v>
          </cell>
          <cell r="L17">
            <v>0</v>
          </cell>
          <cell r="M17">
            <v>1</v>
          </cell>
          <cell r="N17">
            <v>0</v>
          </cell>
          <cell r="O17">
            <v>1</v>
          </cell>
          <cell r="P17">
            <v>1</v>
          </cell>
          <cell r="Q17">
            <v>1</v>
          </cell>
          <cell r="R17">
            <v>0</v>
          </cell>
          <cell r="S17">
            <v>1</v>
          </cell>
          <cell r="T17">
            <v>10</v>
          </cell>
        </row>
        <row r="18">
          <cell r="G18" t="str">
            <v>105702-CECOF VILLA LAMBERT</v>
          </cell>
          <cell r="H18">
            <v>2</v>
          </cell>
          <cell r="I18">
            <v>4</v>
          </cell>
          <cell r="J18">
            <v>1</v>
          </cell>
          <cell r="K18">
            <v>4</v>
          </cell>
          <cell r="L18">
            <v>1</v>
          </cell>
          <cell r="M18">
            <v>0</v>
          </cell>
          <cell r="N18">
            <v>0</v>
          </cell>
          <cell r="P18">
            <v>0</v>
          </cell>
          <cell r="Q18">
            <v>1</v>
          </cell>
          <cell r="R18">
            <v>0</v>
          </cell>
          <cell r="T18">
            <v>13</v>
          </cell>
        </row>
        <row r="19">
          <cell r="G19" t="str">
            <v>200402-CECOF ARCOS DE PINAMAR</v>
          </cell>
          <cell r="H19">
            <v>1</v>
          </cell>
          <cell r="I19">
            <v>2</v>
          </cell>
          <cell r="J19">
            <v>2</v>
          </cell>
          <cell r="K19">
            <v>0</v>
          </cell>
          <cell r="L19">
            <v>1</v>
          </cell>
          <cell r="M19">
            <v>2</v>
          </cell>
          <cell r="N19">
            <v>0</v>
          </cell>
          <cell r="O19">
            <v>2</v>
          </cell>
          <cell r="P19">
            <v>3</v>
          </cell>
          <cell r="Q19">
            <v>1</v>
          </cell>
          <cell r="R19">
            <v>3</v>
          </cell>
          <cell r="S19">
            <v>4</v>
          </cell>
          <cell r="T19">
            <v>21</v>
          </cell>
        </row>
        <row r="20">
          <cell r="G20" t="str">
            <v>04102-COQUIMBO</v>
          </cell>
          <cell r="H20">
            <v>132</v>
          </cell>
          <cell r="I20">
            <v>156</v>
          </cell>
          <cell r="J20">
            <v>147</v>
          </cell>
          <cell r="K20">
            <v>120</v>
          </cell>
          <cell r="L20">
            <v>114</v>
          </cell>
          <cell r="M20">
            <v>118</v>
          </cell>
          <cell r="N20">
            <v>157</v>
          </cell>
          <cell r="O20">
            <v>157</v>
          </cell>
          <cell r="P20">
            <v>126</v>
          </cell>
          <cell r="Q20">
            <v>162</v>
          </cell>
          <cell r="R20">
            <v>119</v>
          </cell>
          <cell r="S20">
            <v>139</v>
          </cell>
          <cell r="T20">
            <v>1647</v>
          </cell>
        </row>
        <row r="21">
          <cell r="G21" t="str">
            <v>105303-CES. SAN JUAN</v>
          </cell>
          <cell r="H21">
            <v>18</v>
          </cell>
          <cell r="I21">
            <v>29</v>
          </cell>
          <cell r="J21">
            <v>19</v>
          </cell>
          <cell r="K21">
            <v>16</v>
          </cell>
          <cell r="L21">
            <v>13</v>
          </cell>
          <cell r="M21">
            <v>11</v>
          </cell>
          <cell r="N21">
            <v>18</v>
          </cell>
          <cell r="O21">
            <v>12</v>
          </cell>
          <cell r="P21">
            <v>18</v>
          </cell>
          <cell r="Q21">
            <v>24</v>
          </cell>
          <cell r="R21">
            <v>21</v>
          </cell>
          <cell r="S21">
            <v>13</v>
          </cell>
          <cell r="T21">
            <v>212</v>
          </cell>
        </row>
        <row r="22">
          <cell r="G22" t="str">
            <v>105304-CES. SANTA CECILIA</v>
          </cell>
          <cell r="H22">
            <v>28</v>
          </cell>
          <cell r="I22">
            <v>23</v>
          </cell>
          <cell r="J22">
            <v>26</v>
          </cell>
          <cell r="K22">
            <v>17</v>
          </cell>
          <cell r="L22">
            <v>18</v>
          </cell>
          <cell r="M22">
            <v>19</v>
          </cell>
          <cell r="N22">
            <v>25</v>
          </cell>
          <cell r="O22">
            <v>41</v>
          </cell>
          <cell r="P22">
            <v>25</v>
          </cell>
          <cell r="Q22">
            <v>38</v>
          </cell>
          <cell r="R22">
            <v>25</v>
          </cell>
          <cell r="S22">
            <v>21</v>
          </cell>
          <cell r="T22">
            <v>306</v>
          </cell>
        </row>
        <row r="23">
          <cell r="G23" t="str">
            <v>105305-CES. TIERRAS BLANCAS</v>
          </cell>
          <cell r="H23">
            <v>46</v>
          </cell>
          <cell r="I23">
            <v>37</v>
          </cell>
          <cell r="J23">
            <v>51</v>
          </cell>
          <cell r="K23">
            <v>40</v>
          </cell>
          <cell r="L23">
            <v>45</v>
          </cell>
          <cell r="M23">
            <v>39</v>
          </cell>
          <cell r="N23">
            <v>51</v>
          </cell>
          <cell r="O23">
            <v>53</v>
          </cell>
          <cell r="P23">
            <v>33</v>
          </cell>
          <cell r="Q23">
            <v>46</v>
          </cell>
          <cell r="R23">
            <v>38</v>
          </cell>
          <cell r="S23">
            <v>52</v>
          </cell>
          <cell r="T23">
            <v>531</v>
          </cell>
        </row>
        <row r="24">
          <cell r="G24" t="str">
            <v>105321-CES. RURAL  TONGOY</v>
          </cell>
          <cell r="H24">
            <v>5</v>
          </cell>
          <cell r="I24">
            <v>9</v>
          </cell>
          <cell r="J24">
            <v>6</v>
          </cell>
          <cell r="K24">
            <v>3</v>
          </cell>
          <cell r="L24">
            <v>1</v>
          </cell>
          <cell r="M24">
            <v>7</v>
          </cell>
          <cell r="N24">
            <v>11</v>
          </cell>
          <cell r="O24">
            <v>5</v>
          </cell>
          <cell r="P24">
            <v>6</v>
          </cell>
          <cell r="Q24">
            <v>11</v>
          </cell>
          <cell r="R24">
            <v>6</v>
          </cell>
          <cell r="S24">
            <v>4</v>
          </cell>
          <cell r="T24">
            <v>74</v>
          </cell>
        </row>
        <row r="25">
          <cell r="G25" t="str">
            <v>105323-CES. DR. SERGIO AGUILAR</v>
          </cell>
          <cell r="H25">
            <v>23</v>
          </cell>
          <cell r="I25">
            <v>40</v>
          </cell>
          <cell r="J25">
            <v>30</v>
          </cell>
          <cell r="K25">
            <v>29</v>
          </cell>
          <cell r="L25">
            <v>18</v>
          </cell>
          <cell r="M25">
            <v>32</v>
          </cell>
          <cell r="N25">
            <v>39</v>
          </cell>
          <cell r="O25">
            <v>18</v>
          </cell>
          <cell r="P25">
            <v>20</v>
          </cell>
          <cell r="Q25">
            <v>22</v>
          </cell>
          <cell r="R25">
            <v>13</v>
          </cell>
          <cell r="S25">
            <v>27</v>
          </cell>
          <cell r="T25">
            <v>311</v>
          </cell>
        </row>
        <row r="26">
          <cell r="G26" t="str">
            <v>105405-P.S.R. GUANAQUEROS</v>
          </cell>
          <cell r="H26">
            <v>1</v>
          </cell>
          <cell r="I26">
            <v>2</v>
          </cell>
          <cell r="J26">
            <v>3</v>
          </cell>
          <cell r="K26">
            <v>0</v>
          </cell>
          <cell r="L26">
            <v>2</v>
          </cell>
          <cell r="M26">
            <v>1</v>
          </cell>
          <cell r="N26">
            <v>2</v>
          </cell>
          <cell r="O26">
            <v>5</v>
          </cell>
          <cell r="P26">
            <v>5</v>
          </cell>
          <cell r="Q26">
            <v>2</v>
          </cell>
          <cell r="R26">
            <v>2</v>
          </cell>
          <cell r="S26">
            <v>0</v>
          </cell>
          <cell r="T26">
            <v>25</v>
          </cell>
        </row>
        <row r="27">
          <cell r="G27" t="str">
            <v>105406-P.S.R. PAN DE AZUCAR</v>
          </cell>
          <cell r="H27">
            <v>6</v>
          </cell>
          <cell r="I27">
            <v>3</v>
          </cell>
          <cell r="J27">
            <v>3</v>
          </cell>
          <cell r="K27">
            <v>6</v>
          </cell>
          <cell r="L27">
            <v>6</v>
          </cell>
          <cell r="M27">
            <v>2</v>
          </cell>
          <cell r="N27">
            <v>2</v>
          </cell>
          <cell r="O27">
            <v>7</v>
          </cell>
          <cell r="T27">
            <v>35</v>
          </cell>
        </row>
        <row r="28">
          <cell r="G28" t="str">
            <v>105407-P.S.R. TAMBILLOS</v>
          </cell>
          <cell r="I28">
            <v>0</v>
          </cell>
          <cell r="K28">
            <v>2</v>
          </cell>
          <cell r="L28">
            <v>0</v>
          </cell>
          <cell r="N28">
            <v>1</v>
          </cell>
          <cell r="P28">
            <v>1</v>
          </cell>
          <cell r="R28">
            <v>1</v>
          </cell>
          <cell r="T28">
            <v>5</v>
          </cell>
        </row>
        <row r="29">
          <cell r="G29" t="str">
            <v>105705-CECOF EL ALBA</v>
          </cell>
          <cell r="H29">
            <v>0</v>
          </cell>
          <cell r="I29">
            <v>9</v>
          </cell>
          <cell r="J29">
            <v>5</v>
          </cell>
          <cell r="K29">
            <v>5</v>
          </cell>
          <cell r="L29">
            <v>5</v>
          </cell>
          <cell r="M29">
            <v>7</v>
          </cell>
          <cell r="N29">
            <v>5</v>
          </cell>
          <cell r="O29">
            <v>7</v>
          </cell>
          <cell r="P29">
            <v>4</v>
          </cell>
          <cell r="Q29">
            <v>3</v>
          </cell>
          <cell r="R29">
            <v>4</v>
          </cell>
          <cell r="S29">
            <v>2</v>
          </cell>
          <cell r="T29">
            <v>56</v>
          </cell>
        </row>
        <row r="30">
          <cell r="G30" t="str">
            <v>200273-CECOF PUNTA MIRA</v>
          </cell>
          <cell r="H30">
            <v>5</v>
          </cell>
          <cell r="I30">
            <v>4</v>
          </cell>
          <cell r="J30">
            <v>4</v>
          </cell>
          <cell r="K30">
            <v>2</v>
          </cell>
          <cell r="L30">
            <v>6</v>
          </cell>
          <cell r="M30">
            <v>0</v>
          </cell>
          <cell r="N30">
            <v>3</v>
          </cell>
          <cell r="O30">
            <v>2</v>
          </cell>
          <cell r="P30">
            <v>7</v>
          </cell>
          <cell r="Q30">
            <v>7</v>
          </cell>
          <cell r="R30">
            <v>1</v>
          </cell>
          <cell r="S30">
            <v>4</v>
          </cell>
          <cell r="T30">
            <v>45</v>
          </cell>
        </row>
        <row r="31">
          <cell r="G31" t="str">
            <v>200494-CESFAM EL SAUCE</v>
          </cell>
          <cell r="O31">
            <v>7</v>
          </cell>
          <cell r="P31">
            <v>5</v>
          </cell>
          <cell r="Q31">
            <v>6</v>
          </cell>
          <cell r="R31">
            <v>6</v>
          </cell>
          <cell r="S31">
            <v>12</v>
          </cell>
          <cell r="T31">
            <v>36</v>
          </cell>
        </row>
        <row r="32">
          <cell r="G32" t="str">
            <v>200499-CESFAM PAN DE AZÚCAR</v>
          </cell>
          <cell r="P32">
            <v>2</v>
          </cell>
          <cell r="Q32">
            <v>3</v>
          </cell>
          <cell r="R32">
            <v>2</v>
          </cell>
          <cell r="S32">
            <v>4</v>
          </cell>
          <cell r="T32">
            <v>11</v>
          </cell>
        </row>
        <row r="33">
          <cell r="G33" t="str">
            <v>04103-ANDACOLLO</v>
          </cell>
          <cell r="H33">
            <v>10</v>
          </cell>
          <cell r="I33">
            <v>5</v>
          </cell>
          <cell r="J33">
            <v>4</v>
          </cell>
          <cell r="K33">
            <v>11</v>
          </cell>
          <cell r="L33">
            <v>5</v>
          </cell>
          <cell r="M33">
            <v>12</v>
          </cell>
          <cell r="N33">
            <v>1</v>
          </cell>
          <cell r="O33">
            <v>4</v>
          </cell>
          <cell r="P33">
            <v>6</v>
          </cell>
          <cell r="Q33">
            <v>4</v>
          </cell>
          <cell r="R33">
            <v>4</v>
          </cell>
          <cell r="S33">
            <v>2</v>
          </cell>
          <cell r="T33">
            <v>68</v>
          </cell>
        </row>
        <row r="34">
          <cell r="G34" t="str">
            <v>105106-HOSPITAL ANDACOLLO</v>
          </cell>
          <cell r="H34">
            <v>10</v>
          </cell>
          <cell r="I34">
            <v>5</v>
          </cell>
          <cell r="J34">
            <v>4</v>
          </cell>
          <cell r="K34">
            <v>11</v>
          </cell>
          <cell r="L34">
            <v>5</v>
          </cell>
          <cell r="M34">
            <v>12</v>
          </cell>
          <cell r="N34">
            <v>1</v>
          </cell>
          <cell r="O34">
            <v>4</v>
          </cell>
          <cell r="P34">
            <v>6</v>
          </cell>
          <cell r="Q34">
            <v>4</v>
          </cell>
          <cell r="R34">
            <v>4</v>
          </cell>
          <cell r="S34">
            <v>2</v>
          </cell>
          <cell r="T34">
            <v>68</v>
          </cell>
        </row>
        <row r="35">
          <cell r="G35" t="str">
            <v>04104-LA HIGUERA</v>
          </cell>
          <cell r="H35">
            <v>2</v>
          </cell>
          <cell r="I35">
            <v>1</v>
          </cell>
          <cell r="J35">
            <v>0</v>
          </cell>
          <cell r="K35">
            <v>1</v>
          </cell>
          <cell r="L35">
            <v>0</v>
          </cell>
          <cell r="M35">
            <v>0</v>
          </cell>
          <cell r="N35">
            <v>0</v>
          </cell>
          <cell r="O35">
            <v>5</v>
          </cell>
          <cell r="P35">
            <v>5</v>
          </cell>
          <cell r="Q35">
            <v>5</v>
          </cell>
          <cell r="R35">
            <v>4</v>
          </cell>
          <cell r="S35">
            <v>2</v>
          </cell>
          <cell r="T35">
            <v>25</v>
          </cell>
        </row>
        <row r="36">
          <cell r="G36" t="str">
            <v>105314-CES. LA HIGUERA</v>
          </cell>
          <cell r="H36">
            <v>0</v>
          </cell>
          <cell r="I36">
            <v>0</v>
          </cell>
          <cell r="J36">
            <v>0</v>
          </cell>
          <cell r="K36">
            <v>1</v>
          </cell>
          <cell r="M36">
            <v>0</v>
          </cell>
          <cell r="N36">
            <v>0</v>
          </cell>
          <cell r="O36">
            <v>2</v>
          </cell>
          <cell r="P36">
            <v>2</v>
          </cell>
          <cell r="Q36">
            <v>2</v>
          </cell>
          <cell r="S36">
            <v>2</v>
          </cell>
          <cell r="T36">
            <v>9</v>
          </cell>
        </row>
        <row r="37">
          <cell r="G37" t="str">
            <v xml:space="preserve">105500-P.S.R. CALETA HORNOS        </v>
          </cell>
          <cell r="H37">
            <v>0</v>
          </cell>
          <cell r="I37">
            <v>0</v>
          </cell>
          <cell r="K37">
            <v>0</v>
          </cell>
          <cell r="L37">
            <v>0</v>
          </cell>
          <cell r="M37">
            <v>0</v>
          </cell>
          <cell r="O37">
            <v>0</v>
          </cell>
          <cell r="P37">
            <v>1</v>
          </cell>
          <cell r="Q37">
            <v>1</v>
          </cell>
          <cell r="R37">
            <v>3</v>
          </cell>
          <cell r="S37">
            <v>0</v>
          </cell>
          <cell r="T37">
            <v>5</v>
          </cell>
        </row>
        <row r="38">
          <cell r="G38" t="str">
            <v>105505-P.S.R. LOS CHOROS</v>
          </cell>
          <cell r="H38">
            <v>0</v>
          </cell>
          <cell r="I38">
            <v>0</v>
          </cell>
          <cell r="M38">
            <v>0</v>
          </cell>
          <cell r="O38">
            <v>3</v>
          </cell>
          <cell r="P38">
            <v>1</v>
          </cell>
          <cell r="R38">
            <v>1</v>
          </cell>
          <cell r="T38">
            <v>5</v>
          </cell>
        </row>
        <row r="39">
          <cell r="G39" t="str">
            <v>105506-P.S.R. EL TRAPICHE</v>
          </cell>
          <cell r="H39">
            <v>2</v>
          </cell>
          <cell r="I39">
            <v>1</v>
          </cell>
          <cell r="K39">
            <v>0</v>
          </cell>
          <cell r="M39">
            <v>0</v>
          </cell>
          <cell r="N39">
            <v>0</v>
          </cell>
          <cell r="O39">
            <v>0</v>
          </cell>
          <cell r="P39">
            <v>1</v>
          </cell>
          <cell r="Q39">
            <v>2</v>
          </cell>
          <cell r="S39">
            <v>0</v>
          </cell>
          <cell r="T39">
            <v>6</v>
          </cell>
        </row>
        <row r="40">
          <cell r="G40" t="str">
            <v>04105-PAIHUANO</v>
          </cell>
          <cell r="H40">
            <v>1</v>
          </cell>
          <cell r="I40">
            <v>1</v>
          </cell>
          <cell r="J40">
            <v>3</v>
          </cell>
          <cell r="K40">
            <v>4</v>
          </cell>
          <cell r="L40">
            <v>1</v>
          </cell>
          <cell r="M40">
            <v>5</v>
          </cell>
          <cell r="N40">
            <v>4</v>
          </cell>
          <cell r="O40">
            <v>3</v>
          </cell>
          <cell r="P40">
            <v>0</v>
          </cell>
          <cell r="Q40">
            <v>3</v>
          </cell>
          <cell r="R40">
            <v>0</v>
          </cell>
          <cell r="S40">
            <v>2</v>
          </cell>
          <cell r="T40">
            <v>27</v>
          </cell>
        </row>
        <row r="41">
          <cell r="G41" t="str">
            <v>105306-CES. PAIHUANO</v>
          </cell>
          <cell r="I41">
            <v>0</v>
          </cell>
          <cell r="J41">
            <v>1</v>
          </cell>
          <cell r="K41">
            <v>2</v>
          </cell>
          <cell r="M41">
            <v>2</v>
          </cell>
          <cell r="N41">
            <v>0</v>
          </cell>
          <cell r="O41">
            <v>1</v>
          </cell>
          <cell r="P41">
            <v>0</v>
          </cell>
          <cell r="Q41">
            <v>2</v>
          </cell>
          <cell r="R41">
            <v>0</v>
          </cell>
          <cell r="S41">
            <v>2</v>
          </cell>
          <cell r="T41">
            <v>10</v>
          </cell>
        </row>
        <row r="42">
          <cell r="G42" t="str">
            <v>105475-P.S.R. HORCON</v>
          </cell>
          <cell r="H42">
            <v>1</v>
          </cell>
          <cell r="I42">
            <v>1</v>
          </cell>
          <cell r="J42">
            <v>0</v>
          </cell>
          <cell r="K42">
            <v>0</v>
          </cell>
          <cell r="L42">
            <v>0</v>
          </cell>
          <cell r="M42">
            <v>2</v>
          </cell>
          <cell r="N42">
            <v>2</v>
          </cell>
          <cell r="O42">
            <v>1</v>
          </cell>
          <cell r="Q42">
            <v>0</v>
          </cell>
          <cell r="R42">
            <v>0</v>
          </cell>
          <cell r="T42">
            <v>7</v>
          </cell>
        </row>
        <row r="43">
          <cell r="G43" t="str">
            <v>105476-P.S.R. MONTE GRANDE</v>
          </cell>
          <cell r="H43">
            <v>0</v>
          </cell>
          <cell r="J43">
            <v>0</v>
          </cell>
          <cell r="K43">
            <v>1</v>
          </cell>
          <cell r="N43">
            <v>0</v>
          </cell>
          <cell r="Q43">
            <v>1</v>
          </cell>
          <cell r="R43">
            <v>0</v>
          </cell>
          <cell r="T43">
            <v>2</v>
          </cell>
        </row>
        <row r="44">
          <cell r="G44" t="str">
            <v>105477-P.S.R. PISCO ELQUI</v>
          </cell>
          <cell r="H44">
            <v>0</v>
          </cell>
          <cell r="I44">
            <v>0</v>
          </cell>
          <cell r="J44">
            <v>2</v>
          </cell>
          <cell r="K44">
            <v>1</v>
          </cell>
          <cell r="L44">
            <v>1</v>
          </cell>
          <cell r="M44">
            <v>1</v>
          </cell>
          <cell r="N44">
            <v>2</v>
          </cell>
          <cell r="O44">
            <v>1</v>
          </cell>
          <cell r="P44">
            <v>0</v>
          </cell>
          <cell r="R44">
            <v>0</v>
          </cell>
          <cell r="T44">
            <v>8</v>
          </cell>
        </row>
        <row r="45">
          <cell r="G45" t="str">
            <v>04106-VICUÑA</v>
          </cell>
          <cell r="H45">
            <v>16</v>
          </cell>
          <cell r="I45">
            <v>14</v>
          </cell>
          <cell r="J45">
            <v>22</v>
          </cell>
          <cell r="K45">
            <v>8</v>
          </cell>
          <cell r="L45">
            <v>6</v>
          </cell>
          <cell r="M45">
            <v>18</v>
          </cell>
          <cell r="N45">
            <v>17</v>
          </cell>
          <cell r="O45">
            <v>19</v>
          </cell>
          <cell r="P45">
            <v>8</v>
          </cell>
          <cell r="Q45">
            <v>6</v>
          </cell>
          <cell r="R45">
            <v>16</v>
          </cell>
          <cell r="S45">
            <v>24</v>
          </cell>
          <cell r="T45">
            <v>174</v>
          </cell>
        </row>
        <row r="46">
          <cell r="G46" t="str">
            <v>105107-HOSPITAL VICUÑA</v>
          </cell>
          <cell r="H46">
            <v>8</v>
          </cell>
          <cell r="I46">
            <v>7</v>
          </cell>
          <cell r="J46">
            <v>13</v>
          </cell>
          <cell r="M46">
            <v>10</v>
          </cell>
          <cell r="N46">
            <v>13</v>
          </cell>
          <cell r="O46">
            <v>10</v>
          </cell>
          <cell r="P46">
            <v>4</v>
          </cell>
          <cell r="R46">
            <v>7</v>
          </cell>
          <cell r="S46">
            <v>9</v>
          </cell>
          <cell r="T46">
            <v>81</v>
          </cell>
        </row>
        <row r="47">
          <cell r="G47" t="str">
            <v>105467-P.S.R. DIAGUITAS</v>
          </cell>
          <cell r="I47">
            <v>1</v>
          </cell>
          <cell r="J47">
            <v>0</v>
          </cell>
          <cell r="K47">
            <v>1</v>
          </cell>
          <cell r="L47">
            <v>1</v>
          </cell>
          <cell r="M47">
            <v>1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4</v>
          </cell>
        </row>
        <row r="48">
          <cell r="G48" t="str">
            <v>105468-P.S.R. EL MOLLE</v>
          </cell>
          <cell r="H48">
            <v>0</v>
          </cell>
          <cell r="J48">
            <v>2</v>
          </cell>
          <cell r="M48">
            <v>0</v>
          </cell>
          <cell r="P48">
            <v>0</v>
          </cell>
          <cell r="Q48">
            <v>0</v>
          </cell>
          <cell r="R48">
            <v>2</v>
          </cell>
          <cell r="S48">
            <v>0</v>
          </cell>
          <cell r="T48">
            <v>4</v>
          </cell>
        </row>
        <row r="49">
          <cell r="G49" t="str">
            <v>105469-P.S.R. EL TAMBO</v>
          </cell>
          <cell r="H49">
            <v>3</v>
          </cell>
          <cell r="I49">
            <v>0</v>
          </cell>
          <cell r="J49">
            <v>1</v>
          </cell>
          <cell r="K49">
            <v>0</v>
          </cell>
          <cell r="L49">
            <v>4</v>
          </cell>
          <cell r="M49">
            <v>1</v>
          </cell>
          <cell r="N49">
            <v>1</v>
          </cell>
          <cell r="O49">
            <v>2</v>
          </cell>
          <cell r="P49">
            <v>1</v>
          </cell>
          <cell r="Q49">
            <v>0</v>
          </cell>
          <cell r="R49">
            <v>3</v>
          </cell>
          <cell r="S49">
            <v>3</v>
          </cell>
          <cell r="T49">
            <v>19</v>
          </cell>
        </row>
        <row r="50">
          <cell r="G50" t="str">
            <v>105470-P.S.R. HUANTA</v>
          </cell>
          <cell r="H50">
            <v>1</v>
          </cell>
          <cell r="K50">
            <v>0</v>
          </cell>
          <cell r="T50">
            <v>1</v>
          </cell>
        </row>
        <row r="51">
          <cell r="G51" t="str">
            <v>105471-P.S.R. PERALILLO</v>
          </cell>
          <cell r="H51">
            <v>0</v>
          </cell>
          <cell r="I51">
            <v>0</v>
          </cell>
          <cell r="J51">
            <v>2</v>
          </cell>
          <cell r="K51">
            <v>2</v>
          </cell>
          <cell r="L51">
            <v>0</v>
          </cell>
          <cell r="M51">
            <v>2</v>
          </cell>
          <cell r="N51">
            <v>2</v>
          </cell>
          <cell r="O51">
            <v>4</v>
          </cell>
          <cell r="P51">
            <v>1</v>
          </cell>
          <cell r="Q51">
            <v>3</v>
          </cell>
          <cell r="S51">
            <v>2</v>
          </cell>
          <cell r="T51">
            <v>18</v>
          </cell>
        </row>
        <row r="52">
          <cell r="G52" t="str">
            <v>105472-P.S.R. RIVADAVIA</v>
          </cell>
          <cell r="H52">
            <v>2</v>
          </cell>
          <cell r="I52">
            <v>2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1</v>
          </cell>
          <cell r="Q52">
            <v>2</v>
          </cell>
          <cell r="R52">
            <v>1</v>
          </cell>
          <cell r="S52">
            <v>0</v>
          </cell>
          <cell r="T52">
            <v>10</v>
          </cell>
        </row>
        <row r="53">
          <cell r="G53" t="str">
            <v>105473-P.S.R. TALCUNA</v>
          </cell>
          <cell r="H53">
            <v>0</v>
          </cell>
          <cell r="I53">
            <v>1</v>
          </cell>
          <cell r="J53">
            <v>0</v>
          </cell>
          <cell r="K53">
            <v>1</v>
          </cell>
          <cell r="L53">
            <v>1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1</v>
          </cell>
          <cell r="R53">
            <v>0</v>
          </cell>
          <cell r="S53">
            <v>7</v>
          </cell>
          <cell r="T53">
            <v>11</v>
          </cell>
        </row>
        <row r="54">
          <cell r="G54" t="str">
            <v>105474-P.S.R. CHAPILCA</v>
          </cell>
          <cell r="H54">
            <v>0</v>
          </cell>
          <cell r="I54">
            <v>1</v>
          </cell>
          <cell r="J54">
            <v>0</v>
          </cell>
          <cell r="L54">
            <v>0</v>
          </cell>
          <cell r="M54">
            <v>1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T54">
            <v>2</v>
          </cell>
        </row>
        <row r="55">
          <cell r="G55" t="str">
            <v>105502-P.S.R. CALINGASTA</v>
          </cell>
          <cell r="H55">
            <v>2</v>
          </cell>
          <cell r="I55">
            <v>2</v>
          </cell>
          <cell r="J55">
            <v>4</v>
          </cell>
          <cell r="K55">
            <v>2</v>
          </cell>
          <cell r="L55">
            <v>0</v>
          </cell>
          <cell r="M55">
            <v>2</v>
          </cell>
          <cell r="N55">
            <v>1</v>
          </cell>
          <cell r="O55">
            <v>2</v>
          </cell>
          <cell r="P55">
            <v>2</v>
          </cell>
          <cell r="Q55">
            <v>0</v>
          </cell>
          <cell r="T55">
            <v>17</v>
          </cell>
        </row>
        <row r="56">
          <cell r="G56" t="str">
            <v>105509-P.S.R. GUALLIGUAICA</v>
          </cell>
          <cell r="H56">
            <v>0</v>
          </cell>
          <cell r="J56">
            <v>0</v>
          </cell>
          <cell r="K56">
            <v>1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1</v>
          </cell>
        </row>
        <row r="57">
          <cell r="G57" t="str">
            <v>200538-CESFAM SAN ISIDRO CALINGASTA</v>
          </cell>
          <cell r="R57">
            <v>3</v>
          </cell>
          <cell r="S57">
            <v>3</v>
          </cell>
          <cell r="T57">
            <v>6</v>
          </cell>
        </row>
        <row r="58">
          <cell r="G58" t="str">
            <v>04201-ILLAPEL</v>
          </cell>
          <cell r="H58">
            <v>28</v>
          </cell>
          <cell r="I58">
            <v>17</v>
          </cell>
          <cell r="J58">
            <v>32</v>
          </cell>
          <cell r="K58">
            <v>13</v>
          </cell>
          <cell r="L58">
            <v>28</v>
          </cell>
          <cell r="M58">
            <v>11</v>
          </cell>
          <cell r="N58">
            <v>24</v>
          </cell>
          <cell r="O58">
            <v>31</v>
          </cell>
          <cell r="P58">
            <v>12</v>
          </cell>
          <cell r="Q58">
            <v>23</v>
          </cell>
          <cell r="R58">
            <v>29</v>
          </cell>
          <cell r="S58">
            <v>13</v>
          </cell>
          <cell r="T58">
            <v>261</v>
          </cell>
        </row>
        <row r="59">
          <cell r="G59" t="str">
            <v>105326-CESFAM SAN RAFAEL</v>
          </cell>
          <cell r="H59">
            <v>6</v>
          </cell>
          <cell r="I59">
            <v>4</v>
          </cell>
          <cell r="J59">
            <v>10</v>
          </cell>
          <cell r="K59">
            <v>4</v>
          </cell>
          <cell r="L59">
            <v>7</v>
          </cell>
          <cell r="M59">
            <v>7</v>
          </cell>
          <cell r="N59">
            <v>6</v>
          </cell>
          <cell r="O59">
            <v>10</v>
          </cell>
          <cell r="P59">
            <v>6</v>
          </cell>
          <cell r="Q59">
            <v>6</v>
          </cell>
          <cell r="R59">
            <v>10</v>
          </cell>
          <cell r="S59">
            <v>4</v>
          </cell>
          <cell r="T59">
            <v>80</v>
          </cell>
        </row>
        <row r="60">
          <cell r="G60" t="str">
            <v xml:space="preserve">105443-P.S.R. CARCAMO                   </v>
          </cell>
          <cell r="H60">
            <v>0</v>
          </cell>
          <cell r="I60">
            <v>1</v>
          </cell>
          <cell r="J60">
            <v>2</v>
          </cell>
          <cell r="K60">
            <v>1</v>
          </cell>
          <cell r="N60">
            <v>1</v>
          </cell>
          <cell r="S60">
            <v>1</v>
          </cell>
          <cell r="T60">
            <v>6</v>
          </cell>
        </row>
        <row r="61">
          <cell r="G61" t="str">
            <v>105444-P.S.R. HUINTIL</v>
          </cell>
          <cell r="N61">
            <v>1</v>
          </cell>
          <cell r="R61">
            <v>2</v>
          </cell>
          <cell r="T61">
            <v>3</v>
          </cell>
        </row>
        <row r="62">
          <cell r="G62" t="str">
            <v>105445-P.S.R. LIMAHUIDA</v>
          </cell>
          <cell r="H62">
            <v>0</v>
          </cell>
          <cell r="I62">
            <v>1</v>
          </cell>
          <cell r="J62">
            <v>1</v>
          </cell>
          <cell r="K62">
            <v>1</v>
          </cell>
          <cell r="L62">
            <v>0</v>
          </cell>
          <cell r="M62">
            <v>0</v>
          </cell>
          <cell r="N62">
            <v>0</v>
          </cell>
          <cell r="P62">
            <v>1</v>
          </cell>
          <cell r="Q62">
            <v>1</v>
          </cell>
          <cell r="T62">
            <v>5</v>
          </cell>
        </row>
        <row r="63">
          <cell r="G63" t="str">
            <v>105447-P.S.R. PERALILLO</v>
          </cell>
          <cell r="H63">
            <v>2</v>
          </cell>
          <cell r="J63">
            <v>0</v>
          </cell>
          <cell r="K63">
            <v>0</v>
          </cell>
          <cell r="L63">
            <v>0</v>
          </cell>
          <cell r="N63">
            <v>0</v>
          </cell>
          <cell r="O63">
            <v>1</v>
          </cell>
          <cell r="P63">
            <v>0</v>
          </cell>
          <cell r="Q63">
            <v>2</v>
          </cell>
          <cell r="R63">
            <v>0</v>
          </cell>
          <cell r="T63">
            <v>5</v>
          </cell>
        </row>
        <row r="64">
          <cell r="G64" t="str">
            <v>105448-P.S.R. SANTA VIRGINIA</v>
          </cell>
          <cell r="J64">
            <v>1</v>
          </cell>
          <cell r="N64">
            <v>1</v>
          </cell>
          <cell r="S64">
            <v>1</v>
          </cell>
          <cell r="T64">
            <v>3</v>
          </cell>
        </row>
        <row r="65">
          <cell r="G65" t="str">
            <v>105486-P.S.R. TUNGA SUR</v>
          </cell>
          <cell r="L65">
            <v>0</v>
          </cell>
          <cell r="T65">
            <v>0</v>
          </cell>
        </row>
        <row r="66">
          <cell r="G66" t="str">
            <v>105487-P.S.R. CAÑAS UNO</v>
          </cell>
          <cell r="H66">
            <v>3</v>
          </cell>
          <cell r="J66">
            <v>2</v>
          </cell>
          <cell r="K66">
            <v>1</v>
          </cell>
          <cell r="L66">
            <v>3</v>
          </cell>
          <cell r="M66">
            <v>1</v>
          </cell>
          <cell r="N66">
            <v>5</v>
          </cell>
          <cell r="O66">
            <v>0</v>
          </cell>
          <cell r="P66">
            <v>0</v>
          </cell>
          <cell r="Q66">
            <v>0</v>
          </cell>
          <cell r="R66">
            <v>1</v>
          </cell>
          <cell r="S66">
            <v>2</v>
          </cell>
          <cell r="T66">
            <v>18</v>
          </cell>
        </row>
        <row r="67">
          <cell r="G67" t="str">
            <v>105496-P.S.R. PINTACURA SUR</v>
          </cell>
          <cell r="H67">
            <v>2</v>
          </cell>
          <cell r="N67">
            <v>0</v>
          </cell>
          <cell r="O67">
            <v>0</v>
          </cell>
          <cell r="P67">
            <v>0</v>
          </cell>
          <cell r="R67">
            <v>1</v>
          </cell>
          <cell r="T67">
            <v>3</v>
          </cell>
        </row>
        <row r="68">
          <cell r="G68" t="str">
            <v>105504-P.S.R. SOCAVON</v>
          </cell>
          <cell r="H68">
            <v>0</v>
          </cell>
          <cell r="J68">
            <v>1</v>
          </cell>
          <cell r="L68">
            <v>0</v>
          </cell>
          <cell r="N68">
            <v>1</v>
          </cell>
          <cell r="P68">
            <v>0</v>
          </cell>
          <cell r="Q68">
            <v>0</v>
          </cell>
          <cell r="R68">
            <v>0</v>
          </cell>
          <cell r="T68">
            <v>2</v>
          </cell>
        </row>
        <row r="69">
          <cell r="G69" t="str">
            <v>200366-CESFAM URBANO II</v>
          </cell>
          <cell r="H69">
            <v>15</v>
          </cell>
          <cell r="I69">
            <v>11</v>
          </cell>
          <cell r="J69">
            <v>15</v>
          </cell>
          <cell r="K69">
            <v>6</v>
          </cell>
          <cell r="L69">
            <v>18</v>
          </cell>
          <cell r="M69">
            <v>3</v>
          </cell>
          <cell r="N69">
            <v>9</v>
          </cell>
          <cell r="O69">
            <v>20</v>
          </cell>
          <cell r="P69">
            <v>5</v>
          </cell>
          <cell r="Q69">
            <v>14</v>
          </cell>
          <cell r="R69">
            <v>15</v>
          </cell>
          <cell r="S69">
            <v>5</v>
          </cell>
          <cell r="T69">
            <v>136</v>
          </cell>
        </row>
        <row r="70">
          <cell r="G70" t="str">
            <v>04202-CANELA</v>
          </cell>
          <cell r="H70">
            <v>8</v>
          </cell>
          <cell r="I70">
            <v>4</v>
          </cell>
          <cell r="J70">
            <v>6</v>
          </cell>
          <cell r="K70">
            <v>4</v>
          </cell>
          <cell r="L70">
            <v>5</v>
          </cell>
          <cell r="M70">
            <v>4</v>
          </cell>
          <cell r="N70">
            <v>4</v>
          </cell>
          <cell r="O70">
            <v>2</v>
          </cell>
          <cell r="P70">
            <v>5</v>
          </cell>
          <cell r="Q70">
            <v>5</v>
          </cell>
          <cell r="R70">
            <v>3</v>
          </cell>
          <cell r="S70">
            <v>8</v>
          </cell>
          <cell r="T70">
            <v>58</v>
          </cell>
        </row>
        <row r="71">
          <cell r="G71" t="str">
            <v>105309-CES. RURAL CANELA</v>
          </cell>
          <cell r="H71">
            <v>8</v>
          </cell>
          <cell r="I71">
            <v>4</v>
          </cell>
          <cell r="J71">
            <v>5</v>
          </cell>
          <cell r="K71">
            <v>4</v>
          </cell>
          <cell r="L71">
            <v>4</v>
          </cell>
          <cell r="M71">
            <v>4</v>
          </cell>
          <cell r="N71">
            <v>4</v>
          </cell>
          <cell r="O71">
            <v>2</v>
          </cell>
          <cell r="P71">
            <v>5</v>
          </cell>
          <cell r="Q71">
            <v>5</v>
          </cell>
          <cell r="R71">
            <v>2</v>
          </cell>
          <cell r="S71">
            <v>6</v>
          </cell>
          <cell r="T71">
            <v>53</v>
          </cell>
        </row>
        <row r="72">
          <cell r="G72" t="str">
            <v xml:space="preserve">105450-P.S.R. MINCHA NORTE            </v>
          </cell>
          <cell r="I72">
            <v>0</v>
          </cell>
          <cell r="J72">
            <v>0</v>
          </cell>
          <cell r="K72">
            <v>0</v>
          </cell>
          <cell r="M72">
            <v>0</v>
          </cell>
          <cell r="N72">
            <v>0</v>
          </cell>
          <cell r="P72">
            <v>0</v>
          </cell>
          <cell r="S72">
            <v>2</v>
          </cell>
          <cell r="T72">
            <v>2</v>
          </cell>
        </row>
        <row r="73">
          <cell r="G73" t="str">
            <v>105451-P.S.R. AGUA FRIA</v>
          </cell>
          <cell r="M73">
            <v>0</v>
          </cell>
          <cell r="T73">
            <v>0</v>
          </cell>
        </row>
        <row r="74">
          <cell r="G74" t="str">
            <v>105482-P.S.R. CANELA ALTA</v>
          </cell>
          <cell r="K74">
            <v>0</v>
          </cell>
          <cell r="T74">
            <v>0</v>
          </cell>
        </row>
        <row r="75">
          <cell r="G75" t="str">
            <v>105484-P.S.R. HUENTELAUQUEN</v>
          </cell>
          <cell r="J75">
            <v>1</v>
          </cell>
          <cell r="L75">
            <v>1</v>
          </cell>
          <cell r="N75">
            <v>0</v>
          </cell>
          <cell r="R75">
            <v>1</v>
          </cell>
          <cell r="T75">
            <v>3</v>
          </cell>
        </row>
        <row r="76">
          <cell r="G76" t="str">
            <v>04203-LOS VILOS</v>
          </cell>
          <cell r="H76">
            <v>9</v>
          </cell>
          <cell r="I76">
            <v>11</v>
          </cell>
          <cell r="J76">
            <v>24</v>
          </cell>
          <cell r="K76">
            <v>14</v>
          </cell>
          <cell r="L76">
            <v>12</v>
          </cell>
          <cell r="M76">
            <v>7</v>
          </cell>
          <cell r="N76">
            <v>8</v>
          </cell>
          <cell r="O76">
            <v>14</v>
          </cell>
          <cell r="P76">
            <v>12</v>
          </cell>
          <cell r="Q76">
            <v>18</v>
          </cell>
          <cell r="R76">
            <v>14</v>
          </cell>
          <cell r="S76">
            <v>16</v>
          </cell>
          <cell r="T76">
            <v>159</v>
          </cell>
        </row>
        <row r="77">
          <cell r="G77" t="str">
            <v>105108-HOSPITAL LOS VILOS</v>
          </cell>
          <cell r="H77">
            <v>5</v>
          </cell>
          <cell r="I77">
            <v>6</v>
          </cell>
          <cell r="J77">
            <v>11</v>
          </cell>
          <cell r="K77">
            <v>7</v>
          </cell>
          <cell r="L77">
            <v>7</v>
          </cell>
          <cell r="M77">
            <v>4</v>
          </cell>
          <cell r="N77">
            <v>6</v>
          </cell>
          <cell r="O77">
            <v>7</v>
          </cell>
          <cell r="P77">
            <v>7</v>
          </cell>
          <cell r="Q77">
            <v>12</v>
          </cell>
          <cell r="R77">
            <v>12</v>
          </cell>
          <cell r="S77">
            <v>7</v>
          </cell>
          <cell r="T77">
            <v>91</v>
          </cell>
        </row>
        <row r="78">
          <cell r="G78" t="str">
            <v xml:space="preserve">105478-P.S.R. CAIMANES                   </v>
          </cell>
          <cell r="H78">
            <v>1</v>
          </cell>
          <cell r="I78">
            <v>1</v>
          </cell>
          <cell r="J78">
            <v>5</v>
          </cell>
          <cell r="K78">
            <v>3</v>
          </cell>
          <cell r="L78">
            <v>0</v>
          </cell>
          <cell r="M78">
            <v>1</v>
          </cell>
          <cell r="N78">
            <v>0</v>
          </cell>
          <cell r="O78">
            <v>4</v>
          </cell>
          <cell r="P78">
            <v>2</v>
          </cell>
          <cell r="Q78">
            <v>0</v>
          </cell>
          <cell r="S78">
            <v>1</v>
          </cell>
          <cell r="T78">
            <v>18</v>
          </cell>
        </row>
        <row r="79">
          <cell r="G79" t="str">
            <v>105479-P.S.R. GUANGUALI</v>
          </cell>
          <cell r="H79">
            <v>0</v>
          </cell>
          <cell r="J79">
            <v>1</v>
          </cell>
          <cell r="K79">
            <v>0</v>
          </cell>
          <cell r="L79">
            <v>0</v>
          </cell>
          <cell r="N79">
            <v>0</v>
          </cell>
          <cell r="O79">
            <v>0</v>
          </cell>
          <cell r="P79">
            <v>1</v>
          </cell>
          <cell r="Q79">
            <v>1</v>
          </cell>
          <cell r="R79">
            <v>0</v>
          </cell>
          <cell r="S79">
            <v>1</v>
          </cell>
          <cell r="T79">
            <v>4</v>
          </cell>
        </row>
        <row r="80">
          <cell r="G80" t="str">
            <v>105480-P.S.R. QUILIMARI</v>
          </cell>
          <cell r="H80">
            <v>3</v>
          </cell>
          <cell r="I80">
            <v>4</v>
          </cell>
          <cell r="J80">
            <v>6</v>
          </cell>
          <cell r="K80">
            <v>4</v>
          </cell>
          <cell r="L80">
            <v>4</v>
          </cell>
          <cell r="M80">
            <v>2</v>
          </cell>
          <cell r="N80">
            <v>2</v>
          </cell>
          <cell r="O80">
            <v>3</v>
          </cell>
          <cell r="P80">
            <v>2</v>
          </cell>
          <cell r="Q80">
            <v>3</v>
          </cell>
          <cell r="R80">
            <v>1</v>
          </cell>
          <cell r="S80">
            <v>6</v>
          </cell>
          <cell r="T80">
            <v>40</v>
          </cell>
        </row>
        <row r="81">
          <cell r="G81" t="str">
            <v>105481-P.S.R. TILAMA</v>
          </cell>
          <cell r="I81">
            <v>0</v>
          </cell>
          <cell r="J81">
            <v>1</v>
          </cell>
          <cell r="M81">
            <v>0</v>
          </cell>
          <cell r="P81">
            <v>0</v>
          </cell>
          <cell r="Q81">
            <v>1</v>
          </cell>
          <cell r="R81">
            <v>1</v>
          </cell>
          <cell r="T81">
            <v>3</v>
          </cell>
        </row>
        <row r="82">
          <cell r="G82" t="str">
            <v>105511-P.S.R. LOS CONDORES</v>
          </cell>
          <cell r="J82">
            <v>0</v>
          </cell>
          <cell r="K82">
            <v>0</v>
          </cell>
          <cell r="L82">
            <v>1</v>
          </cell>
          <cell r="M82">
            <v>0</v>
          </cell>
          <cell r="P82">
            <v>0</v>
          </cell>
          <cell r="Q82">
            <v>1</v>
          </cell>
          <cell r="S82">
            <v>1</v>
          </cell>
          <cell r="T82">
            <v>3</v>
          </cell>
        </row>
        <row r="83">
          <cell r="G83" t="str">
            <v>04204-SALAMANCA</v>
          </cell>
          <cell r="H83">
            <v>21</v>
          </cell>
          <cell r="I83">
            <v>15</v>
          </cell>
          <cell r="J83">
            <v>24</v>
          </cell>
          <cell r="K83">
            <v>27</v>
          </cell>
          <cell r="L83">
            <v>21</v>
          </cell>
          <cell r="M83">
            <v>19</v>
          </cell>
          <cell r="N83">
            <v>7</v>
          </cell>
          <cell r="O83">
            <v>13</v>
          </cell>
          <cell r="P83">
            <v>14</v>
          </cell>
          <cell r="Q83">
            <v>22</v>
          </cell>
          <cell r="R83">
            <v>20</v>
          </cell>
          <cell r="S83">
            <v>25</v>
          </cell>
          <cell r="T83">
            <v>228</v>
          </cell>
        </row>
        <row r="84">
          <cell r="G84" t="str">
            <v>105104-HOSPITAL SALAMANCA</v>
          </cell>
          <cell r="H84">
            <v>9</v>
          </cell>
          <cell r="I84">
            <v>7</v>
          </cell>
          <cell r="J84">
            <v>7</v>
          </cell>
          <cell r="K84">
            <v>15</v>
          </cell>
          <cell r="L84">
            <v>9</v>
          </cell>
          <cell r="M84">
            <v>7</v>
          </cell>
          <cell r="N84">
            <v>3</v>
          </cell>
          <cell r="O84">
            <v>1</v>
          </cell>
          <cell r="P84">
            <v>4</v>
          </cell>
          <cell r="Q84">
            <v>11</v>
          </cell>
          <cell r="R84">
            <v>9</v>
          </cell>
          <cell r="S84">
            <v>13</v>
          </cell>
          <cell r="T84">
            <v>95</v>
          </cell>
        </row>
        <row r="85">
          <cell r="G85" t="str">
            <v xml:space="preserve">105452-P.S.R. CUNCUMEN                 </v>
          </cell>
          <cell r="H85">
            <v>1</v>
          </cell>
          <cell r="I85">
            <v>0</v>
          </cell>
          <cell r="J85">
            <v>3</v>
          </cell>
          <cell r="K85">
            <v>1</v>
          </cell>
          <cell r="L85">
            <v>1</v>
          </cell>
          <cell r="M85">
            <v>1</v>
          </cell>
          <cell r="N85">
            <v>0</v>
          </cell>
          <cell r="O85">
            <v>0</v>
          </cell>
          <cell r="P85">
            <v>1</v>
          </cell>
          <cell r="Q85">
            <v>1</v>
          </cell>
          <cell r="R85">
            <v>1</v>
          </cell>
          <cell r="S85">
            <v>0</v>
          </cell>
          <cell r="T85">
            <v>10</v>
          </cell>
        </row>
        <row r="86">
          <cell r="G86" t="str">
            <v>105453-P.S.R. TRANQUILLA</v>
          </cell>
          <cell r="H86">
            <v>1</v>
          </cell>
          <cell r="I86">
            <v>2</v>
          </cell>
          <cell r="J86">
            <v>3</v>
          </cell>
          <cell r="K86">
            <v>2</v>
          </cell>
          <cell r="L86">
            <v>2</v>
          </cell>
          <cell r="M86">
            <v>2</v>
          </cell>
          <cell r="N86">
            <v>1</v>
          </cell>
          <cell r="O86">
            <v>4</v>
          </cell>
          <cell r="P86">
            <v>1</v>
          </cell>
          <cell r="Q86">
            <v>3</v>
          </cell>
          <cell r="R86">
            <v>2</v>
          </cell>
          <cell r="S86">
            <v>1</v>
          </cell>
          <cell r="T86">
            <v>24</v>
          </cell>
        </row>
        <row r="87">
          <cell r="G87" t="str">
            <v>105454-P.S.R. CUNLAGUA</v>
          </cell>
          <cell r="H87">
            <v>0</v>
          </cell>
          <cell r="K87">
            <v>0</v>
          </cell>
          <cell r="M87">
            <v>0</v>
          </cell>
          <cell r="T87">
            <v>0</v>
          </cell>
        </row>
        <row r="88">
          <cell r="G88" t="str">
            <v>105455-P.S.R. CHILLEPIN</v>
          </cell>
          <cell r="H88">
            <v>1</v>
          </cell>
          <cell r="I88">
            <v>1</v>
          </cell>
          <cell r="J88">
            <v>0</v>
          </cell>
          <cell r="K88">
            <v>0</v>
          </cell>
          <cell r="L88">
            <v>4</v>
          </cell>
          <cell r="M88">
            <v>2</v>
          </cell>
          <cell r="N88">
            <v>0</v>
          </cell>
          <cell r="O88">
            <v>2</v>
          </cell>
          <cell r="P88">
            <v>2</v>
          </cell>
          <cell r="Q88">
            <v>0</v>
          </cell>
          <cell r="R88">
            <v>1</v>
          </cell>
          <cell r="S88">
            <v>1</v>
          </cell>
          <cell r="T88">
            <v>14</v>
          </cell>
        </row>
        <row r="89">
          <cell r="G89" t="str">
            <v>105456-P.S.R. LLIMPO</v>
          </cell>
          <cell r="H89">
            <v>2</v>
          </cell>
          <cell r="I89">
            <v>1</v>
          </cell>
          <cell r="J89">
            <v>1</v>
          </cell>
          <cell r="K89">
            <v>1</v>
          </cell>
          <cell r="L89">
            <v>1</v>
          </cell>
          <cell r="M89">
            <v>0</v>
          </cell>
          <cell r="N89">
            <v>0</v>
          </cell>
          <cell r="O89">
            <v>1</v>
          </cell>
          <cell r="P89">
            <v>2</v>
          </cell>
          <cell r="Q89">
            <v>0</v>
          </cell>
          <cell r="R89">
            <v>0</v>
          </cell>
          <cell r="S89">
            <v>1</v>
          </cell>
          <cell r="T89">
            <v>10</v>
          </cell>
        </row>
        <row r="90">
          <cell r="G90" t="str">
            <v>105457-P.S.R. SAN AGUSTIN</v>
          </cell>
          <cell r="K90">
            <v>1</v>
          </cell>
          <cell r="L90">
            <v>1</v>
          </cell>
          <cell r="M90">
            <v>0</v>
          </cell>
          <cell r="O90">
            <v>1</v>
          </cell>
          <cell r="Q90">
            <v>1</v>
          </cell>
          <cell r="T90">
            <v>4</v>
          </cell>
        </row>
        <row r="91">
          <cell r="G91" t="str">
            <v>105458-P.S.R. TAHUINCO</v>
          </cell>
          <cell r="H91">
            <v>3</v>
          </cell>
          <cell r="I91">
            <v>1</v>
          </cell>
          <cell r="J91">
            <v>6</v>
          </cell>
          <cell r="K91">
            <v>6</v>
          </cell>
          <cell r="L91">
            <v>0</v>
          </cell>
          <cell r="M91">
            <v>2</v>
          </cell>
          <cell r="N91">
            <v>2</v>
          </cell>
          <cell r="O91">
            <v>3</v>
          </cell>
          <cell r="P91">
            <v>0</v>
          </cell>
          <cell r="Q91">
            <v>5</v>
          </cell>
          <cell r="R91">
            <v>5</v>
          </cell>
          <cell r="S91">
            <v>3</v>
          </cell>
          <cell r="T91">
            <v>36</v>
          </cell>
        </row>
        <row r="92">
          <cell r="G92" t="str">
            <v>105491-P.S.R. QUELEN BAJO</v>
          </cell>
          <cell r="H92">
            <v>4</v>
          </cell>
          <cell r="I92">
            <v>2</v>
          </cell>
          <cell r="J92">
            <v>1</v>
          </cell>
          <cell r="K92">
            <v>0</v>
          </cell>
          <cell r="L92">
            <v>3</v>
          </cell>
          <cell r="M92">
            <v>4</v>
          </cell>
          <cell r="N92">
            <v>0</v>
          </cell>
          <cell r="O92">
            <v>0</v>
          </cell>
          <cell r="P92">
            <v>3</v>
          </cell>
          <cell r="Q92">
            <v>1</v>
          </cell>
          <cell r="R92">
            <v>0</v>
          </cell>
          <cell r="S92">
            <v>4</v>
          </cell>
          <cell r="T92">
            <v>22</v>
          </cell>
        </row>
        <row r="93">
          <cell r="G93" t="str">
            <v>105492-P.S.R. CAMISA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1</v>
          </cell>
          <cell r="O93">
            <v>1</v>
          </cell>
          <cell r="R93">
            <v>1</v>
          </cell>
          <cell r="T93">
            <v>3</v>
          </cell>
        </row>
        <row r="94">
          <cell r="G94" t="str">
            <v>105501-P.S.R. ARBOLEDA GRANDE</v>
          </cell>
          <cell r="I94">
            <v>1</v>
          </cell>
          <cell r="J94">
            <v>3</v>
          </cell>
          <cell r="K94">
            <v>1</v>
          </cell>
          <cell r="L94">
            <v>0</v>
          </cell>
          <cell r="M94">
            <v>0</v>
          </cell>
          <cell r="N94">
            <v>1</v>
          </cell>
          <cell r="O94">
            <v>0</v>
          </cell>
          <cell r="P94">
            <v>1</v>
          </cell>
          <cell r="Q94">
            <v>0</v>
          </cell>
          <cell r="R94">
            <v>1</v>
          </cell>
          <cell r="S94">
            <v>2</v>
          </cell>
          <cell r="T94">
            <v>10</v>
          </cell>
        </row>
        <row r="95">
          <cell r="G95" t="str">
            <v>04301-OVALLE</v>
          </cell>
          <cell r="H95">
            <v>85</v>
          </cell>
          <cell r="I95">
            <v>64</v>
          </cell>
          <cell r="J95">
            <v>75</v>
          </cell>
          <cell r="K95">
            <v>71</v>
          </cell>
          <cell r="L95">
            <v>82</v>
          </cell>
          <cell r="M95">
            <v>80</v>
          </cell>
          <cell r="N95">
            <v>59</v>
          </cell>
          <cell r="O95">
            <v>80</v>
          </cell>
          <cell r="P95">
            <v>74</v>
          </cell>
          <cell r="Q95">
            <v>60</v>
          </cell>
          <cell r="R95">
            <v>71</v>
          </cell>
          <cell r="S95">
            <v>84</v>
          </cell>
          <cell r="T95">
            <v>885</v>
          </cell>
        </row>
        <row r="96">
          <cell r="G96" t="str">
            <v>105315-CES. RURAL C. DE TAMAYA</v>
          </cell>
          <cell r="H96">
            <v>5</v>
          </cell>
          <cell r="I96">
            <v>1</v>
          </cell>
          <cell r="J96">
            <v>5</v>
          </cell>
          <cell r="K96">
            <v>3</v>
          </cell>
          <cell r="L96">
            <v>3</v>
          </cell>
          <cell r="M96">
            <v>5</v>
          </cell>
          <cell r="N96">
            <v>4</v>
          </cell>
          <cell r="O96">
            <v>8</v>
          </cell>
          <cell r="P96">
            <v>2</v>
          </cell>
          <cell r="Q96">
            <v>3</v>
          </cell>
          <cell r="R96">
            <v>3</v>
          </cell>
          <cell r="S96">
            <v>2</v>
          </cell>
          <cell r="T96">
            <v>44</v>
          </cell>
        </row>
        <row r="97">
          <cell r="G97" t="str">
            <v>105317-CES. JORGE JORDAN D.</v>
          </cell>
          <cell r="H97">
            <v>22</v>
          </cell>
          <cell r="I97">
            <v>17</v>
          </cell>
          <cell r="J97">
            <v>20</v>
          </cell>
          <cell r="K97">
            <v>19</v>
          </cell>
          <cell r="L97">
            <v>25</v>
          </cell>
          <cell r="M97">
            <v>15</v>
          </cell>
          <cell r="N97">
            <v>22</v>
          </cell>
          <cell r="O97">
            <v>22</v>
          </cell>
          <cell r="P97">
            <v>21</v>
          </cell>
          <cell r="Q97">
            <v>14</v>
          </cell>
          <cell r="R97">
            <v>17</v>
          </cell>
          <cell r="S97">
            <v>27</v>
          </cell>
          <cell r="T97">
            <v>241</v>
          </cell>
        </row>
        <row r="98">
          <cell r="G98" t="str">
            <v>105322-CES. MARCOS MACUADA</v>
          </cell>
          <cell r="H98">
            <v>33</v>
          </cell>
          <cell r="I98">
            <v>35</v>
          </cell>
          <cell r="J98">
            <v>30</v>
          </cell>
          <cell r="K98">
            <v>28</v>
          </cell>
          <cell r="L98">
            <v>31</v>
          </cell>
          <cell r="M98">
            <v>37</v>
          </cell>
          <cell r="N98">
            <v>17</v>
          </cell>
          <cell r="O98">
            <v>29</v>
          </cell>
          <cell r="P98">
            <v>30</v>
          </cell>
          <cell r="Q98">
            <v>19</v>
          </cell>
          <cell r="R98">
            <v>26</v>
          </cell>
          <cell r="S98">
            <v>42</v>
          </cell>
          <cell r="T98">
            <v>357</v>
          </cell>
        </row>
        <row r="99">
          <cell r="G99" t="str">
            <v>105324-CES. SOTAQUI</v>
          </cell>
          <cell r="H99">
            <v>6</v>
          </cell>
          <cell r="I99">
            <v>1</v>
          </cell>
          <cell r="J99">
            <v>3</v>
          </cell>
          <cell r="K99">
            <v>9</v>
          </cell>
          <cell r="L99">
            <v>3</v>
          </cell>
          <cell r="M99">
            <v>6</v>
          </cell>
          <cell r="N99">
            <v>3</v>
          </cell>
          <cell r="O99">
            <v>7</v>
          </cell>
          <cell r="P99">
            <v>2</v>
          </cell>
          <cell r="Q99">
            <v>5</v>
          </cell>
          <cell r="R99">
            <v>6</v>
          </cell>
          <cell r="S99">
            <v>4</v>
          </cell>
          <cell r="T99">
            <v>55</v>
          </cell>
        </row>
        <row r="100">
          <cell r="G100" t="str">
            <v>105415-P.S.R. BARRAZA</v>
          </cell>
          <cell r="H100">
            <v>2</v>
          </cell>
          <cell r="J100">
            <v>3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2</v>
          </cell>
          <cell r="P100">
            <v>1</v>
          </cell>
          <cell r="Q100">
            <v>1</v>
          </cell>
          <cell r="R100">
            <v>0</v>
          </cell>
          <cell r="S100">
            <v>1</v>
          </cell>
          <cell r="T100">
            <v>10</v>
          </cell>
        </row>
        <row r="101">
          <cell r="G101" t="str">
            <v xml:space="preserve">105416-P.S.R. CAMARICO                  </v>
          </cell>
          <cell r="H101">
            <v>0</v>
          </cell>
          <cell r="I101">
            <v>2</v>
          </cell>
          <cell r="J101">
            <v>1</v>
          </cell>
          <cell r="M101">
            <v>1</v>
          </cell>
          <cell r="N101">
            <v>1</v>
          </cell>
          <cell r="O101">
            <v>3</v>
          </cell>
          <cell r="P101">
            <v>1</v>
          </cell>
          <cell r="Q101">
            <v>2</v>
          </cell>
          <cell r="R101">
            <v>1</v>
          </cell>
          <cell r="S101">
            <v>0</v>
          </cell>
          <cell r="T101">
            <v>12</v>
          </cell>
        </row>
        <row r="102">
          <cell r="G102" t="str">
            <v>105417-P.S.R. ALCONES BAJOS</v>
          </cell>
          <cell r="H102">
            <v>0</v>
          </cell>
          <cell r="I102">
            <v>0</v>
          </cell>
          <cell r="K102">
            <v>2</v>
          </cell>
          <cell r="L102">
            <v>2</v>
          </cell>
          <cell r="M102">
            <v>1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  <cell r="T102">
            <v>5</v>
          </cell>
        </row>
        <row r="103">
          <cell r="G103" t="str">
            <v>105419-P.S.R. LAS SOSSAS</v>
          </cell>
          <cell r="H103">
            <v>0</v>
          </cell>
          <cell r="N103">
            <v>0</v>
          </cell>
          <cell r="T103">
            <v>0</v>
          </cell>
        </row>
        <row r="104">
          <cell r="G104" t="str">
            <v>105422-P.S.R. HORNILLOS</v>
          </cell>
          <cell r="J104">
            <v>0</v>
          </cell>
          <cell r="K104">
            <v>0</v>
          </cell>
          <cell r="M104">
            <v>1</v>
          </cell>
          <cell r="N104">
            <v>1</v>
          </cell>
          <cell r="O104">
            <v>0</v>
          </cell>
          <cell r="P104">
            <v>1</v>
          </cell>
          <cell r="R104">
            <v>0</v>
          </cell>
          <cell r="S104">
            <v>0</v>
          </cell>
          <cell r="T104">
            <v>3</v>
          </cell>
        </row>
        <row r="105">
          <cell r="G105" t="str">
            <v>105437-P.S.R. CHALINGA</v>
          </cell>
          <cell r="H105">
            <v>1</v>
          </cell>
          <cell r="I105">
            <v>0</v>
          </cell>
          <cell r="J105">
            <v>1</v>
          </cell>
          <cell r="M105">
            <v>1</v>
          </cell>
          <cell r="N105">
            <v>1</v>
          </cell>
          <cell r="O105">
            <v>0</v>
          </cell>
          <cell r="P105">
            <v>0</v>
          </cell>
          <cell r="R105">
            <v>0</v>
          </cell>
          <cell r="S105">
            <v>0</v>
          </cell>
          <cell r="T105">
            <v>4</v>
          </cell>
        </row>
        <row r="106">
          <cell r="G106" t="str">
            <v>105439-P.S.R. CERRO BLANCO</v>
          </cell>
          <cell r="L106">
            <v>0</v>
          </cell>
          <cell r="T106">
            <v>0</v>
          </cell>
        </row>
        <row r="107">
          <cell r="G107" t="str">
            <v>105507-P.S.R. HUAMALATA</v>
          </cell>
          <cell r="I107">
            <v>3</v>
          </cell>
          <cell r="J107">
            <v>3</v>
          </cell>
          <cell r="K107">
            <v>2</v>
          </cell>
          <cell r="L107">
            <v>2</v>
          </cell>
          <cell r="M107">
            <v>2</v>
          </cell>
          <cell r="N107">
            <v>2</v>
          </cell>
          <cell r="O107">
            <v>3</v>
          </cell>
          <cell r="P107">
            <v>1</v>
          </cell>
          <cell r="Q107">
            <v>4</v>
          </cell>
          <cell r="R107">
            <v>2</v>
          </cell>
          <cell r="S107">
            <v>3</v>
          </cell>
          <cell r="T107">
            <v>27</v>
          </cell>
        </row>
        <row r="108">
          <cell r="G108" t="str">
            <v>105510-P.S.R. RECOLETA</v>
          </cell>
          <cell r="I108">
            <v>1</v>
          </cell>
          <cell r="J108">
            <v>1</v>
          </cell>
          <cell r="L108">
            <v>0</v>
          </cell>
          <cell r="M108">
            <v>0</v>
          </cell>
          <cell r="N108">
            <v>1</v>
          </cell>
          <cell r="O108">
            <v>0</v>
          </cell>
          <cell r="P108">
            <v>3</v>
          </cell>
          <cell r="Q108">
            <v>1</v>
          </cell>
          <cell r="R108">
            <v>1</v>
          </cell>
          <cell r="S108">
            <v>1</v>
          </cell>
          <cell r="T108">
            <v>9</v>
          </cell>
        </row>
        <row r="109">
          <cell r="G109" t="str">
            <v>105722-CECOF SAN JOSE DE LA DEHESA</v>
          </cell>
          <cell r="H109">
            <v>7</v>
          </cell>
          <cell r="I109">
            <v>2</v>
          </cell>
          <cell r="J109">
            <v>3</v>
          </cell>
          <cell r="K109">
            <v>0</v>
          </cell>
          <cell r="L109">
            <v>5</v>
          </cell>
          <cell r="M109">
            <v>2</v>
          </cell>
          <cell r="N109">
            <v>2</v>
          </cell>
          <cell r="O109">
            <v>1</v>
          </cell>
          <cell r="P109">
            <v>3</v>
          </cell>
          <cell r="Q109">
            <v>6</v>
          </cell>
          <cell r="R109">
            <v>5</v>
          </cell>
          <cell r="S109">
            <v>1</v>
          </cell>
          <cell r="T109">
            <v>37</v>
          </cell>
        </row>
        <row r="110">
          <cell r="G110" t="str">
            <v>105723-CECOF LIMARI</v>
          </cell>
          <cell r="H110">
            <v>5</v>
          </cell>
          <cell r="I110">
            <v>0</v>
          </cell>
          <cell r="J110">
            <v>3</v>
          </cell>
          <cell r="K110">
            <v>3</v>
          </cell>
          <cell r="L110">
            <v>2</v>
          </cell>
          <cell r="M110">
            <v>0</v>
          </cell>
          <cell r="N110">
            <v>2</v>
          </cell>
          <cell r="O110">
            <v>3</v>
          </cell>
          <cell r="P110">
            <v>2</v>
          </cell>
          <cell r="Q110">
            <v>0</v>
          </cell>
          <cell r="R110">
            <v>8</v>
          </cell>
          <cell r="S110">
            <v>2</v>
          </cell>
          <cell r="T110">
            <v>30</v>
          </cell>
        </row>
        <row r="111">
          <cell r="G111" t="str">
            <v>200258-CECOF LOS COPIHUES</v>
          </cell>
          <cell r="H111">
            <v>2</v>
          </cell>
          <cell r="I111">
            <v>0</v>
          </cell>
          <cell r="J111">
            <v>2</v>
          </cell>
          <cell r="K111">
            <v>3</v>
          </cell>
          <cell r="L111">
            <v>2</v>
          </cell>
          <cell r="M111">
            <v>1</v>
          </cell>
          <cell r="N111">
            <v>2</v>
          </cell>
          <cell r="O111">
            <v>1</v>
          </cell>
          <cell r="P111">
            <v>5</v>
          </cell>
          <cell r="Q111">
            <v>3</v>
          </cell>
          <cell r="R111">
            <v>2</v>
          </cell>
          <cell r="T111">
            <v>23</v>
          </cell>
        </row>
        <row r="112">
          <cell r="G112" t="str">
            <v>200367-CECOF COLONIA LIMARÍ</v>
          </cell>
          <cell r="H112">
            <v>2</v>
          </cell>
          <cell r="I112">
            <v>2</v>
          </cell>
          <cell r="K112">
            <v>2</v>
          </cell>
          <cell r="L112">
            <v>7</v>
          </cell>
          <cell r="M112">
            <v>8</v>
          </cell>
          <cell r="N112">
            <v>1</v>
          </cell>
          <cell r="O112">
            <v>1</v>
          </cell>
          <cell r="P112">
            <v>2</v>
          </cell>
          <cell r="Q112">
            <v>2</v>
          </cell>
          <cell r="S112">
            <v>1</v>
          </cell>
          <cell r="T112">
            <v>28</v>
          </cell>
        </row>
        <row r="113">
          <cell r="G113" t="str">
            <v>04302-COMBARBALÁ</v>
          </cell>
          <cell r="H113">
            <v>13</v>
          </cell>
          <cell r="I113">
            <v>8</v>
          </cell>
          <cell r="J113">
            <v>8</v>
          </cell>
          <cell r="K113">
            <v>5</v>
          </cell>
          <cell r="L113">
            <v>12</v>
          </cell>
          <cell r="M113">
            <v>10</v>
          </cell>
          <cell r="N113">
            <v>1</v>
          </cell>
          <cell r="O113">
            <v>9</v>
          </cell>
          <cell r="P113">
            <v>8</v>
          </cell>
          <cell r="Q113">
            <v>9</v>
          </cell>
          <cell r="R113">
            <v>10</v>
          </cell>
          <cell r="S113">
            <v>8</v>
          </cell>
          <cell r="T113">
            <v>101</v>
          </cell>
        </row>
        <row r="114">
          <cell r="G114" t="str">
            <v>105105-HOSPITAL COMBARBALÁ</v>
          </cell>
          <cell r="H114">
            <v>10</v>
          </cell>
          <cell r="I114">
            <v>6</v>
          </cell>
          <cell r="J114">
            <v>6</v>
          </cell>
          <cell r="K114">
            <v>4</v>
          </cell>
          <cell r="L114">
            <v>12</v>
          </cell>
          <cell r="M114">
            <v>8</v>
          </cell>
          <cell r="N114">
            <v>1</v>
          </cell>
          <cell r="O114">
            <v>8</v>
          </cell>
          <cell r="P114">
            <v>8</v>
          </cell>
          <cell r="Q114">
            <v>9</v>
          </cell>
          <cell r="R114">
            <v>9</v>
          </cell>
          <cell r="S114">
            <v>6</v>
          </cell>
          <cell r="T114">
            <v>87</v>
          </cell>
        </row>
        <row r="115">
          <cell r="G115" t="str">
            <v>105433-P.S.R. SAN LORENZO</v>
          </cell>
          <cell r="Q115">
            <v>0</v>
          </cell>
          <cell r="T115">
            <v>0</v>
          </cell>
        </row>
        <row r="116">
          <cell r="G116" t="str">
            <v>105434-P.S.R. SAN MARCOS</v>
          </cell>
          <cell r="M116">
            <v>0</v>
          </cell>
          <cell r="P116">
            <v>0</v>
          </cell>
          <cell r="Q116">
            <v>0</v>
          </cell>
          <cell r="T116">
            <v>0</v>
          </cell>
        </row>
        <row r="117">
          <cell r="G117" t="str">
            <v>105441-P.S.R. MANQUEHUA</v>
          </cell>
          <cell r="J117">
            <v>0</v>
          </cell>
          <cell r="L117">
            <v>0</v>
          </cell>
          <cell r="N117">
            <v>0</v>
          </cell>
          <cell r="O117">
            <v>1</v>
          </cell>
          <cell r="P117">
            <v>0</v>
          </cell>
          <cell r="S117">
            <v>1</v>
          </cell>
          <cell r="T117">
            <v>2</v>
          </cell>
        </row>
        <row r="118">
          <cell r="G118" t="str">
            <v xml:space="preserve">105459-P.S.R. BARRANCAS                </v>
          </cell>
          <cell r="L118">
            <v>0</v>
          </cell>
          <cell r="T118">
            <v>0</v>
          </cell>
        </row>
        <row r="119">
          <cell r="G119" t="str">
            <v>105460-P.S.R. COGOTI 18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Q119">
            <v>0</v>
          </cell>
          <cell r="T119">
            <v>0</v>
          </cell>
        </row>
        <row r="120">
          <cell r="G120" t="str">
            <v>105461-P.S.R. EL HUACHO</v>
          </cell>
          <cell r="P120">
            <v>0</v>
          </cell>
          <cell r="T120">
            <v>0</v>
          </cell>
        </row>
        <row r="121">
          <cell r="G121" t="str">
            <v>105462-P.S.R. EL SAUCE</v>
          </cell>
          <cell r="H121">
            <v>0</v>
          </cell>
          <cell r="K121">
            <v>0</v>
          </cell>
          <cell r="M121">
            <v>1</v>
          </cell>
          <cell r="R121">
            <v>1</v>
          </cell>
          <cell r="S121">
            <v>0</v>
          </cell>
          <cell r="T121">
            <v>2</v>
          </cell>
        </row>
        <row r="122">
          <cell r="G122" t="str">
            <v>105463-P.S.R. QUILITAPIA</v>
          </cell>
          <cell r="H122">
            <v>2</v>
          </cell>
          <cell r="J122">
            <v>0</v>
          </cell>
          <cell r="N122">
            <v>0</v>
          </cell>
          <cell r="O122">
            <v>0</v>
          </cell>
          <cell r="R122">
            <v>0</v>
          </cell>
          <cell r="S122">
            <v>1</v>
          </cell>
          <cell r="T122">
            <v>3</v>
          </cell>
        </row>
        <row r="123">
          <cell r="G123" t="str">
            <v>105464-P.S.R. LA LIGUA</v>
          </cell>
          <cell r="H123">
            <v>0</v>
          </cell>
          <cell r="L123">
            <v>0</v>
          </cell>
          <cell r="M123">
            <v>0</v>
          </cell>
          <cell r="T123">
            <v>0</v>
          </cell>
        </row>
        <row r="124">
          <cell r="G124" t="str">
            <v>105465-P.S.R. RAMADILLA</v>
          </cell>
          <cell r="I124">
            <v>1</v>
          </cell>
          <cell r="J124">
            <v>1</v>
          </cell>
          <cell r="K124">
            <v>1</v>
          </cell>
          <cell r="O124">
            <v>0</v>
          </cell>
          <cell r="P124">
            <v>0</v>
          </cell>
          <cell r="R124">
            <v>0</v>
          </cell>
          <cell r="T124">
            <v>3</v>
          </cell>
        </row>
        <row r="125">
          <cell r="G125" t="str">
            <v>105466-P.S.R. VALLE HERMOSO</v>
          </cell>
          <cell r="H125">
            <v>1</v>
          </cell>
          <cell r="I125">
            <v>1</v>
          </cell>
          <cell r="J125">
            <v>1</v>
          </cell>
          <cell r="K125">
            <v>0</v>
          </cell>
          <cell r="M125">
            <v>1</v>
          </cell>
          <cell r="N125">
            <v>0</v>
          </cell>
          <cell r="T125">
            <v>4</v>
          </cell>
        </row>
        <row r="126">
          <cell r="G126" t="str">
            <v>105490-P.S.R. EL DURAZNO</v>
          </cell>
          <cell r="N126">
            <v>0</v>
          </cell>
          <cell r="T126">
            <v>0</v>
          </cell>
        </row>
        <row r="127">
          <cell r="G127" t="str">
            <v>04303-MONTE PATRIA</v>
          </cell>
          <cell r="H127">
            <v>27</v>
          </cell>
          <cell r="I127">
            <v>17</v>
          </cell>
          <cell r="J127">
            <v>27</v>
          </cell>
          <cell r="K127">
            <v>28</v>
          </cell>
          <cell r="L127">
            <v>28</v>
          </cell>
          <cell r="M127">
            <v>22</v>
          </cell>
          <cell r="N127">
            <v>21</v>
          </cell>
          <cell r="O127">
            <v>24</v>
          </cell>
          <cell r="P127">
            <v>23</v>
          </cell>
          <cell r="Q127">
            <v>27</v>
          </cell>
          <cell r="R127">
            <v>14</v>
          </cell>
          <cell r="S127">
            <v>18</v>
          </cell>
          <cell r="T127">
            <v>276</v>
          </cell>
        </row>
        <row r="128">
          <cell r="G128" t="str">
            <v>105307-CES. RURAL MONTE PATRIA</v>
          </cell>
          <cell r="H128">
            <v>11</v>
          </cell>
          <cell r="I128">
            <v>7</v>
          </cell>
          <cell r="J128">
            <v>8</v>
          </cell>
          <cell r="K128">
            <v>12</v>
          </cell>
          <cell r="L128">
            <v>11</v>
          </cell>
          <cell r="N128">
            <v>4</v>
          </cell>
          <cell r="O128">
            <v>11</v>
          </cell>
          <cell r="P128">
            <v>12</v>
          </cell>
          <cell r="Q128">
            <v>15</v>
          </cell>
          <cell r="R128">
            <v>5</v>
          </cell>
          <cell r="S128">
            <v>9</v>
          </cell>
          <cell r="T128">
            <v>105</v>
          </cell>
        </row>
        <row r="129">
          <cell r="G129" t="str">
            <v>105311-CES. RURAL CHAÑARAL ALTO</v>
          </cell>
          <cell r="H129">
            <v>3</v>
          </cell>
          <cell r="I129">
            <v>2</v>
          </cell>
          <cell r="J129">
            <v>2</v>
          </cell>
          <cell r="K129">
            <v>2</v>
          </cell>
          <cell r="L129">
            <v>5</v>
          </cell>
          <cell r="M129">
            <v>6</v>
          </cell>
          <cell r="N129">
            <v>2</v>
          </cell>
          <cell r="O129">
            <v>2</v>
          </cell>
          <cell r="P129">
            <v>4</v>
          </cell>
          <cell r="Q129">
            <v>2</v>
          </cell>
          <cell r="R129">
            <v>3</v>
          </cell>
          <cell r="S129">
            <v>4</v>
          </cell>
          <cell r="T129">
            <v>37</v>
          </cell>
        </row>
        <row r="130">
          <cell r="G130" t="str">
            <v>105312-CES. RURAL CAREN</v>
          </cell>
          <cell r="H130">
            <v>3</v>
          </cell>
          <cell r="J130">
            <v>2</v>
          </cell>
          <cell r="K130">
            <v>0</v>
          </cell>
          <cell r="L130">
            <v>2</v>
          </cell>
          <cell r="M130">
            <v>2</v>
          </cell>
          <cell r="N130">
            <v>5</v>
          </cell>
          <cell r="O130">
            <v>3</v>
          </cell>
          <cell r="P130">
            <v>1</v>
          </cell>
          <cell r="Q130">
            <v>1</v>
          </cell>
          <cell r="R130">
            <v>0</v>
          </cell>
          <cell r="S130">
            <v>1</v>
          </cell>
          <cell r="T130">
            <v>20</v>
          </cell>
        </row>
        <row r="131">
          <cell r="G131" t="str">
            <v>105318-CES. RURAL EL PALQUI</v>
          </cell>
          <cell r="H131">
            <v>6</v>
          </cell>
          <cell r="I131">
            <v>5</v>
          </cell>
          <cell r="J131">
            <v>10</v>
          </cell>
          <cell r="K131">
            <v>10</v>
          </cell>
          <cell r="L131">
            <v>8</v>
          </cell>
          <cell r="M131">
            <v>12</v>
          </cell>
          <cell r="N131">
            <v>6</v>
          </cell>
          <cell r="O131">
            <v>6</v>
          </cell>
          <cell r="P131">
            <v>5</v>
          </cell>
          <cell r="Q131">
            <v>5</v>
          </cell>
          <cell r="R131">
            <v>4</v>
          </cell>
          <cell r="S131">
            <v>3</v>
          </cell>
          <cell r="T131">
            <v>80</v>
          </cell>
        </row>
        <row r="132">
          <cell r="G132" t="str">
            <v>105425-P.S.R. CHILECITO</v>
          </cell>
          <cell r="H132">
            <v>1</v>
          </cell>
          <cell r="J132">
            <v>1</v>
          </cell>
          <cell r="M132">
            <v>0</v>
          </cell>
          <cell r="O132">
            <v>0</v>
          </cell>
          <cell r="P132">
            <v>0</v>
          </cell>
          <cell r="T132">
            <v>2</v>
          </cell>
        </row>
        <row r="133">
          <cell r="G133" t="str">
            <v>105427-P.S.R. HACIENDA VALDIVIA</v>
          </cell>
          <cell r="H133">
            <v>1</v>
          </cell>
          <cell r="I133">
            <v>0</v>
          </cell>
          <cell r="J133">
            <v>0</v>
          </cell>
          <cell r="K133">
            <v>0</v>
          </cell>
          <cell r="N133">
            <v>0</v>
          </cell>
          <cell r="S133">
            <v>0</v>
          </cell>
          <cell r="T133">
            <v>1</v>
          </cell>
        </row>
        <row r="134">
          <cell r="G134" t="str">
            <v>105428-P.S.R. HUATULAME</v>
          </cell>
          <cell r="H134">
            <v>1</v>
          </cell>
          <cell r="I134">
            <v>1</v>
          </cell>
          <cell r="J134">
            <v>1</v>
          </cell>
          <cell r="K134">
            <v>2</v>
          </cell>
          <cell r="L134">
            <v>0</v>
          </cell>
          <cell r="M134">
            <v>0</v>
          </cell>
          <cell r="N134">
            <v>1</v>
          </cell>
          <cell r="O134">
            <v>1</v>
          </cell>
          <cell r="Q134">
            <v>1</v>
          </cell>
          <cell r="R134">
            <v>0</v>
          </cell>
          <cell r="S134">
            <v>0</v>
          </cell>
          <cell r="T134">
            <v>8</v>
          </cell>
        </row>
        <row r="135">
          <cell r="G135" t="str">
            <v>105430-P.S.R. MIALQUI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N135">
            <v>0</v>
          </cell>
          <cell r="P135">
            <v>1</v>
          </cell>
          <cell r="Q135">
            <v>1</v>
          </cell>
          <cell r="R135">
            <v>0</v>
          </cell>
          <cell r="S135">
            <v>0</v>
          </cell>
          <cell r="T135">
            <v>2</v>
          </cell>
        </row>
        <row r="136">
          <cell r="G136" t="str">
            <v>105431-P.S.R. PEDREGAL</v>
          </cell>
          <cell r="L136">
            <v>1</v>
          </cell>
          <cell r="N136">
            <v>1</v>
          </cell>
          <cell r="O136">
            <v>0</v>
          </cell>
          <cell r="Q136">
            <v>0</v>
          </cell>
          <cell r="T136">
            <v>2</v>
          </cell>
        </row>
        <row r="137">
          <cell r="G137" t="str">
            <v>105432-P.S.R. RAPEL</v>
          </cell>
          <cell r="H137">
            <v>0</v>
          </cell>
          <cell r="I137">
            <v>0</v>
          </cell>
          <cell r="J137">
            <v>1</v>
          </cell>
          <cell r="K137">
            <v>1</v>
          </cell>
          <cell r="L137">
            <v>1</v>
          </cell>
          <cell r="M137">
            <v>2</v>
          </cell>
          <cell r="N137">
            <v>1</v>
          </cell>
          <cell r="O137">
            <v>0</v>
          </cell>
          <cell r="P137">
            <v>0</v>
          </cell>
          <cell r="Q137">
            <v>1</v>
          </cell>
          <cell r="R137">
            <v>1</v>
          </cell>
          <cell r="S137">
            <v>1</v>
          </cell>
          <cell r="T137">
            <v>9</v>
          </cell>
        </row>
        <row r="138">
          <cell r="G138" t="str">
            <v>105435-P.S.R. TULAHUEN</v>
          </cell>
          <cell r="H138">
            <v>1</v>
          </cell>
          <cell r="I138">
            <v>2</v>
          </cell>
          <cell r="J138">
            <v>2</v>
          </cell>
          <cell r="K138">
            <v>1</v>
          </cell>
          <cell r="N138">
            <v>0</v>
          </cell>
          <cell r="O138">
            <v>1</v>
          </cell>
          <cell r="P138">
            <v>0</v>
          </cell>
          <cell r="Q138">
            <v>0</v>
          </cell>
          <cell r="R138">
            <v>1</v>
          </cell>
          <cell r="T138">
            <v>8</v>
          </cell>
        </row>
        <row r="139">
          <cell r="G139" t="str">
            <v>105436-P.S.R. EL MAITEN</v>
          </cell>
          <cell r="N139">
            <v>1</v>
          </cell>
          <cell r="Q139">
            <v>1</v>
          </cell>
          <cell r="T139">
            <v>2</v>
          </cell>
        </row>
        <row r="140">
          <cell r="G140" t="str">
            <v>105489-P.S.R. RAMADAS DE TULAHUEN</v>
          </cell>
          <cell r="O140">
            <v>0</v>
          </cell>
          <cell r="T140">
            <v>0</v>
          </cell>
        </row>
        <row r="141">
          <cell r="G141" t="str">
            <v>04304-PUNITAQUI</v>
          </cell>
          <cell r="H141">
            <v>16</v>
          </cell>
          <cell r="I141">
            <v>14</v>
          </cell>
          <cell r="J141">
            <v>8</v>
          </cell>
          <cell r="K141">
            <v>9</v>
          </cell>
          <cell r="L141">
            <v>11</v>
          </cell>
          <cell r="M141">
            <v>10</v>
          </cell>
          <cell r="N141">
            <v>10</v>
          </cell>
          <cell r="O141">
            <v>12</v>
          </cell>
          <cell r="P141">
            <v>10</v>
          </cell>
          <cell r="Q141">
            <v>12</v>
          </cell>
          <cell r="R141">
            <v>6</v>
          </cell>
          <cell r="S141">
            <v>10</v>
          </cell>
          <cell r="T141">
            <v>128</v>
          </cell>
        </row>
        <row r="142">
          <cell r="G142" t="str">
            <v>105308-CES. RURAL PUNITAQUI</v>
          </cell>
          <cell r="H142">
            <v>16</v>
          </cell>
          <cell r="I142">
            <v>14</v>
          </cell>
          <cell r="J142">
            <v>8</v>
          </cell>
          <cell r="K142">
            <v>9</v>
          </cell>
          <cell r="L142">
            <v>11</v>
          </cell>
          <cell r="M142">
            <v>10</v>
          </cell>
          <cell r="N142">
            <v>10</v>
          </cell>
          <cell r="O142">
            <v>12</v>
          </cell>
          <cell r="P142">
            <v>10</v>
          </cell>
          <cell r="Q142">
            <v>12</v>
          </cell>
          <cell r="R142">
            <v>6</v>
          </cell>
          <cell r="S142">
            <v>10</v>
          </cell>
          <cell r="T142">
            <v>128</v>
          </cell>
        </row>
        <row r="143">
          <cell r="G143" t="str">
            <v>04305-RIO HURTADO</v>
          </cell>
          <cell r="H143">
            <v>1</v>
          </cell>
          <cell r="I143">
            <v>4</v>
          </cell>
          <cell r="J143">
            <v>2</v>
          </cell>
          <cell r="K143">
            <v>0</v>
          </cell>
          <cell r="L143">
            <v>5</v>
          </cell>
          <cell r="M143">
            <v>2</v>
          </cell>
          <cell r="N143">
            <v>6</v>
          </cell>
          <cell r="O143">
            <v>4</v>
          </cell>
          <cell r="P143">
            <v>5</v>
          </cell>
          <cell r="Q143">
            <v>1</v>
          </cell>
          <cell r="R143">
            <v>1</v>
          </cell>
          <cell r="S143">
            <v>1</v>
          </cell>
          <cell r="T143">
            <v>32</v>
          </cell>
        </row>
        <row r="144">
          <cell r="G144" t="str">
            <v>105310-CES. RURAL PICHASCA</v>
          </cell>
          <cell r="H144">
            <v>0</v>
          </cell>
          <cell r="I144">
            <v>3</v>
          </cell>
          <cell r="J144">
            <v>1</v>
          </cell>
          <cell r="K144">
            <v>0</v>
          </cell>
          <cell r="L144">
            <v>3</v>
          </cell>
          <cell r="M144">
            <v>1</v>
          </cell>
          <cell r="N144">
            <v>2</v>
          </cell>
          <cell r="O144">
            <v>2</v>
          </cell>
          <cell r="P144">
            <v>0</v>
          </cell>
          <cell r="S144">
            <v>0</v>
          </cell>
          <cell r="T144">
            <v>12</v>
          </cell>
        </row>
        <row r="145">
          <cell r="G145" t="str">
            <v>105409-P.S.R. EL CHAÑAR</v>
          </cell>
          <cell r="I145">
            <v>0</v>
          </cell>
          <cell r="T145">
            <v>0</v>
          </cell>
        </row>
        <row r="146">
          <cell r="G146" t="str">
            <v>105410-P.S.R. HURTADO</v>
          </cell>
          <cell r="H146">
            <v>0</v>
          </cell>
          <cell r="K146">
            <v>0</v>
          </cell>
          <cell r="L146">
            <v>0</v>
          </cell>
          <cell r="M146">
            <v>0</v>
          </cell>
          <cell r="P146">
            <v>1</v>
          </cell>
          <cell r="T146">
            <v>1</v>
          </cell>
        </row>
        <row r="147">
          <cell r="G147" t="str">
            <v>105411-P.S.R. LAS BREAS</v>
          </cell>
          <cell r="J147">
            <v>1</v>
          </cell>
          <cell r="L147">
            <v>0</v>
          </cell>
          <cell r="M147">
            <v>0</v>
          </cell>
          <cell r="N147">
            <v>0</v>
          </cell>
          <cell r="O147">
            <v>1</v>
          </cell>
          <cell r="P147">
            <v>3</v>
          </cell>
          <cell r="T147">
            <v>5</v>
          </cell>
        </row>
        <row r="148">
          <cell r="G148" t="str">
            <v>105413-P.S.R. SAMO ALTO</v>
          </cell>
          <cell r="H148">
            <v>1</v>
          </cell>
          <cell r="I148">
            <v>1</v>
          </cell>
          <cell r="K148">
            <v>0</v>
          </cell>
          <cell r="L148">
            <v>2</v>
          </cell>
          <cell r="N148">
            <v>2</v>
          </cell>
          <cell r="O148">
            <v>0</v>
          </cell>
          <cell r="P148">
            <v>1</v>
          </cell>
          <cell r="Q148">
            <v>1</v>
          </cell>
          <cell r="T148">
            <v>8</v>
          </cell>
        </row>
        <row r="149">
          <cell r="G149" t="str">
            <v>105414-P.S.R. SERON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1</v>
          </cell>
          <cell r="N149">
            <v>1</v>
          </cell>
          <cell r="O149">
            <v>1</v>
          </cell>
          <cell r="P149">
            <v>0</v>
          </cell>
          <cell r="R149">
            <v>1</v>
          </cell>
          <cell r="S149">
            <v>1</v>
          </cell>
          <cell r="T149">
            <v>5</v>
          </cell>
        </row>
        <row r="150">
          <cell r="G150" t="str">
            <v>105503-P.S.R. TABAQUEROS</v>
          </cell>
          <cell r="J150">
            <v>0</v>
          </cell>
          <cell r="L150">
            <v>0</v>
          </cell>
          <cell r="N150">
            <v>1</v>
          </cell>
          <cell r="O150">
            <v>0</v>
          </cell>
          <cell r="T150">
            <v>1</v>
          </cell>
        </row>
        <row r="151">
          <cell r="G151" t="str">
            <v>Total general</v>
          </cell>
          <cell r="H151">
            <v>525</v>
          </cell>
          <cell r="I151">
            <v>423</v>
          </cell>
          <cell r="J151">
            <v>522</v>
          </cell>
          <cell r="K151">
            <v>430</v>
          </cell>
          <cell r="L151">
            <v>441</v>
          </cell>
          <cell r="M151">
            <v>413</v>
          </cell>
          <cell r="N151">
            <v>421</v>
          </cell>
          <cell r="O151">
            <v>485</v>
          </cell>
          <cell r="P151">
            <v>396</v>
          </cell>
          <cell r="Q151">
            <v>504</v>
          </cell>
          <cell r="R151">
            <v>446</v>
          </cell>
          <cell r="S151">
            <v>478</v>
          </cell>
          <cell r="T151">
            <v>5484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BLACIONES"/>
      <sheetName val="plan comunal"/>
      <sheetName val="Actividad General "/>
      <sheetName val="Actividad GES"/>
      <sheetName val="Rebaja"/>
      <sheetName val="Metas 1º Corte"/>
      <sheetName val="Metas Anu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I4" t="str">
            <v>META Nº1</v>
          </cell>
          <cell r="J4" t="str">
            <v>META Nº2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carena alfaro" refreshedDate="43508.3866837963" createdVersion="6" refreshedVersion="6" minRefreshableVersion="3" recordCount="126">
  <cacheSource type="worksheet">
    <worksheetSource ref="A1:C127" sheet="Datos"/>
  </cacheSource>
  <cacheFields count="3">
    <cacheField name="Comuna" numFmtId="0">
      <sharedItems count="14">
        <s v="La Serena"/>
        <s v="Coquimbo"/>
        <s v="La Higuera"/>
        <s v="Paihuano"/>
        <s v="Vicuña"/>
        <s v="Illapel"/>
        <s v="Canela"/>
        <s v="Los Vilos"/>
        <s v="Salamanca"/>
        <s v="Ovalle"/>
        <s v="Combarbalá"/>
        <s v="Monte Patria"/>
        <s v="Punitaqui"/>
        <s v="Río Hurtado"/>
      </sharedItems>
    </cacheField>
    <cacheField name="Meta" numFmtId="0">
      <sharedItems count="9">
        <s v="Recuperación del Desarrollo Psicomotor"/>
        <s v="Detección Precoz CACU"/>
        <s v="Cobertura Odontológica Adolescentes"/>
        <s v="Cobertura Odontológica Embarazada"/>
        <s v="Cobertura Odontológica Niños"/>
        <s v="Cobertura Efectiva de DM2"/>
        <s v="Evaluación Anual de los Pies en Personas con DM"/>
        <s v="Cobertura Efectiva de TTO HTA"/>
        <s v="Cobertura de Lactancia Materna Exclusiva"/>
      </sharedItems>
    </cacheField>
    <cacheField name="Cumplimiento" numFmtId="9">
      <sharedItems containsSemiMixedTypes="0" containsString="0" containsNumber="1" minValue="0" maxValue="1"/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6">
  <r>
    <x v="0"/>
    <x v="0"/>
    <n v="0.99"/>
  </r>
  <r>
    <x v="1"/>
    <x v="0"/>
    <n v="1"/>
  </r>
  <r>
    <x v="2"/>
    <x v="0"/>
    <n v="0"/>
  </r>
  <r>
    <x v="3"/>
    <x v="0"/>
    <n v="1"/>
  </r>
  <r>
    <x v="4"/>
    <x v="0"/>
    <n v="1"/>
  </r>
  <r>
    <x v="5"/>
    <x v="0"/>
    <n v="1"/>
  </r>
  <r>
    <x v="6"/>
    <x v="0"/>
    <n v="1"/>
  </r>
  <r>
    <x v="7"/>
    <x v="0"/>
    <n v="1"/>
  </r>
  <r>
    <x v="8"/>
    <x v="0"/>
    <n v="1"/>
  </r>
  <r>
    <x v="9"/>
    <x v="0"/>
    <n v="1"/>
  </r>
  <r>
    <x v="10"/>
    <x v="0"/>
    <n v="1"/>
  </r>
  <r>
    <x v="11"/>
    <x v="0"/>
    <n v="1"/>
  </r>
  <r>
    <x v="12"/>
    <x v="0"/>
    <n v="1"/>
  </r>
  <r>
    <x v="13"/>
    <x v="0"/>
    <n v="1"/>
  </r>
  <r>
    <x v="0"/>
    <x v="1"/>
    <n v="1"/>
  </r>
  <r>
    <x v="1"/>
    <x v="1"/>
    <n v="1"/>
  </r>
  <r>
    <x v="2"/>
    <x v="1"/>
    <n v="1"/>
  </r>
  <r>
    <x v="3"/>
    <x v="1"/>
    <n v="1"/>
  </r>
  <r>
    <x v="4"/>
    <x v="1"/>
    <n v="1"/>
  </r>
  <r>
    <x v="5"/>
    <x v="1"/>
    <n v="1"/>
  </r>
  <r>
    <x v="6"/>
    <x v="1"/>
    <n v="1"/>
  </r>
  <r>
    <x v="7"/>
    <x v="1"/>
    <n v="1"/>
  </r>
  <r>
    <x v="8"/>
    <x v="1"/>
    <n v="1"/>
  </r>
  <r>
    <x v="9"/>
    <x v="1"/>
    <n v="1"/>
  </r>
  <r>
    <x v="10"/>
    <x v="1"/>
    <n v="1"/>
  </r>
  <r>
    <x v="11"/>
    <x v="1"/>
    <n v="1"/>
  </r>
  <r>
    <x v="12"/>
    <x v="1"/>
    <n v="1"/>
  </r>
  <r>
    <x v="13"/>
    <x v="1"/>
    <n v="1"/>
  </r>
  <r>
    <x v="0"/>
    <x v="2"/>
    <n v="1"/>
  </r>
  <r>
    <x v="1"/>
    <x v="2"/>
    <n v="1"/>
  </r>
  <r>
    <x v="2"/>
    <x v="2"/>
    <n v="0.97"/>
  </r>
  <r>
    <x v="3"/>
    <x v="2"/>
    <n v="1"/>
  </r>
  <r>
    <x v="4"/>
    <x v="2"/>
    <n v="1"/>
  </r>
  <r>
    <x v="5"/>
    <x v="2"/>
    <n v="1"/>
  </r>
  <r>
    <x v="6"/>
    <x v="2"/>
    <n v="1"/>
  </r>
  <r>
    <x v="7"/>
    <x v="2"/>
    <n v="1"/>
  </r>
  <r>
    <x v="8"/>
    <x v="2"/>
    <n v="1"/>
  </r>
  <r>
    <x v="9"/>
    <x v="2"/>
    <n v="1"/>
  </r>
  <r>
    <x v="10"/>
    <x v="2"/>
    <n v="1"/>
  </r>
  <r>
    <x v="11"/>
    <x v="2"/>
    <n v="1"/>
  </r>
  <r>
    <x v="12"/>
    <x v="2"/>
    <n v="1"/>
  </r>
  <r>
    <x v="13"/>
    <x v="2"/>
    <n v="0.88"/>
  </r>
  <r>
    <x v="0"/>
    <x v="3"/>
    <n v="0.83"/>
  </r>
  <r>
    <x v="1"/>
    <x v="3"/>
    <n v="0.91"/>
  </r>
  <r>
    <x v="2"/>
    <x v="3"/>
    <n v="0.83"/>
  </r>
  <r>
    <x v="3"/>
    <x v="3"/>
    <n v="0.99"/>
  </r>
  <r>
    <x v="4"/>
    <x v="3"/>
    <n v="0.99"/>
  </r>
  <r>
    <x v="5"/>
    <x v="3"/>
    <n v="1"/>
  </r>
  <r>
    <x v="6"/>
    <x v="3"/>
    <n v="0.99"/>
  </r>
  <r>
    <x v="7"/>
    <x v="3"/>
    <n v="1"/>
  </r>
  <r>
    <x v="8"/>
    <x v="3"/>
    <n v="1"/>
  </r>
  <r>
    <x v="9"/>
    <x v="3"/>
    <n v="1"/>
  </r>
  <r>
    <x v="10"/>
    <x v="3"/>
    <n v="1"/>
  </r>
  <r>
    <x v="11"/>
    <x v="3"/>
    <n v="0.95"/>
  </r>
  <r>
    <x v="12"/>
    <x v="3"/>
    <n v="1"/>
  </r>
  <r>
    <x v="13"/>
    <x v="3"/>
    <n v="1"/>
  </r>
  <r>
    <x v="0"/>
    <x v="4"/>
    <n v="0.87"/>
  </r>
  <r>
    <x v="1"/>
    <x v="4"/>
    <n v="0.94"/>
  </r>
  <r>
    <x v="2"/>
    <x v="4"/>
    <n v="1"/>
  </r>
  <r>
    <x v="3"/>
    <x v="4"/>
    <n v="1"/>
  </r>
  <r>
    <x v="4"/>
    <x v="4"/>
    <n v="1"/>
  </r>
  <r>
    <x v="5"/>
    <x v="4"/>
    <n v="1"/>
  </r>
  <r>
    <x v="6"/>
    <x v="4"/>
    <n v="1"/>
  </r>
  <r>
    <x v="7"/>
    <x v="4"/>
    <n v="1"/>
  </r>
  <r>
    <x v="8"/>
    <x v="4"/>
    <n v="1"/>
  </r>
  <r>
    <x v="9"/>
    <x v="4"/>
    <n v="1"/>
  </r>
  <r>
    <x v="10"/>
    <x v="4"/>
    <n v="1"/>
  </r>
  <r>
    <x v="11"/>
    <x v="4"/>
    <n v="1"/>
  </r>
  <r>
    <x v="12"/>
    <x v="4"/>
    <n v="1"/>
  </r>
  <r>
    <x v="13"/>
    <x v="4"/>
    <n v="1"/>
  </r>
  <r>
    <x v="0"/>
    <x v="5"/>
    <n v="0.85"/>
  </r>
  <r>
    <x v="1"/>
    <x v="5"/>
    <n v="0.82"/>
  </r>
  <r>
    <x v="2"/>
    <x v="5"/>
    <n v="1"/>
  </r>
  <r>
    <x v="3"/>
    <x v="5"/>
    <n v="0.9"/>
  </r>
  <r>
    <x v="4"/>
    <x v="5"/>
    <n v="0.98"/>
  </r>
  <r>
    <x v="5"/>
    <x v="5"/>
    <n v="1"/>
  </r>
  <r>
    <x v="6"/>
    <x v="5"/>
    <n v="1"/>
  </r>
  <r>
    <x v="7"/>
    <x v="5"/>
    <n v="1"/>
  </r>
  <r>
    <x v="8"/>
    <x v="5"/>
    <n v="1"/>
  </r>
  <r>
    <x v="9"/>
    <x v="5"/>
    <n v="1"/>
  </r>
  <r>
    <x v="10"/>
    <x v="5"/>
    <n v="1"/>
  </r>
  <r>
    <x v="11"/>
    <x v="5"/>
    <n v="1"/>
  </r>
  <r>
    <x v="12"/>
    <x v="5"/>
    <n v="0.79"/>
  </r>
  <r>
    <x v="13"/>
    <x v="5"/>
    <n v="0.89"/>
  </r>
  <r>
    <x v="0"/>
    <x v="6"/>
    <n v="0.81"/>
  </r>
  <r>
    <x v="1"/>
    <x v="6"/>
    <n v="0.95"/>
  </r>
  <r>
    <x v="2"/>
    <x v="6"/>
    <n v="1"/>
  </r>
  <r>
    <x v="3"/>
    <x v="6"/>
    <n v="0.94"/>
  </r>
  <r>
    <x v="4"/>
    <x v="6"/>
    <n v="1"/>
  </r>
  <r>
    <x v="5"/>
    <x v="6"/>
    <n v="1"/>
  </r>
  <r>
    <x v="6"/>
    <x v="6"/>
    <n v="0.99"/>
  </r>
  <r>
    <x v="7"/>
    <x v="6"/>
    <n v="1"/>
  </r>
  <r>
    <x v="8"/>
    <x v="6"/>
    <n v="1"/>
  </r>
  <r>
    <x v="9"/>
    <x v="6"/>
    <n v="1"/>
  </r>
  <r>
    <x v="10"/>
    <x v="6"/>
    <n v="1"/>
  </r>
  <r>
    <x v="11"/>
    <x v="6"/>
    <n v="1"/>
  </r>
  <r>
    <x v="12"/>
    <x v="6"/>
    <n v="0.9"/>
  </r>
  <r>
    <x v="13"/>
    <x v="6"/>
    <n v="1"/>
  </r>
  <r>
    <x v="0"/>
    <x v="7"/>
    <n v="0.75"/>
  </r>
  <r>
    <x v="1"/>
    <x v="7"/>
    <n v="0.75"/>
  </r>
  <r>
    <x v="2"/>
    <x v="7"/>
    <n v="0.9"/>
  </r>
  <r>
    <x v="3"/>
    <x v="7"/>
    <n v="0.92"/>
  </r>
  <r>
    <x v="4"/>
    <x v="7"/>
    <n v="0.99"/>
  </r>
  <r>
    <x v="5"/>
    <x v="7"/>
    <n v="1"/>
  </r>
  <r>
    <x v="6"/>
    <x v="7"/>
    <n v="1"/>
  </r>
  <r>
    <x v="7"/>
    <x v="7"/>
    <n v="1"/>
  </r>
  <r>
    <x v="8"/>
    <x v="7"/>
    <n v="1"/>
  </r>
  <r>
    <x v="9"/>
    <x v="7"/>
    <n v="1"/>
  </r>
  <r>
    <x v="10"/>
    <x v="7"/>
    <n v="0.76"/>
  </r>
  <r>
    <x v="11"/>
    <x v="7"/>
    <n v="0.91"/>
  </r>
  <r>
    <x v="12"/>
    <x v="7"/>
    <n v="0.98"/>
  </r>
  <r>
    <x v="13"/>
    <x v="7"/>
    <n v="0.81"/>
  </r>
  <r>
    <x v="0"/>
    <x v="8"/>
    <n v="0.89"/>
  </r>
  <r>
    <x v="1"/>
    <x v="8"/>
    <n v="0.99"/>
  </r>
  <r>
    <x v="2"/>
    <x v="8"/>
    <n v="1"/>
  </r>
  <r>
    <x v="3"/>
    <x v="8"/>
    <n v="0.97"/>
  </r>
  <r>
    <x v="4"/>
    <x v="8"/>
    <n v="1"/>
  </r>
  <r>
    <x v="5"/>
    <x v="8"/>
    <n v="0.98"/>
  </r>
  <r>
    <x v="6"/>
    <x v="8"/>
    <n v="1"/>
  </r>
  <r>
    <x v="7"/>
    <x v="8"/>
    <n v="0.81"/>
  </r>
  <r>
    <x v="8"/>
    <x v="8"/>
    <n v="1"/>
  </r>
  <r>
    <x v="9"/>
    <x v="8"/>
    <n v="1"/>
  </r>
  <r>
    <x v="10"/>
    <x v="8"/>
    <n v="1"/>
  </r>
  <r>
    <x v="11"/>
    <x v="8"/>
    <n v="1"/>
  </r>
  <r>
    <x v="12"/>
    <x v="8"/>
    <n v="1"/>
  </r>
  <r>
    <x v="13"/>
    <x v="8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10" cacheId="2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3:G13" firstHeaderRow="1" firstDataRow="1" firstDataCol="1" rowPageCount="1" colPageCount="1"/>
  <pivotFields count="3">
    <pivotField axis="axisPage" multipleItemSelectionAllowed="1" showAll="0">
      <items count="15">
        <item x="6"/>
        <item h="1" x="10"/>
        <item h="1" x="1"/>
        <item h="1" x="5"/>
        <item h="1" x="2"/>
        <item h="1" x="0"/>
        <item h="1" x="7"/>
        <item h="1" x="11"/>
        <item h="1" x="9"/>
        <item h="1" x="3"/>
        <item h="1" x="12"/>
        <item h="1" x="13"/>
        <item h="1" x="8"/>
        <item h="1" x="4"/>
        <item t="default"/>
      </items>
    </pivotField>
    <pivotField axis="axisRow" showAll="0">
      <items count="10">
        <item x="8"/>
        <item x="5"/>
        <item x="7"/>
        <item x="2"/>
        <item x="3"/>
        <item x="4"/>
        <item x="1"/>
        <item x="6"/>
        <item x="0"/>
        <item t="default"/>
      </items>
    </pivotField>
    <pivotField dataField="1" numFmtId="9" showAll="0"/>
  </pivotFields>
  <rowFields count="1">
    <field x="1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pageFields count="1">
    <pageField fld="0" hier="-1"/>
  </pageFields>
  <dataFields count="1">
    <dataField name="Suma de Cumplimiento" fld="2" baseField="0" baseItem="0"/>
  </dataFields>
  <formats count="1">
    <format dxfId="23">
      <pivotArea collapsedLevelsAreSubtotals="1" fieldPosition="0">
        <references count="1">
          <reference field="1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" sourceName="Comuna">
  <pivotTables>
    <pivotTable tabId="1" name="TablaDinámica10"/>
  </pivotTables>
  <data>
    <tabular pivotCacheId="1">
      <items count="14">
        <i x="6" s="1"/>
        <i x="10"/>
        <i x="1"/>
        <i x="5"/>
        <i x="2"/>
        <i x="0"/>
        <i x="7"/>
        <i x="11"/>
        <i x="9"/>
        <i x="3"/>
        <i x="12"/>
        <i x="13"/>
        <i x="8"/>
        <i x="4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Comuna" cache="SegmentaciónDeDatos_Comuna" caption="Comuna" rowHeight="360000"/>
</slicer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microsoft.com/office/2007/relationships/slicer" Target="../slicers/slicer1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zoomScale="80" zoomScaleNormal="80" workbookViewId="0"/>
  </sheetViews>
  <sheetFormatPr baseColWidth="10" defaultRowHeight="15" x14ac:dyDescent="0.25"/>
  <cols>
    <col min="1" max="1" width="13.7109375" bestFit="1" customWidth="1"/>
    <col min="2" max="2" width="50.7109375" bestFit="1" customWidth="1"/>
    <col min="3" max="3" width="15.140625" bestFit="1" customWidth="1"/>
    <col min="6" max="6" width="50.7109375" bestFit="1" customWidth="1"/>
    <col min="7" max="7" width="22" bestFit="1" customWidth="1"/>
  </cols>
  <sheetData>
    <row r="1" spans="1:8" ht="15.75" x14ac:dyDescent="0.25">
      <c r="A1" s="77" t="s">
        <v>267</v>
      </c>
      <c r="B1" s="77" t="s">
        <v>268</v>
      </c>
      <c r="C1" s="77" t="s">
        <v>269</v>
      </c>
      <c r="F1" s="78" t="s">
        <v>267</v>
      </c>
      <c r="G1" t="s">
        <v>277</v>
      </c>
    </row>
    <row r="2" spans="1:8" x14ac:dyDescent="0.25">
      <c r="A2" t="s">
        <v>270</v>
      </c>
      <c r="B2" t="s">
        <v>271</v>
      </c>
      <c r="C2" s="76">
        <v>0.99</v>
      </c>
    </row>
    <row r="3" spans="1:8" x14ac:dyDescent="0.25">
      <c r="A3" t="s">
        <v>272</v>
      </c>
      <c r="B3" t="s">
        <v>271</v>
      </c>
      <c r="C3" s="76">
        <v>1</v>
      </c>
      <c r="F3" s="78" t="s">
        <v>293</v>
      </c>
      <c r="G3" t="s">
        <v>295</v>
      </c>
    </row>
    <row r="4" spans="1:8" x14ac:dyDescent="0.25">
      <c r="A4" t="s">
        <v>273</v>
      </c>
      <c r="B4" t="s">
        <v>271</v>
      </c>
      <c r="C4" s="76">
        <v>0</v>
      </c>
      <c r="F4" s="79" t="s">
        <v>292</v>
      </c>
      <c r="G4" s="80">
        <v>1</v>
      </c>
      <c r="H4" s="76">
        <f>1-GETPIVOTDATA("Cumplimiento",$F$3,"Meta","Cobertura de Lactancia Materna Exclusiva")</f>
        <v>0</v>
      </c>
    </row>
    <row r="5" spans="1:8" x14ac:dyDescent="0.25">
      <c r="A5" t="s">
        <v>274</v>
      </c>
      <c r="B5" t="s">
        <v>271</v>
      </c>
      <c r="C5" s="76">
        <v>1</v>
      </c>
      <c r="F5" s="79" t="s">
        <v>289</v>
      </c>
      <c r="G5" s="80">
        <v>1</v>
      </c>
      <c r="H5" s="76">
        <f>1-GETPIVOTDATA("Cumplimiento",$F$3,"Meta","Cobertura Efectiva de DM2")</f>
        <v>0</v>
      </c>
    </row>
    <row r="6" spans="1:8" x14ac:dyDescent="0.25">
      <c r="A6" t="s">
        <v>275</v>
      </c>
      <c r="B6" t="s">
        <v>271</v>
      </c>
      <c r="C6" s="76">
        <v>1</v>
      </c>
      <c r="F6" s="79" t="s">
        <v>291</v>
      </c>
      <c r="G6" s="80">
        <v>1</v>
      </c>
      <c r="H6" s="76">
        <f>1-GETPIVOTDATA("Cumplimiento",$F$3,"Meta","Cobertura Efectiva de TTO HTA")</f>
        <v>0</v>
      </c>
    </row>
    <row r="7" spans="1:8" x14ac:dyDescent="0.25">
      <c r="A7" t="s">
        <v>276</v>
      </c>
      <c r="B7" t="s">
        <v>271</v>
      </c>
      <c r="C7" s="76">
        <v>1</v>
      </c>
      <c r="F7" s="79" t="s">
        <v>286</v>
      </c>
      <c r="G7" s="80">
        <v>1</v>
      </c>
      <c r="H7" s="76">
        <f>1-GETPIVOTDATA("Cumplimiento",$F$3,"Meta","Cobertura Odontológica Adolescentes")</f>
        <v>0</v>
      </c>
    </row>
    <row r="8" spans="1:8" x14ac:dyDescent="0.25">
      <c r="A8" t="s">
        <v>277</v>
      </c>
      <c r="B8" t="s">
        <v>271</v>
      </c>
      <c r="C8" s="76">
        <v>1</v>
      </c>
      <c r="F8" s="79" t="s">
        <v>287</v>
      </c>
      <c r="G8" s="80">
        <v>0.99</v>
      </c>
      <c r="H8" s="76">
        <f>1-GETPIVOTDATA("Cumplimiento",$F$3,"Meta","Cobertura Odontológica Embarazada")</f>
        <v>1.0000000000000009E-2</v>
      </c>
    </row>
    <row r="9" spans="1:8" x14ac:dyDescent="0.25">
      <c r="A9" t="s">
        <v>278</v>
      </c>
      <c r="B9" t="s">
        <v>271</v>
      </c>
      <c r="C9" s="76">
        <v>1</v>
      </c>
      <c r="F9" s="79" t="s">
        <v>288</v>
      </c>
      <c r="G9" s="80">
        <v>1</v>
      </c>
      <c r="H9" s="76">
        <f>1-GETPIVOTDATA("Cumplimiento",$F$3,"Meta","Cobertura Odontológica Niños")</f>
        <v>0</v>
      </c>
    </row>
    <row r="10" spans="1:8" x14ac:dyDescent="0.25">
      <c r="A10" t="s">
        <v>279</v>
      </c>
      <c r="B10" t="s">
        <v>271</v>
      </c>
      <c r="C10" s="76">
        <v>1</v>
      </c>
      <c r="F10" s="79" t="s">
        <v>285</v>
      </c>
      <c r="G10" s="80">
        <v>1</v>
      </c>
      <c r="H10" s="76">
        <f>1-GETPIVOTDATA("Cumplimiento",$F$3,"Meta","Detección Precoz CACU")</f>
        <v>0</v>
      </c>
    </row>
    <row r="11" spans="1:8" x14ac:dyDescent="0.25">
      <c r="A11" t="s">
        <v>280</v>
      </c>
      <c r="B11" t="s">
        <v>271</v>
      </c>
      <c r="C11" s="76">
        <v>1</v>
      </c>
      <c r="F11" s="79" t="s">
        <v>290</v>
      </c>
      <c r="G11" s="80">
        <v>0.99</v>
      </c>
      <c r="H11" s="76">
        <f>1-GETPIVOTDATA("Cumplimiento",$F$3,"Meta","Evaluación Anual de los Pies en Personas con DM")</f>
        <v>1.0000000000000009E-2</v>
      </c>
    </row>
    <row r="12" spans="1:8" x14ac:dyDescent="0.25">
      <c r="A12" t="s">
        <v>281</v>
      </c>
      <c r="B12" t="s">
        <v>271</v>
      </c>
      <c r="C12" s="76">
        <v>1</v>
      </c>
      <c r="F12" s="79" t="s">
        <v>271</v>
      </c>
      <c r="G12" s="80">
        <v>1</v>
      </c>
      <c r="H12" s="76">
        <f>1-GETPIVOTDATA("Cumplimiento",$F$3,"Meta","Recuperación del Desarrollo Psicomotor")</f>
        <v>0</v>
      </c>
    </row>
    <row r="13" spans="1:8" x14ac:dyDescent="0.25">
      <c r="A13" t="s">
        <v>282</v>
      </c>
      <c r="B13" t="s">
        <v>271</v>
      </c>
      <c r="C13" s="76">
        <v>1</v>
      </c>
      <c r="F13" s="79" t="s">
        <v>294</v>
      </c>
      <c r="G13" s="59">
        <v>8.98</v>
      </c>
    </row>
    <row r="14" spans="1:8" x14ac:dyDescent="0.25">
      <c r="A14" t="s">
        <v>283</v>
      </c>
      <c r="B14" t="s">
        <v>271</v>
      </c>
      <c r="C14" s="76">
        <v>1</v>
      </c>
    </row>
    <row r="15" spans="1:8" x14ac:dyDescent="0.25">
      <c r="A15" t="s">
        <v>284</v>
      </c>
      <c r="B15" t="s">
        <v>271</v>
      </c>
      <c r="C15" s="76">
        <v>1</v>
      </c>
    </row>
    <row r="16" spans="1:8" x14ac:dyDescent="0.25">
      <c r="A16" t="s">
        <v>270</v>
      </c>
      <c r="B16" t="s">
        <v>285</v>
      </c>
      <c r="C16" s="76">
        <v>1</v>
      </c>
    </row>
    <row r="17" spans="1:3" x14ac:dyDescent="0.25">
      <c r="A17" t="s">
        <v>272</v>
      </c>
      <c r="B17" t="s">
        <v>285</v>
      </c>
      <c r="C17" s="76">
        <v>1</v>
      </c>
    </row>
    <row r="18" spans="1:3" x14ac:dyDescent="0.25">
      <c r="A18" t="s">
        <v>273</v>
      </c>
      <c r="B18" t="s">
        <v>285</v>
      </c>
      <c r="C18" s="76">
        <v>1</v>
      </c>
    </row>
    <row r="19" spans="1:3" x14ac:dyDescent="0.25">
      <c r="A19" t="s">
        <v>274</v>
      </c>
      <c r="B19" t="s">
        <v>285</v>
      </c>
      <c r="C19" s="76">
        <v>1</v>
      </c>
    </row>
    <row r="20" spans="1:3" x14ac:dyDescent="0.25">
      <c r="A20" t="s">
        <v>275</v>
      </c>
      <c r="B20" t="s">
        <v>285</v>
      </c>
      <c r="C20" s="76">
        <v>1</v>
      </c>
    </row>
    <row r="21" spans="1:3" x14ac:dyDescent="0.25">
      <c r="A21" t="s">
        <v>276</v>
      </c>
      <c r="B21" t="s">
        <v>285</v>
      </c>
      <c r="C21" s="76">
        <v>1</v>
      </c>
    </row>
    <row r="22" spans="1:3" x14ac:dyDescent="0.25">
      <c r="A22" t="s">
        <v>277</v>
      </c>
      <c r="B22" t="s">
        <v>285</v>
      </c>
      <c r="C22" s="76">
        <v>1</v>
      </c>
    </row>
    <row r="23" spans="1:3" x14ac:dyDescent="0.25">
      <c r="A23" t="s">
        <v>278</v>
      </c>
      <c r="B23" t="s">
        <v>285</v>
      </c>
      <c r="C23" s="76">
        <v>1</v>
      </c>
    </row>
    <row r="24" spans="1:3" x14ac:dyDescent="0.25">
      <c r="A24" t="s">
        <v>279</v>
      </c>
      <c r="B24" t="s">
        <v>285</v>
      </c>
      <c r="C24" s="76">
        <v>1</v>
      </c>
    </row>
    <row r="25" spans="1:3" x14ac:dyDescent="0.25">
      <c r="A25" t="s">
        <v>280</v>
      </c>
      <c r="B25" t="s">
        <v>285</v>
      </c>
      <c r="C25" s="76">
        <v>1</v>
      </c>
    </row>
    <row r="26" spans="1:3" x14ac:dyDescent="0.25">
      <c r="A26" t="s">
        <v>281</v>
      </c>
      <c r="B26" t="s">
        <v>285</v>
      </c>
      <c r="C26" s="76">
        <v>1</v>
      </c>
    </row>
    <row r="27" spans="1:3" x14ac:dyDescent="0.25">
      <c r="A27" t="s">
        <v>282</v>
      </c>
      <c r="B27" t="s">
        <v>285</v>
      </c>
      <c r="C27" s="76">
        <v>1</v>
      </c>
    </row>
    <row r="28" spans="1:3" x14ac:dyDescent="0.25">
      <c r="A28" t="s">
        <v>283</v>
      </c>
      <c r="B28" t="s">
        <v>285</v>
      </c>
      <c r="C28" s="76">
        <v>1</v>
      </c>
    </row>
    <row r="29" spans="1:3" x14ac:dyDescent="0.25">
      <c r="A29" t="s">
        <v>284</v>
      </c>
      <c r="B29" t="s">
        <v>285</v>
      </c>
      <c r="C29" s="76">
        <v>1</v>
      </c>
    </row>
    <row r="30" spans="1:3" x14ac:dyDescent="0.25">
      <c r="A30" t="s">
        <v>270</v>
      </c>
      <c r="B30" t="s">
        <v>286</v>
      </c>
      <c r="C30" s="76">
        <v>1</v>
      </c>
    </row>
    <row r="31" spans="1:3" x14ac:dyDescent="0.25">
      <c r="A31" t="s">
        <v>272</v>
      </c>
      <c r="B31" t="s">
        <v>286</v>
      </c>
      <c r="C31" s="76">
        <v>1</v>
      </c>
    </row>
    <row r="32" spans="1:3" x14ac:dyDescent="0.25">
      <c r="A32" t="s">
        <v>273</v>
      </c>
      <c r="B32" t="s">
        <v>286</v>
      </c>
      <c r="C32" s="76">
        <v>0.97</v>
      </c>
    </row>
    <row r="33" spans="1:3" x14ac:dyDescent="0.25">
      <c r="A33" t="s">
        <v>274</v>
      </c>
      <c r="B33" t="s">
        <v>286</v>
      </c>
      <c r="C33" s="76">
        <v>1</v>
      </c>
    </row>
    <row r="34" spans="1:3" x14ac:dyDescent="0.25">
      <c r="A34" t="s">
        <v>275</v>
      </c>
      <c r="B34" t="s">
        <v>286</v>
      </c>
      <c r="C34" s="76">
        <v>1</v>
      </c>
    </row>
    <row r="35" spans="1:3" x14ac:dyDescent="0.25">
      <c r="A35" t="s">
        <v>276</v>
      </c>
      <c r="B35" t="s">
        <v>286</v>
      </c>
      <c r="C35" s="76">
        <v>1</v>
      </c>
    </row>
    <row r="36" spans="1:3" x14ac:dyDescent="0.25">
      <c r="A36" t="s">
        <v>277</v>
      </c>
      <c r="B36" t="s">
        <v>286</v>
      </c>
      <c r="C36" s="76">
        <v>1</v>
      </c>
    </row>
    <row r="37" spans="1:3" x14ac:dyDescent="0.25">
      <c r="A37" t="s">
        <v>278</v>
      </c>
      <c r="B37" t="s">
        <v>286</v>
      </c>
      <c r="C37" s="76">
        <v>1</v>
      </c>
    </row>
    <row r="38" spans="1:3" x14ac:dyDescent="0.25">
      <c r="A38" t="s">
        <v>279</v>
      </c>
      <c r="B38" t="s">
        <v>286</v>
      </c>
      <c r="C38" s="76">
        <v>1</v>
      </c>
    </row>
    <row r="39" spans="1:3" x14ac:dyDescent="0.25">
      <c r="A39" t="s">
        <v>280</v>
      </c>
      <c r="B39" t="s">
        <v>286</v>
      </c>
      <c r="C39" s="76">
        <v>1</v>
      </c>
    </row>
    <row r="40" spans="1:3" x14ac:dyDescent="0.25">
      <c r="A40" t="s">
        <v>281</v>
      </c>
      <c r="B40" t="s">
        <v>286</v>
      </c>
      <c r="C40" s="76">
        <v>1</v>
      </c>
    </row>
    <row r="41" spans="1:3" x14ac:dyDescent="0.25">
      <c r="A41" t="s">
        <v>282</v>
      </c>
      <c r="B41" t="s">
        <v>286</v>
      </c>
      <c r="C41" s="76">
        <v>1</v>
      </c>
    </row>
    <row r="42" spans="1:3" x14ac:dyDescent="0.25">
      <c r="A42" t="s">
        <v>283</v>
      </c>
      <c r="B42" t="s">
        <v>286</v>
      </c>
      <c r="C42" s="76">
        <v>1</v>
      </c>
    </row>
    <row r="43" spans="1:3" x14ac:dyDescent="0.25">
      <c r="A43" t="s">
        <v>284</v>
      </c>
      <c r="B43" t="s">
        <v>286</v>
      </c>
      <c r="C43" s="76">
        <v>0.88</v>
      </c>
    </row>
    <row r="44" spans="1:3" x14ac:dyDescent="0.25">
      <c r="A44" t="s">
        <v>270</v>
      </c>
      <c r="B44" t="s">
        <v>287</v>
      </c>
      <c r="C44" s="76">
        <v>0.83</v>
      </c>
    </row>
    <row r="45" spans="1:3" x14ac:dyDescent="0.25">
      <c r="A45" t="s">
        <v>272</v>
      </c>
      <c r="B45" t="s">
        <v>287</v>
      </c>
      <c r="C45" s="76">
        <v>0.91</v>
      </c>
    </row>
    <row r="46" spans="1:3" x14ac:dyDescent="0.25">
      <c r="A46" t="s">
        <v>273</v>
      </c>
      <c r="B46" t="s">
        <v>287</v>
      </c>
      <c r="C46" s="76">
        <v>0.83</v>
      </c>
    </row>
    <row r="47" spans="1:3" x14ac:dyDescent="0.25">
      <c r="A47" t="s">
        <v>274</v>
      </c>
      <c r="B47" t="s">
        <v>287</v>
      </c>
      <c r="C47" s="76">
        <v>0.99</v>
      </c>
    </row>
    <row r="48" spans="1:3" x14ac:dyDescent="0.25">
      <c r="A48" t="s">
        <v>275</v>
      </c>
      <c r="B48" t="s">
        <v>287</v>
      </c>
      <c r="C48" s="76">
        <v>0.99</v>
      </c>
    </row>
    <row r="49" spans="1:3" x14ac:dyDescent="0.25">
      <c r="A49" t="s">
        <v>276</v>
      </c>
      <c r="B49" t="s">
        <v>287</v>
      </c>
      <c r="C49" s="76">
        <v>1</v>
      </c>
    </row>
    <row r="50" spans="1:3" x14ac:dyDescent="0.25">
      <c r="A50" t="s">
        <v>277</v>
      </c>
      <c r="B50" t="s">
        <v>287</v>
      </c>
      <c r="C50" s="76">
        <v>0.99</v>
      </c>
    </row>
    <row r="51" spans="1:3" x14ac:dyDescent="0.25">
      <c r="A51" t="s">
        <v>278</v>
      </c>
      <c r="B51" t="s">
        <v>287</v>
      </c>
      <c r="C51" s="76">
        <v>1</v>
      </c>
    </row>
    <row r="52" spans="1:3" x14ac:dyDescent="0.25">
      <c r="A52" t="s">
        <v>279</v>
      </c>
      <c r="B52" t="s">
        <v>287</v>
      </c>
      <c r="C52" s="76">
        <v>1</v>
      </c>
    </row>
    <row r="53" spans="1:3" x14ac:dyDescent="0.25">
      <c r="A53" t="s">
        <v>280</v>
      </c>
      <c r="B53" t="s">
        <v>287</v>
      </c>
      <c r="C53" s="76">
        <v>1</v>
      </c>
    </row>
    <row r="54" spans="1:3" x14ac:dyDescent="0.25">
      <c r="A54" t="s">
        <v>281</v>
      </c>
      <c r="B54" t="s">
        <v>287</v>
      </c>
      <c r="C54" s="76">
        <v>1</v>
      </c>
    </row>
    <row r="55" spans="1:3" x14ac:dyDescent="0.25">
      <c r="A55" t="s">
        <v>282</v>
      </c>
      <c r="B55" t="s">
        <v>287</v>
      </c>
      <c r="C55" s="76">
        <v>0.95</v>
      </c>
    </row>
    <row r="56" spans="1:3" x14ac:dyDescent="0.25">
      <c r="A56" t="s">
        <v>283</v>
      </c>
      <c r="B56" t="s">
        <v>287</v>
      </c>
      <c r="C56" s="76">
        <v>1</v>
      </c>
    </row>
    <row r="57" spans="1:3" x14ac:dyDescent="0.25">
      <c r="A57" t="s">
        <v>284</v>
      </c>
      <c r="B57" t="s">
        <v>287</v>
      </c>
      <c r="C57" s="76">
        <v>1</v>
      </c>
    </row>
    <row r="58" spans="1:3" x14ac:dyDescent="0.25">
      <c r="A58" t="s">
        <v>270</v>
      </c>
      <c r="B58" t="s">
        <v>288</v>
      </c>
      <c r="C58" s="76">
        <v>0.87</v>
      </c>
    </row>
    <row r="59" spans="1:3" x14ac:dyDescent="0.25">
      <c r="A59" t="s">
        <v>272</v>
      </c>
      <c r="B59" t="s">
        <v>288</v>
      </c>
      <c r="C59" s="76">
        <v>0.94</v>
      </c>
    </row>
    <row r="60" spans="1:3" x14ac:dyDescent="0.25">
      <c r="A60" t="s">
        <v>273</v>
      </c>
      <c r="B60" t="s">
        <v>288</v>
      </c>
      <c r="C60" s="76">
        <v>1</v>
      </c>
    </row>
    <row r="61" spans="1:3" x14ac:dyDescent="0.25">
      <c r="A61" t="s">
        <v>274</v>
      </c>
      <c r="B61" t="s">
        <v>288</v>
      </c>
      <c r="C61" s="76">
        <v>1</v>
      </c>
    </row>
    <row r="62" spans="1:3" x14ac:dyDescent="0.25">
      <c r="A62" t="s">
        <v>275</v>
      </c>
      <c r="B62" t="s">
        <v>288</v>
      </c>
      <c r="C62" s="76">
        <v>1</v>
      </c>
    </row>
    <row r="63" spans="1:3" x14ac:dyDescent="0.25">
      <c r="A63" t="s">
        <v>276</v>
      </c>
      <c r="B63" t="s">
        <v>288</v>
      </c>
      <c r="C63" s="76">
        <v>1</v>
      </c>
    </row>
    <row r="64" spans="1:3" x14ac:dyDescent="0.25">
      <c r="A64" t="s">
        <v>277</v>
      </c>
      <c r="B64" t="s">
        <v>288</v>
      </c>
      <c r="C64" s="76">
        <v>1</v>
      </c>
    </row>
    <row r="65" spans="1:3" x14ac:dyDescent="0.25">
      <c r="A65" t="s">
        <v>278</v>
      </c>
      <c r="B65" t="s">
        <v>288</v>
      </c>
      <c r="C65" s="76">
        <v>1</v>
      </c>
    </row>
    <row r="66" spans="1:3" x14ac:dyDescent="0.25">
      <c r="A66" t="s">
        <v>279</v>
      </c>
      <c r="B66" t="s">
        <v>288</v>
      </c>
      <c r="C66" s="76">
        <v>1</v>
      </c>
    </row>
    <row r="67" spans="1:3" x14ac:dyDescent="0.25">
      <c r="A67" t="s">
        <v>280</v>
      </c>
      <c r="B67" t="s">
        <v>288</v>
      </c>
      <c r="C67" s="76">
        <v>1</v>
      </c>
    </row>
    <row r="68" spans="1:3" x14ac:dyDescent="0.25">
      <c r="A68" t="s">
        <v>281</v>
      </c>
      <c r="B68" t="s">
        <v>288</v>
      </c>
      <c r="C68" s="76">
        <v>1</v>
      </c>
    </row>
    <row r="69" spans="1:3" x14ac:dyDescent="0.25">
      <c r="A69" t="s">
        <v>282</v>
      </c>
      <c r="B69" t="s">
        <v>288</v>
      </c>
      <c r="C69" s="76">
        <v>1</v>
      </c>
    </row>
    <row r="70" spans="1:3" x14ac:dyDescent="0.25">
      <c r="A70" t="s">
        <v>283</v>
      </c>
      <c r="B70" t="s">
        <v>288</v>
      </c>
      <c r="C70" s="76">
        <v>1</v>
      </c>
    </row>
    <row r="71" spans="1:3" x14ac:dyDescent="0.25">
      <c r="A71" t="s">
        <v>284</v>
      </c>
      <c r="B71" t="s">
        <v>288</v>
      </c>
      <c r="C71" s="76">
        <v>1</v>
      </c>
    </row>
    <row r="72" spans="1:3" x14ac:dyDescent="0.25">
      <c r="A72" t="s">
        <v>270</v>
      </c>
      <c r="B72" t="s">
        <v>289</v>
      </c>
      <c r="C72" s="76">
        <v>0.85</v>
      </c>
    </row>
    <row r="73" spans="1:3" x14ac:dyDescent="0.25">
      <c r="A73" t="s">
        <v>272</v>
      </c>
      <c r="B73" t="s">
        <v>289</v>
      </c>
      <c r="C73" s="76">
        <v>0.82</v>
      </c>
    </row>
    <row r="74" spans="1:3" x14ac:dyDescent="0.25">
      <c r="A74" t="s">
        <v>273</v>
      </c>
      <c r="B74" t="s">
        <v>289</v>
      </c>
      <c r="C74" s="76">
        <v>1</v>
      </c>
    </row>
    <row r="75" spans="1:3" x14ac:dyDescent="0.25">
      <c r="A75" t="s">
        <v>274</v>
      </c>
      <c r="B75" t="s">
        <v>289</v>
      </c>
      <c r="C75" s="76">
        <v>0.9</v>
      </c>
    </row>
    <row r="76" spans="1:3" x14ac:dyDescent="0.25">
      <c r="A76" t="s">
        <v>275</v>
      </c>
      <c r="B76" t="s">
        <v>289</v>
      </c>
      <c r="C76" s="76">
        <v>0.98</v>
      </c>
    </row>
    <row r="77" spans="1:3" x14ac:dyDescent="0.25">
      <c r="A77" t="s">
        <v>276</v>
      </c>
      <c r="B77" t="s">
        <v>289</v>
      </c>
      <c r="C77" s="76">
        <v>1</v>
      </c>
    </row>
    <row r="78" spans="1:3" x14ac:dyDescent="0.25">
      <c r="A78" t="s">
        <v>277</v>
      </c>
      <c r="B78" t="s">
        <v>289</v>
      </c>
      <c r="C78" s="76">
        <v>1</v>
      </c>
    </row>
    <row r="79" spans="1:3" x14ac:dyDescent="0.25">
      <c r="A79" t="s">
        <v>278</v>
      </c>
      <c r="B79" t="s">
        <v>289</v>
      </c>
      <c r="C79" s="76">
        <v>1</v>
      </c>
    </row>
    <row r="80" spans="1:3" x14ac:dyDescent="0.25">
      <c r="A80" t="s">
        <v>279</v>
      </c>
      <c r="B80" t="s">
        <v>289</v>
      </c>
      <c r="C80" s="76">
        <v>1</v>
      </c>
    </row>
    <row r="81" spans="1:3" x14ac:dyDescent="0.25">
      <c r="A81" t="s">
        <v>280</v>
      </c>
      <c r="B81" t="s">
        <v>289</v>
      </c>
      <c r="C81" s="76">
        <v>1</v>
      </c>
    </row>
    <row r="82" spans="1:3" x14ac:dyDescent="0.25">
      <c r="A82" t="s">
        <v>281</v>
      </c>
      <c r="B82" t="s">
        <v>289</v>
      </c>
      <c r="C82" s="76">
        <v>1</v>
      </c>
    </row>
    <row r="83" spans="1:3" x14ac:dyDescent="0.25">
      <c r="A83" t="s">
        <v>282</v>
      </c>
      <c r="B83" t="s">
        <v>289</v>
      </c>
      <c r="C83" s="76">
        <v>1</v>
      </c>
    </row>
    <row r="84" spans="1:3" x14ac:dyDescent="0.25">
      <c r="A84" t="s">
        <v>283</v>
      </c>
      <c r="B84" t="s">
        <v>289</v>
      </c>
      <c r="C84" s="76">
        <v>0.79</v>
      </c>
    </row>
    <row r="85" spans="1:3" x14ac:dyDescent="0.25">
      <c r="A85" t="s">
        <v>284</v>
      </c>
      <c r="B85" t="s">
        <v>289</v>
      </c>
      <c r="C85" s="76">
        <v>0.89</v>
      </c>
    </row>
    <row r="86" spans="1:3" x14ac:dyDescent="0.25">
      <c r="A86" t="s">
        <v>270</v>
      </c>
      <c r="B86" t="s">
        <v>290</v>
      </c>
      <c r="C86" s="76">
        <v>0.81</v>
      </c>
    </row>
    <row r="87" spans="1:3" x14ac:dyDescent="0.25">
      <c r="A87" t="s">
        <v>272</v>
      </c>
      <c r="B87" t="s">
        <v>290</v>
      </c>
      <c r="C87" s="76">
        <v>0.95</v>
      </c>
    </row>
    <row r="88" spans="1:3" x14ac:dyDescent="0.25">
      <c r="A88" t="s">
        <v>273</v>
      </c>
      <c r="B88" t="s">
        <v>290</v>
      </c>
      <c r="C88" s="76">
        <v>1</v>
      </c>
    </row>
    <row r="89" spans="1:3" x14ac:dyDescent="0.25">
      <c r="A89" t="s">
        <v>274</v>
      </c>
      <c r="B89" t="s">
        <v>290</v>
      </c>
      <c r="C89" s="76">
        <v>0.94</v>
      </c>
    </row>
    <row r="90" spans="1:3" x14ac:dyDescent="0.25">
      <c r="A90" t="s">
        <v>275</v>
      </c>
      <c r="B90" t="s">
        <v>290</v>
      </c>
      <c r="C90" s="76">
        <v>1</v>
      </c>
    </row>
    <row r="91" spans="1:3" x14ac:dyDescent="0.25">
      <c r="A91" t="s">
        <v>276</v>
      </c>
      <c r="B91" t="s">
        <v>290</v>
      </c>
      <c r="C91" s="76">
        <v>1</v>
      </c>
    </row>
    <row r="92" spans="1:3" x14ac:dyDescent="0.25">
      <c r="A92" t="s">
        <v>277</v>
      </c>
      <c r="B92" t="s">
        <v>290</v>
      </c>
      <c r="C92" s="76">
        <v>0.99</v>
      </c>
    </row>
    <row r="93" spans="1:3" x14ac:dyDescent="0.25">
      <c r="A93" t="s">
        <v>278</v>
      </c>
      <c r="B93" t="s">
        <v>290</v>
      </c>
      <c r="C93" s="76">
        <v>1</v>
      </c>
    </row>
    <row r="94" spans="1:3" x14ac:dyDescent="0.25">
      <c r="A94" t="s">
        <v>279</v>
      </c>
      <c r="B94" t="s">
        <v>290</v>
      </c>
      <c r="C94" s="76">
        <v>1</v>
      </c>
    </row>
    <row r="95" spans="1:3" x14ac:dyDescent="0.25">
      <c r="A95" t="s">
        <v>280</v>
      </c>
      <c r="B95" t="s">
        <v>290</v>
      </c>
      <c r="C95" s="76">
        <v>1</v>
      </c>
    </row>
    <row r="96" spans="1:3" x14ac:dyDescent="0.25">
      <c r="A96" t="s">
        <v>281</v>
      </c>
      <c r="B96" t="s">
        <v>290</v>
      </c>
      <c r="C96" s="76">
        <v>1</v>
      </c>
    </row>
    <row r="97" spans="1:3" x14ac:dyDescent="0.25">
      <c r="A97" t="s">
        <v>282</v>
      </c>
      <c r="B97" t="s">
        <v>290</v>
      </c>
      <c r="C97" s="76">
        <v>1</v>
      </c>
    </row>
    <row r="98" spans="1:3" x14ac:dyDescent="0.25">
      <c r="A98" t="s">
        <v>283</v>
      </c>
      <c r="B98" t="s">
        <v>290</v>
      </c>
      <c r="C98" s="76">
        <v>0.9</v>
      </c>
    </row>
    <row r="99" spans="1:3" x14ac:dyDescent="0.25">
      <c r="A99" t="s">
        <v>284</v>
      </c>
      <c r="B99" t="s">
        <v>290</v>
      </c>
      <c r="C99" s="76">
        <v>1</v>
      </c>
    </row>
    <row r="100" spans="1:3" x14ac:dyDescent="0.25">
      <c r="A100" t="s">
        <v>270</v>
      </c>
      <c r="B100" t="s">
        <v>291</v>
      </c>
      <c r="C100" s="76">
        <v>0.75</v>
      </c>
    </row>
    <row r="101" spans="1:3" x14ac:dyDescent="0.25">
      <c r="A101" t="s">
        <v>272</v>
      </c>
      <c r="B101" t="s">
        <v>291</v>
      </c>
      <c r="C101" s="76">
        <v>0.75</v>
      </c>
    </row>
    <row r="102" spans="1:3" x14ac:dyDescent="0.25">
      <c r="A102" t="s">
        <v>273</v>
      </c>
      <c r="B102" t="s">
        <v>291</v>
      </c>
      <c r="C102" s="76">
        <v>0.9</v>
      </c>
    </row>
    <row r="103" spans="1:3" x14ac:dyDescent="0.25">
      <c r="A103" t="s">
        <v>274</v>
      </c>
      <c r="B103" t="s">
        <v>291</v>
      </c>
      <c r="C103" s="76">
        <v>0.92</v>
      </c>
    </row>
    <row r="104" spans="1:3" x14ac:dyDescent="0.25">
      <c r="A104" t="s">
        <v>275</v>
      </c>
      <c r="B104" t="s">
        <v>291</v>
      </c>
      <c r="C104" s="76">
        <v>0.99</v>
      </c>
    </row>
    <row r="105" spans="1:3" x14ac:dyDescent="0.25">
      <c r="A105" t="s">
        <v>276</v>
      </c>
      <c r="B105" t="s">
        <v>291</v>
      </c>
      <c r="C105" s="76">
        <v>1</v>
      </c>
    </row>
    <row r="106" spans="1:3" x14ac:dyDescent="0.25">
      <c r="A106" t="s">
        <v>277</v>
      </c>
      <c r="B106" t="s">
        <v>291</v>
      </c>
      <c r="C106" s="76">
        <v>1</v>
      </c>
    </row>
    <row r="107" spans="1:3" x14ac:dyDescent="0.25">
      <c r="A107" t="s">
        <v>278</v>
      </c>
      <c r="B107" t="s">
        <v>291</v>
      </c>
      <c r="C107" s="76">
        <v>1</v>
      </c>
    </row>
    <row r="108" spans="1:3" x14ac:dyDescent="0.25">
      <c r="A108" t="s">
        <v>279</v>
      </c>
      <c r="B108" t="s">
        <v>291</v>
      </c>
      <c r="C108" s="76">
        <v>1</v>
      </c>
    </row>
    <row r="109" spans="1:3" x14ac:dyDescent="0.25">
      <c r="A109" t="s">
        <v>280</v>
      </c>
      <c r="B109" t="s">
        <v>291</v>
      </c>
      <c r="C109" s="76">
        <v>1</v>
      </c>
    </row>
    <row r="110" spans="1:3" x14ac:dyDescent="0.25">
      <c r="A110" t="s">
        <v>281</v>
      </c>
      <c r="B110" t="s">
        <v>291</v>
      </c>
      <c r="C110" s="76">
        <v>0.76</v>
      </c>
    </row>
    <row r="111" spans="1:3" x14ac:dyDescent="0.25">
      <c r="A111" t="s">
        <v>282</v>
      </c>
      <c r="B111" t="s">
        <v>291</v>
      </c>
      <c r="C111" s="76">
        <v>0.91</v>
      </c>
    </row>
    <row r="112" spans="1:3" x14ac:dyDescent="0.25">
      <c r="A112" t="s">
        <v>283</v>
      </c>
      <c r="B112" t="s">
        <v>291</v>
      </c>
      <c r="C112" s="76">
        <v>0.98</v>
      </c>
    </row>
    <row r="113" spans="1:3" x14ac:dyDescent="0.25">
      <c r="A113" t="s">
        <v>284</v>
      </c>
      <c r="B113" t="s">
        <v>291</v>
      </c>
      <c r="C113" s="76">
        <v>0.81</v>
      </c>
    </row>
    <row r="114" spans="1:3" x14ac:dyDescent="0.25">
      <c r="A114" t="s">
        <v>270</v>
      </c>
      <c r="B114" t="s">
        <v>292</v>
      </c>
      <c r="C114" s="76">
        <v>0.89</v>
      </c>
    </row>
    <row r="115" spans="1:3" x14ac:dyDescent="0.25">
      <c r="A115" t="s">
        <v>272</v>
      </c>
      <c r="B115" t="s">
        <v>292</v>
      </c>
      <c r="C115" s="76">
        <v>0.99</v>
      </c>
    </row>
    <row r="116" spans="1:3" x14ac:dyDescent="0.25">
      <c r="A116" t="s">
        <v>273</v>
      </c>
      <c r="B116" t="s">
        <v>292</v>
      </c>
      <c r="C116" s="76">
        <v>1</v>
      </c>
    </row>
    <row r="117" spans="1:3" x14ac:dyDescent="0.25">
      <c r="A117" t="s">
        <v>274</v>
      </c>
      <c r="B117" t="s">
        <v>292</v>
      </c>
      <c r="C117" s="76">
        <v>0.97</v>
      </c>
    </row>
    <row r="118" spans="1:3" x14ac:dyDescent="0.25">
      <c r="A118" t="s">
        <v>275</v>
      </c>
      <c r="B118" t="s">
        <v>292</v>
      </c>
      <c r="C118" s="76">
        <v>1</v>
      </c>
    </row>
    <row r="119" spans="1:3" x14ac:dyDescent="0.25">
      <c r="A119" t="s">
        <v>276</v>
      </c>
      <c r="B119" t="s">
        <v>292</v>
      </c>
      <c r="C119" s="76">
        <v>0.98</v>
      </c>
    </row>
    <row r="120" spans="1:3" x14ac:dyDescent="0.25">
      <c r="A120" t="s">
        <v>277</v>
      </c>
      <c r="B120" t="s">
        <v>292</v>
      </c>
      <c r="C120" s="76">
        <v>1</v>
      </c>
    </row>
    <row r="121" spans="1:3" x14ac:dyDescent="0.25">
      <c r="A121" t="s">
        <v>278</v>
      </c>
      <c r="B121" t="s">
        <v>292</v>
      </c>
      <c r="C121" s="76">
        <v>0.81</v>
      </c>
    </row>
    <row r="122" spans="1:3" x14ac:dyDescent="0.25">
      <c r="A122" t="s">
        <v>279</v>
      </c>
      <c r="B122" t="s">
        <v>292</v>
      </c>
      <c r="C122" s="76">
        <v>1</v>
      </c>
    </row>
    <row r="123" spans="1:3" x14ac:dyDescent="0.25">
      <c r="A123" t="s">
        <v>280</v>
      </c>
      <c r="B123" t="s">
        <v>292</v>
      </c>
      <c r="C123" s="76">
        <v>1</v>
      </c>
    </row>
    <row r="124" spans="1:3" x14ac:dyDescent="0.25">
      <c r="A124" t="s">
        <v>281</v>
      </c>
      <c r="B124" t="s">
        <v>292</v>
      </c>
      <c r="C124" s="76">
        <v>1</v>
      </c>
    </row>
    <row r="125" spans="1:3" x14ac:dyDescent="0.25">
      <c r="A125" t="s">
        <v>282</v>
      </c>
      <c r="B125" t="s">
        <v>292</v>
      </c>
      <c r="C125" s="76">
        <v>1</v>
      </c>
    </row>
    <row r="126" spans="1:3" x14ac:dyDescent="0.25">
      <c r="A126" t="s">
        <v>283</v>
      </c>
      <c r="B126" t="s">
        <v>292</v>
      </c>
      <c r="C126" s="76">
        <v>1</v>
      </c>
    </row>
    <row r="127" spans="1:3" x14ac:dyDescent="0.25">
      <c r="A127" t="s">
        <v>284</v>
      </c>
      <c r="B127" t="s">
        <v>292</v>
      </c>
      <c r="C127" s="76">
        <v>1</v>
      </c>
    </row>
  </sheetData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showGridLines="0" tabSelected="1" zoomScale="80" zoomScaleNormal="80" workbookViewId="0"/>
  </sheetViews>
  <sheetFormatPr baseColWidth="10" defaultRowHeight="15" x14ac:dyDescent="0.25"/>
  <sheetData>
    <row r="1" spans="1:1" x14ac:dyDescent="0.25">
      <c r="A1" s="81" t="s">
        <v>296</v>
      </c>
    </row>
    <row r="2" spans="1:1" x14ac:dyDescent="0.25">
      <c r="A2" s="81" t="s">
        <v>297</v>
      </c>
    </row>
    <row r="3" spans="1:1" x14ac:dyDescent="0.25">
      <c r="A3" s="81" t="s">
        <v>300</v>
      </c>
    </row>
    <row r="4" spans="1:1" x14ac:dyDescent="0.25">
      <c r="A4" s="81" t="s">
        <v>298</v>
      </c>
    </row>
    <row r="5" spans="1:1" x14ac:dyDescent="0.25">
      <c r="A5" s="81" t="s">
        <v>299</v>
      </c>
    </row>
  </sheetData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8"/>
  <sheetViews>
    <sheetView zoomScale="80" zoomScaleNormal="80" workbookViewId="0">
      <pane ySplit="11" topLeftCell="A12" activePane="bottomLeft" state="frozen"/>
      <selection pane="bottomLeft" activeCell="A12" sqref="A12"/>
    </sheetView>
  </sheetViews>
  <sheetFormatPr baseColWidth="10" defaultRowHeight="15" x14ac:dyDescent="0.25"/>
  <cols>
    <col min="1" max="1" width="24.28515625" style="5" bestFit="1" customWidth="1"/>
    <col min="2" max="2" width="48.140625" style="5" bestFit="1" customWidth="1"/>
    <col min="3" max="3" width="16.28515625" style="5" customWidth="1"/>
    <col min="4" max="4" width="11.5703125" style="5" bestFit="1" customWidth="1"/>
    <col min="5" max="5" width="8.42578125" style="5" bestFit="1" customWidth="1"/>
    <col min="6" max="6" width="11" style="5" bestFit="1" customWidth="1"/>
    <col min="7" max="7" width="8.85546875" style="5" customWidth="1"/>
    <col min="8" max="9" width="7.42578125" style="5" bestFit="1" customWidth="1"/>
    <col min="10" max="10" width="7.28515625" style="5" bestFit="1" customWidth="1"/>
    <col min="11" max="11" width="7" style="5" bestFit="1" customWidth="1"/>
    <col min="12" max="12" width="9.85546875" style="5" bestFit="1" customWidth="1"/>
    <col min="13" max="13" width="9.5703125" style="5" bestFit="1" customWidth="1"/>
    <col min="14" max="14" width="11" style="5" bestFit="1" customWidth="1"/>
    <col min="15" max="15" width="9.85546875" style="5" bestFit="1" customWidth="1"/>
    <col min="16" max="16" width="8.7109375" style="5" bestFit="1" customWidth="1"/>
    <col min="17" max="17" width="8" style="5" bestFit="1" customWidth="1"/>
    <col min="18" max="18" width="8.42578125" style="5" bestFit="1" customWidth="1"/>
    <col min="19" max="19" width="11" style="5" bestFit="1" customWidth="1"/>
    <col min="20" max="20" width="8.85546875" style="5" customWidth="1"/>
    <col min="21" max="21" width="7.42578125" style="5" customWidth="1"/>
    <col min="22" max="22" width="7.42578125" style="5" bestFit="1" customWidth="1"/>
    <col min="23" max="23" width="7.7109375" style="5" customWidth="1"/>
    <col min="24" max="24" width="6.42578125" style="5" bestFit="1" customWidth="1"/>
    <col min="25" max="25" width="9.85546875" style="5" bestFit="1" customWidth="1"/>
    <col min="26" max="26" width="9.5703125" style="5" bestFit="1" customWidth="1"/>
    <col min="27" max="27" width="11" style="5" bestFit="1" customWidth="1"/>
    <col min="28" max="28" width="9.85546875" style="5" bestFit="1" customWidth="1"/>
    <col min="29" max="29" width="8.7109375" style="5" bestFit="1" customWidth="1"/>
    <col min="30" max="30" width="8.5703125" style="5" bestFit="1" customWidth="1"/>
    <col min="31" max="256" width="11.42578125" style="20"/>
    <col min="257" max="257" width="24.28515625" style="20" bestFit="1" customWidth="1"/>
    <col min="258" max="258" width="47" style="20" bestFit="1" customWidth="1"/>
    <col min="259" max="259" width="14.28515625" style="20" bestFit="1" customWidth="1"/>
    <col min="260" max="260" width="11.5703125" style="20" bestFit="1" customWidth="1"/>
    <col min="261" max="261" width="7.140625" style="20" bestFit="1" customWidth="1"/>
    <col min="262" max="262" width="9.42578125" style="20" bestFit="1" customWidth="1"/>
    <col min="263" max="263" width="7.7109375" style="20" bestFit="1" customWidth="1"/>
    <col min="264" max="267" width="7.85546875" style="20" customWidth="1"/>
    <col min="268" max="268" width="8.42578125" style="20" bestFit="1" customWidth="1"/>
    <col min="269" max="269" width="8.140625" style="20" customWidth="1"/>
    <col min="270" max="270" width="9.42578125" style="20" bestFit="1" customWidth="1"/>
    <col min="271" max="271" width="8.42578125" style="20" bestFit="1" customWidth="1"/>
    <col min="272" max="272" width="8.7109375" style="20" bestFit="1" customWidth="1"/>
    <col min="273" max="273" width="6.7109375" style="20" bestFit="1" customWidth="1"/>
    <col min="274" max="274" width="7.140625" style="20" bestFit="1" customWidth="1"/>
    <col min="275" max="275" width="9.42578125" style="20" bestFit="1" customWidth="1"/>
    <col min="276" max="276" width="7.7109375" style="20" bestFit="1" customWidth="1"/>
    <col min="277" max="279" width="7.7109375" style="20" customWidth="1"/>
    <col min="280" max="280" width="6.42578125" style="20" bestFit="1" customWidth="1"/>
    <col min="281" max="281" width="8.42578125" style="20" bestFit="1" customWidth="1"/>
    <col min="282" max="282" width="8.140625" style="20" bestFit="1" customWidth="1"/>
    <col min="283" max="283" width="9.42578125" style="20" bestFit="1" customWidth="1"/>
    <col min="284" max="285" width="8.7109375" style="20" bestFit="1" customWidth="1"/>
    <col min="286" max="286" width="8.5703125" style="20" bestFit="1" customWidth="1"/>
    <col min="287" max="512" width="11.42578125" style="20"/>
    <col min="513" max="513" width="24.28515625" style="20" bestFit="1" customWidth="1"/>
    <col min="514" max="514" width="47" style="20" bestFit="1" customWidth="1"/>
    <col min="515" max="515" width="14.28515625" style="20" bestFit="1" customWidth="1"/>
    <col min="516" max="516" width="11.5703125" style="20" bestFit="1" customWidth="1"/>
    <col min="517" max="517" width="7.140625" style="20" bestFit="1" customWidth="1"/>
    <col min="518" max="518" width="9.42578125" style="20" bestFit="1" customWidth="1"/>
    <col min="519" max="519" width="7.7109375" style="20" bestFit="1" customWidth="1"/>
    <col min="520" max="523" width="7.85546875" style="20" customWidth="1"/>
    <col min="524" max="524" width="8.42578125" style="20" bestFit="1" customWidth="1"/>
    <col min="525" max="525" width="8.140625" style="20" customWidth="1"/>
    <col min="526" max="526" width="9.42578125" style="20" bestFit="1" customWidth="1"/>
    <col min="527" max="527" width="8.42578125" style="20" bestFit="1" customWidth="1"/>
    <col min="528" max="528" width="8.7109375" style="20" bestFit="1" customWidth="1"/>
    <col min="529" max="529" width="6.7109375" style="20" bestFit="1" customWidth="1"/>
    <col min="530" max="530" width="7.140625" style="20" bestFit="1" customWidth="1"/>
    <col min="531" max="531" width="9.42578125" style="20" bestFit="1" customWidth="1"/>
    <col min="532" max="532" width="7.7109375" style="20" bestFit="1" customWidth="1"/>
    <col min="533" max="535" width="7.7109375" style="20" customWidth="1"/>
    <col min="536" max="536" width="6.42578125" style="20" bestFit="1" customWidth="1"/>
    <col min="537" max="537" width="8.42578125" style="20" bestFit="1" customWidth="1"/>
    <col min="538" max="538" width="8.140625" style="20" bestFit="1" customWidth="1"/>
    <col min="539" max="539" width="9.42578125" style="20" bestFit="1" customWidth="1"/>
    <col min="540" max="541" width="8.7109375" style="20" bestFit="1" customWidth="1"/>
    <col min="542" max="542" width="8.5703125" style="20" bestFit="1" customWidth="1"/>
    <col min="543" max="768" width="11.42578125" style="20"/>
    <col min="769" max="769" width="24.28515625" style="20" bestFit="1" customWidth="1"/>
    <col min="770" max="770" width="47" style="20" bestFit="1" customWidth="1"/>
    <col min="771" max="771" width="14.28515625" style="20" bestFit="1" customWidth="1"/>
    <col min="772" max="772" width="11.5703125" style="20" bestFit="1" customWidth="1"/>
    <col min="773" max="773" width="7.140625" style="20" bestFit="1" customWidth="1"/>
    <col min="774" max="774" width="9.42578125" style="20" bestFit="1" customWidth="1"/>
    <col min="775" max="775" width="7.7109375" style="20" bestFit="1" customWidth="1"/>
    <col min="776" max="779" width="7.85546875" style="20" customWidth="1"/>
    <col min="780" max="780" width="8.42578125" style="20" bestFit="1" customWidth="1"/>
    <col min="781" max="781" width="8.140625" style="20" customWidth="1"/>
    <col min="782" max="782" width="9.42578125" style="20" bestFit="1" customWidth="1"/>
    <col min="783" max="783" width="8.42578125" style="20" bestFit="1" customWidth="1"/>
    <col min="784" max="784" width="8.7109375" style="20" bestFit="1" customWidth="1"/>
    <col min="785" max="785" width="6.7109375" style="20" bestFit="1" customWidth="1"/>
    <col min="786" max="786" width="7.140625" style="20" bestFit="1" customWidth="1"/>
    <col min="787" max="787" width="9.42578125" style="20" bestFit="1" customWidth="1"/>
    <col min="788" max="788" width="7.7109375" style="20" bestFit="1" customWidth="1"/>
    <col min="789" max="791" width="7.7109375" style="20" customWidth="1"/>
    <col min="792" max="792" width="6.42578125" style="20" bestFit="1" customWidth="1"/>
    <col min="793" max="793" width="8.42578125" style="20" bestFit="1" customWidth="1"/>
    <col min="794" max="794" width="8.140625" style="20" bestFit="1" customWidth="1"/>
    <col min="795" max="795" width="9.42578125" style="20" bestFit="1" customWidth="1"/>
    <col min="796" max="797" width="8.7109375" style="20" bestFit="1" customWidth="1"/>
    <col min="798" max="798" width="8.5703125" style="20" bestFit="1" customWidth="1"/>
    <col min="799" max="1024" width="11.42578125" style="20"/>
    <col min="1025" max="1025" width="24.28515625" style="20" bestFit="1" customWidth="1"/>
    <col min="1026" max="1026" width="47" style="20" bestFit="1" customWidth="1"/>
    <col min="1027" max="1027" width="14.28515625" style="20" bestFit="1" customWidth="1"/>
    <col min="1028" max="1028" width="11.5703125" style="20" bestFit="1" customWidth="1"/>
    <col min="1029" max="1029" width="7.140625" style="20" bestFit="1" customWidth="1"/>
    <col min="1030" max="1030" width="9.42578125" style="20" bestFit="1" customWidth="1"/>
    <col min="1031" max="1031" width="7.7109375" style="20" bestFit="1" customWidth="1"/>
    <col min="1032" max="1035" width="7.85546875" style="20" customWidth="1"/>
    <col min="1036" max="1036" width="8.42578125" style="20" bestFit="1" customWidth="1"/>
    <col min="1037" max="1037" width="8.140625" style="20" customWidth="1"/>
    <col min="1038" max="1038" width="9.42578125" style="20" bestFit="1" customWidth="1"/>
    <col min="1039" max="1039" width="8.42578125" style="20" bestFit="1" customWidth="1"/>
    <col min="1040" max="1040" width="8.7109375" style="20" bestFit="1" customWidth="1"/>
    <col min="1041" max="1041" width="6.7109375" style="20" bestFit="1" customWidth="1"/>
    <col min="1042" max="1042" width="7.140625" style="20" bestFit="1" customWidth="1"/>
    <col min="1043" max="1043" width="9.42578125" style="20" bestFit="1" customWidth="1"/>
    <col min="1044" max="1044" width="7.7109375" style="20" bestFit="1" customWidth="1"/>
    <col min="1045" max="1047" width="7.7109375" style="20" customWidth="1"/>
    <col min="1048" max="1048" width="6.42578125" style="20" bestFit="1" customWidth="1"/>
    <col min="1049" max="1049" width="8.42578125" style="20" bestFit="1" customWidth="1"/>
    <col min="1050" max="1050" width="8.140625" style="20" bestFit="1" customWidth="1"/>
    <col min="1051" max="1051" width="9.42578125" style="20" bestFit="1" customWidth="1"/>
    <col min="1052" max="1053" width="8.7109375" style="20" bestFit="1" customWidth="1"/>
    <col min="1054" max="1054" width="8.5703125" style="20" bestFit="1" customWidth="1"/>
    <col min="1055" max="1280" width="11.42578125" style="20"/>
    <col min="1281" max="1281" width="24.28515625" style="20" bestFit="1" customWidth="1"/>
    <col min="1282" max="1282" width="47" style="20" bestFit="1" customWidth="1"/>
    <col min="1283" max="1283" width="14.28515625" style="20" bestFit="1" customWidth="1"/>
    <col min="1284" max="1284" width="11.5703125" style="20" bestFit="1" customWidth="1"/>
    <col min="1285" max="1285" width="7.140625" style="20" bestFit="1" customWidth="1"/>
    <col min="1286" max="1286" width="9.42578125" style="20" bestFit="1" customWidth="1"/>
    <col min="1287" max="1287" width="7.7109375" style="20" bestFit="1" customWidth="1"/>
    <col min="1288" max="1291" width="7.85546875" style="20" customWidth="1"/>
    <col min="1292" max="1292" width="8.42578125" style="20" bestFit="1" customWidth="1"/>
    <col min="1293" max="1293" width="8.140625" style="20" customWidth="1"/>
    <col min="1294" max="1294" width="9.42578125" style="20" bestFit="1" customWidth="1"/>
    <col min="1295" max="1295" width="8.42578125" style="20" bestFit="1" customWidth="1"/>
    <col min="1296" max="1296" width="8.7109375" style="20" bestFit="1" customWidth="1"/>
    <col min="1297" max="1297" width="6.7109375" style="20" bestFit="1" customWidth="1"/>
    <col min="1298" max="1298" width="7.140625" style="20" bestFit="1" customWidth="1"/>
    <col min="1299" max="1299" width="9.42578125" style="20" bestFit="1" customWidth="1"/>
    <col min="1300" max="1300" width="7.7109375" style="20" bestFit="1" customWidth="1"/>
    <col min="1301" max="1303" width="7.7109375" style="20" customWidth="1"/>
    <col min="1304" max="1304" width="6.42578125" style="20" bestFit="1" customWidth="1"/>
    <col min="1305" max="1305" width="8.42578125" style="20" bestFit="1" customWidth="1"/>
    <col min="1306" max="1306" width="8.140625" style="20" bestFit="1" customWidth="1"/>
    <col min="1307" max="1307" width="9.42578125" style="20" bestFit="1" customWidth="1"/>
    <col min="1308" max="1309" width="8.7109375" style="20" bestFit="1" customWidth="1"/>
    <col min="1310" max="1310" width="8.5703125" style="20" bestFit="1" customWidth="1"/>
    <col min="1311" max="1536" width="11.42578125" style="20"/>
    <col min="1537" max="1537" width="24.28515625" style="20" bestFit="1" customWidth="1"/>
    <col min="1538" max="1538" width="47" style="20" bestFit="1" customWidth="1"/>
    <col min="1539" max="1539" width="14.28515625" style="20" bestFit="1" customWidth="1"/>
    <col min="1540" max="1540" width="11.5703125" style="20" bestFit="1" customWidth="1"/>
    <col min="1541" max="1541" width="7.140625" style="20" bestFit="1" customWidth="1"/>
    <col min="1542" max="1542" width="9.42578125" style="20" bestFit="1" customWidth="1"/>
    <col min="1543" max="1543" width="7.7109375" style="20" bestFit="1" customWidth="1"/>
    <col min="1544" max="1547" width="7.85546875" style="20" customWidth="1"/>
    <col min="1548" max="1548" width="8.42578125" style="20" bestFit="1" customWidth="1"/>
    <col min="1549" max="1549" width="8.140625" style="20" customWidth="1"/>
    <col min="1550" max="1550" width="9.42578125" style="20" bestFit="1" customWidth="1"/>
    <col min="1551" max="1551" width="8.42578125" style="20" bestFit="1" customWidth="1"/>
    <col min="1552" max="1552" width="8.7109375" style="20" bestFit="1" customWidth="1"/>
    <col min="1553" max="1553" width="6.7109375" style="20" bestFit="1" customWidth="1"/>
    <col min="1554" max="1554" width="7.140625" style="20" bestFit="1" customWidth="1"/>
    <col min="1555" max="1555" width="9.42578125" style="20" bestFit="1" customWidth="1"/>
    <col min="1556" max="1556" width="7.7109375" style="20" bestFit="1" customWidth="1"/>
    <col min="1557" max="1559" width="7.7109375" style="20" customWidth="1"/>
    <col min="1560" max="1560" width="6.42578125" style="20" bestFit="1" customWidth="1"/>
    <col min="1561" max="1561" width="8.42578125" style="20" bestFit="1" customWidth="1"/>
    <col min="1562" max="1562" width="8.140625" style="20" bestFit="1" customWidth="1"/>
    <col min="1563" max="1563" width="9.42578125" style="20" bestFit="1" customWidth="1"/>
    <col min="1564" max="1565" width="8.7109375" style="20" bestFit="1" customWidth="1"/>
    <col min="1566" max="1566" width="8.5703125" style="20" bestFit="1" customWidth="1"/>
    <col min="1567" max="1792" width="11.42578125" style="20"/>
    <col min="1793" max="1793" width="24.28515625" style="20" bestFit="1" customWidth="1"/>
    <col min="1794" max="1794" width="47" style="20" bestFit="1" customWidth="1"/>
    <col min="1795" max="1795" width="14.28515625" style="20" bestFit="1" customWidth="1"/>
    <col min="1796" max="1796" width="11.5703125" style="20" bestFit="1" customWidth="1"/>
    <col min="1797" max="1797" width="7.140625" style="20" bestFit="1" customWidth="1"/>
    <col min="1798" max="1798" width="9.42578125" style="20" bestFit="1" customWidth="1"/>
    <col min="1799" max="1799" width="7.7109375" style="20" bestFit="1" customWidth="1"/>
    <col min="1800" max="1803" width="7.85546875" style="20" customWidth="1"/>
    <col min="1804" max="1804" width="8.42578125" style="20" bestFit="1" customWidth="1"/>
    <col min="1805" max="1805" width="8.140625" style="20" customWidth="1"/>
    <col min="1806" max="1806" width="9.42578125" style="20" bestFit="1" customWidth="1"/>
    <col min="1807" max="1807" width="8.42578125" style="20" bestFit="1" customWidth="1"/>
    <col min="1808" max="1808" width="8.7109375" style="20" bestFit="1" customWidth="1"/>
    <col min="1809" max="1809" width="6.7109375" style="20" bestFit="1" customWidth="1"/>
    <col min="1810" max="1810" width="7.140625" style="20" bestFit="1" customWidth="1"/>
    <col min="1811" max="1811" width="9.42578125" style="20" bestFit="1" customWidth="1"/>
    <col min="1812" max="1812" width="7.7109375" style="20" bestFit="1" customWidth="1"/>
    <col min="1813" max="1815" width="7.7109375" style="20" customWidth="1"/>
    <col min="1816" max="1816" width="6.42578125" style="20" bestFit="1" customWidth="1"/>
    <col min="1817" max="1817" width="8.42578125" style="20" bestFit="1" customWidth="1"/>
    <col min="1818" max="1818" width="8.140625" style="20" bestFit="1" customWidth="1"/>
    <col min="1819" max="1819" width="9.42578125" style="20" bestFit="1" customWidth="1"/>
    <col min="1820" max="1821" width="8.7109375" style="20" bestFit="1" customWidth="1"/>
    <col min="1822" max="1822" width="8.5703125" style="20" bestFit="1" customWidth="1"/>
    <col min="1823" max="2048" width="11.42578125" style="20"/>
    <col min="2049" max="2049" width="24.28515625" style="20" bestFit="1" customWidth="1"/>
    <col min="2050" max="2050" width="47" style="20" bestFit="1" customWidth="1"/>
    <col min="2051" max="2051" width="14.28515625" style="20" bestFit="1" customWidth="1"/>
    <col min="2052" max="2052" width="11.5703125" style="20" bestFit="1" customWidth="1"/>
    <col min="2053" max="2053" width="7.140625" style="20" bestFit="1" customWidth="1"/>
    <col min="2054" max="2054" width="9.42578125" style="20" bestFit="1" customWidth="1"/>
    <col min="2055" max="2055" width="7.7109375" style="20" bestFit="1" customWidth="1"/>
    <col min="2056" max="2059" width="7.85546875" style="20" customWidth="1"/>
    <col min="2060" max="2060" width="8.42578125" style="20" bestFit="1" customWidth="1"/>
    <col min="2061" max="2061" width="8.140625" style="20" customWidth="1"/>
    <col min="2062" max="2062" width="9.42578125" style="20" bestFit="1" customWidth="1"/>
    <col min="2063" max="2063" width="8.42578125" style="20" bestFit="1" customWidth="1"/>
    <col min="2064" max="2064" width="8.7109375" style="20" bestFit="1" customWidth="1"/>
    <col min="2065" max="2065" width="6.7109375" style="20" bestFit="1" customWidth="1"/>
    <col min="2066" max="2066" width="7.140625" style="20" bestFit="1" customWidth="1"/>
    <col min="2067" max="2067" width="9.42578125" style="20" bestFit="1" customWidth="1"/>
    <col min="2068" max="2068" width="7.7109375" style="20" bestFit="1" customWidth="1"/>
    <col min="2069" max="2071" width="7.7109375" style="20" customWidth="1"/>
    <col min="2072" max="2072" width="6.42578125" style="20" bestFit="1" customWidth="1"/>
    <col min="2073" max="2073" width="8.42578125" style="20" bestFit="1" customWidth="1"/>
    <col min="2074" max="2074" width="8.140625" style="20" bestFit="1" customWidth="1"/>
    <col min="2075" max="2075" width="9.42578125" style="20" bestFit="1" customWidth="1"/>
    <col min="2076" max="2077" width="8.7109375" style="20" bestFit="1" customWidth="1"/>
    <col min="2078" max="2078" width="8.5703125" style="20" bestFit="1" customWidth="1"/>
    <col min="2079" max="2304" width="11.42578125" style="20"/>
    <col min="2305" max="2305" width="24.28515625" style="20" bestFit="1" customWidth="1"/>
    <col min="2306" max="2306" width="47" style="20" bestFit="1" customWidth="1"/>
    <col min="2307" max="2307" width="14.28515625" style="20" bestFit="1" customWidth="1"/>
    <col min="2308" max="2308" width="11.5703125" style="20" bestFit="1" customWidth="1"/>
    <col min="2309" max="2309" width="7.140625" style="20" bestFit="1" customWidth="1"/>
    <col min="2310" max="2310" width="9.42578125" style="20" bestFit="1" customWidth="1"/>
    <col min="2311" max="2311" width="7.7109375" style="20" bestFit="1" customWidth="1"/>
    <col min="2312" max="2315" width="7.85546875" style="20" customWidth="1"/>
    <col min="2316" max="2316" width="8.42578125" style="20" bestFit="1" customWidth="1"/>
    <col min="2317" max="2317" width="8.140625" style="20" customWidth="1"/>
    <col min="2318" max="2318" width="9.42578125" style="20" bestFit="1" customWidth="1"/>
    <col min="2319" max="2319" width="8.42578125" style="20" bestFit="1" customWidth="1"/>
    <col min="2320" max="2320" width="8.7109375" style="20" bestFit="1" customWidth="1"/>
    <col min="2321" max="2321" width="6.7109375" style="20" bestFit="1" customWidth="1"/>
    <col min="2322" max="2322" width="7.140625" style="20" bestFit="1" customWidth="1"/>
    <col min="2323" max="2323" width="9.42578125" style="20" bestFit="1" customWidth="1"/>
    <col min="2324" max="2324" width="7.7109375" style="20" bestFit="1" customWidth="1"/>
    <col min="2325" max="2327" width="7.7109375" style="20" customWidth="1"/>
    <col min="2328" max="2328" width="6.42578125" style="20" bestFit="1" customWidth="1"/>
    <col min="2329" max="2329" width="8.42578125" style="20" bestFit="1" customWidth="1"/>
    <col min="2330" max="2330" width="8.140625" style="20" bestFit="1" customWidth="1"/>
    <col min="2331" max="2331" width="9.42578125" style="20" bestFit="1" customWidth="1"/>
    <col min="2332" max="2333" width="8.7109375" style="20" bestFit="1" customWidth="1"/>
    <col min="2334" max="2334" width="8.5703125" style="20" bestFit="1" customWidth="1"/>
    <col min="2335" max="2560" width="11.42578125" style="20"/>
    <col min="2561" max="2561" width="24.28515625" style="20" bestFit="1" customWidth="1"/>
    <col min="2562" max="2562" width="47" style="20" bestFit="1" customWidth="1"/>
    <col min="2563" max="2563" width="14.28515625" style="20" bestFit="1" customWidth="1"/>
    <col min="2564" max="2564" width="11.5703125" style="20" bestFit="1" customWidth="1"/>
    <col min="2565" max="2565" width="7.140625" style="20" bestFit="1" customWidth="1"/>
    <col min="2566" max="2566" width="9.42578125" style="20" bestFit="1" customWidth="1"/>
    <col min="2567" max="2567" width="7.7109375" style="20" bestFit="1" customWidth="1"/>
    <col min="2568" max="2571" width="7.85546875" style="20" customWidth="1"/>
    <col min="2572" max="2572" width="8.42578125" style="20" bestFit="1" customWidth="1"/>
    <col min="2573" max="2573" width="8.140625" style="20" customWidth="1"/>
    <col min="2574" max="2574" width="9.42578125" style="20" bestFit="1" customWidth="1"/>
    <col min="2575" max="2575" width="8.42578125" style="20" bestFit="1" customWidth="1"/>
    <col min="2576" max="2576" width="8.7109375" style="20" bestFit="1" customWidth="1"/>
    <col min="2577" max="2577" width="6.7109375" style="20" bestFit="1" customWidth="1"/>
    <col min="2578" max="2578" width="7.140625" style="20" bestFit="1" customWidth="1"/>
    <col min="2579" max="2579" width="9.42578125" style="20" bestFit="1" customWidth="1"/>
    <col min="2580" max="2580" width="7.7109375" style="20" bestFit="1" customWidth="1"/>
    <col min="2581" max="2583" width="7.7109375" style="20" customWidth="1"/>
    <col min="2584" max="2584" width="6.42578125" style="20" bestFit="1" customWidth="1"/>
    <col min="2585" max="2585" width="8.42578125" style="20" bestFit="1" customWidth="1"/>
    <col min="2586" max="2586" width="8.140625" style="20" bestFit="1" customWidth="1"/>
    <col min="2587" max="2587" width="9.42578125" style="20" bestFit="1" customWidth="1"/>
    <col min="2588" max="2589" width="8.7109375" style="20" bestFit="1" customWidth="1"/>
    <col min="2590" max="2590" width="8.5703125" style="20" bestFit="1" customWidth="1"/>
    <col min="2591" max="2816" width="11.42578125" style="20"/>
    <col min="2817" max="2817" width="24.28515625" style="20" bestFit="1" customWidth="1"/>
    <col min="2818" max="2818" width="47" style="20" bestFit="1" customWidth="1"/>
    <col min="2819" max="2819" width="14.28515625" style="20" bestFit="1" customWidth="1"/>
    <col min="2820" max="2820" width="11.5703125" style="20" bestFit="1" customWidth="1"/>
    <col min="2821" max="2821" width="7.140625" style="20" bestFit="1" customWidth="1"/>
    <col min="2822" max="2822" width="9.42578125" style="20" bestFit="1" customWidth="1"/>
    <col min="2823" max="2823" width="7.7109375" style="20" bestFit="1" customWidth="1"/>
    <col min="2824" max="2827" width="7.85546875" style="20" customWidth="1"/>
    <col min="2828" max="2828" width="8.42578125" style="20" bestFit="1" customWidth="1"/>
    <col min="2829" max="2829" width="8.140625" style="20" customWidth="1"/>
    <col min="2830" max="2830" width="9.42578125" style="20" bestFit="1" customWidth="1"/>
    <col min="2831" max="2831" width="8.42578125" style="20" bestFit="1" customWidth="1"/>
    <col min="2832" max="2832" width="8.7109375" style="20" bestFit="1" customWidth="1"/>
    <col min="2833" max="2833" width="6.7109375" style="20" bestFit="1" customWidth="1"/>
    <col min="2834" max="2834" width="7.140625" style="20" bestFit="1" customWidth="1"/>
    <col min="2835" max="2835" width="9.42578125" style="20" bestFit="1" customWidth="1"/>
    <col min="2836" max="2836" width="7.7109375" style="20" bestFit="1" customWidth="1"/>
    <col min="2837" max="2839" width="7.7109375" style="20" customWidth="1"/>
    <col min="2840" max="2840" width="6.42578125" style="20" bestFit="1" customWidth="1"/>
    <col min="2841" max="2841" width="8.42578125" style="20" bestFit="1" customWidth="1"/>
    <col min="2842" max="2842" width="8.140625" style="20" bestFit="1" customWidth="1"/>
    <col min="2843" max="2843" width="9.42578125" style="20" bestFit="1" customWidth="1"/>
    <col min="2844" max="2845" width="8.7109375" style="20" bestFit="1" customWidth="1"/>
    <col min="2846" max="2846" width="8.5703125" style="20" bestFit="1" customWidth="1"/>
    <col min="2847" max="3072" width="11.42578125" style="20"/>
    <col min="3073" max="3073" width="24.28515625" style="20" bestFit="1" customWidth="1"/>
    <col min="3074" max="3074" width="47" style="20" bestFit="1" customWidth="1"/>
    <col min="3075" max="3075" width="14.28515625" style="20" bestFit="1" customWidth="1"/>
    <col min="3076" max="3076" width="11.5703125" style="20" bestFit="1" customWidth="1"/>
    <col min="3077" max="3077" width="7.140625" style="20" bestFit="1" customWidth="1"/>
    <col min="3078" max="3078" width="9.42578125" style="20" bestFit="1" customWidth="1"/>
    <col min="3079" max="3079" width="7.7109375" style="20" bestFit="1" customWidth="1"/>
    <col min="3080" max="3083" width="7.85546875" style="20" customWidth="1"/>
    <col min="3084" max="3084" width="8.42578125" style="20" bestFit="1" customWidth="1"/>
    <col min="3085" max="3085" width="8.140625" style="20" customWidth="1"/>
    <col min="3086" max="3086" width="9.42578125" style="20" bestFit="1" customWidth="1"/>
    <col min="3087" max="3087" width="8.42578125" style="20" bestFit="1" customWidth="1"/>
    <col min="3088" max="3088" width="8.7109375" style="20" bestFit="1" customWidth="1"/>
    <col min="3089" max="3089" width="6.7109375" style="20" bestFit="1" customWidth="1"/>
    <col min="3090" max="3090" width="7.140625" style="20" bestFit="1" customWidth="1"/>
    <col min="3091" max="3091" width="9.42578125" style="20" bestFit="1" customWidth="1"/>
    <col min="3092" max="3092" width="7.7109375" style="20" bestFit="1" customWidth="1"/>
    <col min="3093" max="3095" width="7.7109375" style="20" customWidth="1"/>
    <col min="3096" max="3096" width="6.42578125" style="20" bestFit="1" customWidth="1"/>
    <col min="3097" max="3097" width="8.42578125" style="20" bestFit="1" customWidth="1"/>
    <col min="3098" max="3098" width="8.140625" style="20" bestFit="1" customWidth="1"/>
    <col min="3099" max="3099" width="9.42578125" style="20" bestFit="1" customWidth="1"/>
    <col min="3100" max="3101" width="8.7109375" style="20" bestFit="1" customWidth="1"/>
    <col min="3102" max="3102" width="8.5703125" style="20" bestFit="1" customWidth="1"/>
    <col min="3103" max="3328" width="11.42578125" style="20"/>
    <col min="3329" max="3329" width="24.28515625" style="20" bestFit="1" customWidth="1"/>
    <col min="3330" max="3330" width="47" style="20" bestFit="1" customWidth="1"/>
    <col min="3331" max="3331" width="14.28515625" style="20" bestFit="1" customWidth="1"/>
    <col min="3332" max="3332" width="11.5703125" style="20" bestFit="1" customWidth="1"/>
    <col min="3333" max="3333" width="7.140625" style="20" bestFit="1" customWidth="1"/>
    <col min="3334" max="3334" width="9.42578125" style="20" bestFit="1" customWidth="1"/>
    <col min="3335" max="3335" width="7.7109375" style="20" bestFit="1" customWidth="1"/>
    <col min="3336" max="3339" width="7.85546875" style="20" customWidth="1"/>
    <col min="3340" max="3340" width="8.42578125" style="20" bestFit="1" customWidth="1"/>
    <col min="3341" max="3341" width="8.140625" style="20" customWidth="1"/>
    <col min="3342" max="3342" width="9.42578125" style="20" bestFit="1" customWidth="1"/>
    <col min="3343" max="3343" width="8.42578125" style="20" bestFit="1" customWidth="1"/>
    <col min="3344" max="3344" width="8.7109375" style="20" bestFit="1" customWidth="1"/>
    <col min="3345" max="3345" width="6.7109375" style="20" bestFit="1" customWidth="1"/>
    <col min="3346" max="3346" width="7.140625" style="20" bestFit="1" customWidth="1"/>
    <col min="3347" max="3347" width="9.42578125" style="20" bestFit="1" customWidth="1"/>
    <col min="3348" max="3348" width="7.7109375" style="20" bestFit="1" customWidth="1"/>
    <col min="3349" max="3351" width="7.7109375" style="20" customWidth="1"/>
    <col min="3352" max="3352" width="6.42578125" style="20" bestFit="1" customWidth="1"/>
    <col min="3353" max="3353" width="8.42578125" style="20" bestFit="1" customWidth="1"/>
    <col min="3354" max="3354" width="8.140625" style="20" bestFit="1" customWidth="1"/>
    <col min="3355" max="3355" width="9.42578125" style="20" bestFit="1" customWidth="1"/>
    <col min="3356" max="3357" width="8.7109375" style="20" bestFit="1" customWidth="1"/>
    <col min="3358" max="3358" width="8.5703125" style="20" bestFit="1" customWidth="1"/>
    <col min="3359" max="3584" width="11.42578125" style="20"/>
    <col min="3585" max="3585" width="24.28515625" style="20" bestFit="1" customWidth="1"/>
    <col min="3586" max="3586" width="47" style="20" bestFit="1" customWidth="1"/>
    <col min="3587" max="3587" width="14.28515625" style="20" bestFit="1" customWidth="1"/>
    <col min="3588" max="3588" width="11.5703125" style="20" bestFit="1" customWidth="1"/>
    <col min="3589" max="3589" width="7.140625" style="20" bestFit="1" customWidth="1"/>
    <col min="3590" max="3590" width="9.42578125" style="20" bestFit="1" customWidth="1"/>
    <col min="3591" max="3591" width="7.7109375" style="20" bestFit="1" customWidth="1"/>
    <col min="3592" max="3595" width="7.85546875" style="20" customWidth="1"/>
    <col min="3596" max="3596" width="8.42578125" style="20" bestFit="1" customWidth="1"/>
    <col min="3597" max="3597" width="8.140625" style="20" customWidth="1"/>
    <col min="3598" max="3598" width="9.42578125" style="20" bestFit="1" customWidth="1"/>
    <col min="3599" max="3599" width="8.42578125" style="20" bestFit="1" customWidth="1"/>
    <col min="3600" max="3600" width="8.7109375" style="20" bestFit="1" customWidth="1"/>
    <col min="3601" max="3601" width="6.7109375" style="20" bestFit="1" customWidth="1"/>
    <col min="3602" max="3602" width="7.140625" style="20" bestFit="1" customWidth="1"/>
    <col min="3603" max="3603" width="9.42578125" style="20" bestFit="1" customWidth="1"/>
    <col min="3604" max="3604" width="7.7109375" style="20" bestFit="1" customWidth="1"/>
    <col min="3605" max="3607" width="7.7109375" style="20" customWidth="1"/>
    <col min="3608" max="3608" width="6.42578125" style="20" bestFit="1" customWidth="1"/>
    <col min="3609" max="3609" width="8.42578125" style="20" bestFit="1" customWidth="1"/>
    <col min="3610" max="3610" width="8.140625" style="20" bestFit="1" customWidth="1"/>
    <col min="3611" max="3611" width="9.42578125" style="20" bestFit="1" customWidth="1"/>
    <col min="3612" max="3613" width="8.7109375" style="20" bestFit="1" customWidth="1"/>
    <col min="3614" max="3614" width="8.5703125" style="20" bestFit="1" customWidth="1"/>
    <col min="3615" max="3840" width="11.42578125" style="20"/>
    <col min="3841" max="3841" width="24.28515625" style="20" bestFit="1" customWidth="1"/>
    <col min="3842" max="3842" width="47" style="20" bestFit="1" customWidth="1"/>
    <col min="3843" max="3843" width="14.28515625" style="20" bestFit="1" customWidth="1"/>
    <col min="3844" max="3844" width="11.5703125" style="20" bestFit="1" customWidth="1"/>
    <col min="3845" max="3845" width="7.140625" style="20" bestFit="1" customWidth="1"/>
    <col min="3846" max="3846" width="9.42578125" style="20" bestFit="1" customWidth="1"/>
    <col min="3847" max="3847" width="7.7109375" style="20" bestFit="1" customWidth="1"/>
    <col min="3848" max="3851" width="7.85546875" style="20" customWidth="1"/>
    <col min="3852" max="3852" width="8.42578125" style="20" bestFit="1" customWidth="1"/>
    <col min="3853" max="3853" width="8.140625" style="20" customWidth="1"/>
    <col min="3854" max="3854" width="9.42578125" style="20" bestFit="1" customWidth="1"/>
    <col min="3855" max="3855" width="8.42578125" style="20" bestFit="1" customWidth="1"/>
    <col min="3856" max="3856" width="8.7109375" style="20" bestFit="1" customWidth="1"/>
    <col min="3857" max="3857" width="6.7109375" style="20" bestFit="1" customWidth="1"/>
    <col min="3858" max="3858" width="7.140625" style="20" bestFit="1" customWidth="1"/>
    <col min="3859" max="3859" width="9.42578125" style="20" bestFit="1" customWidth="1"/>
    <col min="3860" max="3860" width="7.7109375" style="20" bestFit="1" customWidth="1"/>
    <col min="3861" max="3863" width="7.7109375" style="20" customWidth="1"/>
    <col min="3864" max="3864" width="6.42578125" style="20" bestFit="1" customWidth="1"/>
    <col min="3865" max="3865" width="8.42578125" style="20" bestFit="1" customWidth="1"/>
    <col min="3866" max="3866" width="8.140625" style="20" bestFit="1" customWidth="1"/>
    <col min="3867" max="3867" width="9.42578125" style="20" bestFit="1" customWidth="1"/>
    <col min="3868" max="3869" width="8.7109375" style="20" bestFit="1" customWidth="1"/>
    <col min="3870" max="3870" width="8.5703125" style="20" bestFit="1" customWidth="1"/>
    <col min="3871" max="4096" width="11.42578125" style="20"/>
    <col min="4097" max="4097" width="24.28515625" style="20" bestFit="1" customWidth="1"/>
    <col min="4098" max="4098" width="47" style="20" bestFit="1" customWidth="1"/>
    <col min="4099" max="4099" width="14.28515625" style="20" bestFit="1" customWidth="1"/>
    <col min="4100" max="4100" width="11.5703125" style="20" bestFit="1" customWidth="1"/>
    <col min="4101" max="4101" width="7.140625" style="20" bestFit="1" customWidth="1"/>
    <col min="4102" max="4102" width="9.42578125" style="20" bestFit="1" customWidth="1"/>
    <col min="4103" max="4103" width="7.7109375" style="20" bestFit="1" customWidth="1"/>
    <col min="4104" max="4107" width="7.85546875" style="20" customWidth="1"/>
    <col min="4108" max="4108" width="8.42578125" style="20" bestFit="1" customWidth="1"/>
    <col min="4109" max="4109" width="8.140625" style="20" customWidth="1"/>
    <col min="4110" max="4110" width="9.42578125" style="20" bestFit="1" customWidth="1"/>
    <col min="4111" max="4111" width="8.42578125" style="20" bestFit="1" customWidth="1"/>
    <col min="4112" max="4112" width="8.7109375" style="20" bestFit="1" customWidth="1"/>
    <col min="4113" max="4113" width="6.7109375" style="20" bestFit="1" customWidth="1"/>
    <col min="4114" max="4114" width="7.140625" style="20" bestFit="1" customWidth="1"/>
    <col min="4115" max="4115" width="9.42578125" style="20" bestFit="1" customWidth="1"/>
    <col min="4116" max="4116" width="7.7109375" style="20" bestFit="1" customWidth="1"/>
    <col min="4117" max="4119" width="7.7109375" style="20" customWidth="1"/>
    <col min="4120" max="4120" width="6.42578125" style="20" bestFit="1" customWidth="1"/>
    <col min="4121" max="4121" width="8.42578125" style="20" bestFit="1" customWidth="1"/>
    <col min="4122" max="4122" width="8.140625" style="20" bestFit="1" customWidth="1"/>
    <col min="4123" max="4123" width="9.42578125" style="20" bestFit="1" customWidth="1"/>
    <col min="4124" max="4125" width="8.7109375" style="20" bestFit="1" customWidth="1"/>
    <col min="4126" max="4126" width="8.5703125" style="20" bestFit="1" customWidth="1"/>
    <col min="4127" max="4352" width="11.42578125" style="20"/>
    <col min="4353" max="4353" width="24.28515625" style="20" bestFit="1" customWidth="1"/>
    <col min="4354" max="4354" width="47" style="20" bestFit="1" customWidth="1"/>
    <col min="4355" max="4355" width="14.28515625" style="20" bestFit="1" customWidth="1"/>
    <col min="4356" max="4356" width="11.5703125" style="20" bestFit="1" customWidth="1"/>
    <col min="4357" max="4357" width="7.140625" style="20" bestFit="1" customWidth="1"/>
    <col min="4358" max="4358" width="9.42578125" style="20" bestFit="1" customWidth="1"/>
    <col min="4359" max="4359" width="7.7109375" style="20" bestFit="1" customWidth="1"/>
    <col min="4360" max="4363" width="7.85546875" style="20" customWidth="1"/>
    <col min="4364" max="4364" width="8.42578125" style="20" bestFit="1" customWidth="1"/>
    <col min="4365" max="4365" width="8.140625" style="20" customWidth="1"/>
    <col min="4366" max="4366" width="9.42578125" style="20" bestFit="1" customWidth="1"/>
    <col min="4367" max="4367" width="8.42578125" style="20" bestFit="1" customWidth="1"/>
    <col min="4368" max="4368" width="8.7109375" style="20" bestFit="1" customWidth="1"/>
    <col min="4369" max="4369" width="6.7109375" style="20" bestFit="1" customWidth="1"/>
    <col min="4370" max="4370" width="7.140625" style="20" bestFit="1" customWidth="1"/>
    <col min="4371" max="4371" width="9.42578125" style="20" bestFit="1" customWidth="1"/>
    <col min="4372" max="4372" width="7.7109375" style="20" bestFit="1" customWidth="1"/>
    <col min="4373" max="4375" width="7.7109375" style="20" customWidth="1"/>
    <col min="4376" max="4376" width="6.42578125" style="20" bestFit="1" customWidth="1"/>
    <col min="4377" max="4377" width="8.42578125" style="20" bestFit="1" customWidth="1"/>
    <col min="4378" max="4378" width="8.140625" style="20" bestFit="1" customWidth="1"/>
    <col min="4379" max="4379" width="9.42578125" style="20" bestFit="1" customWidth="1"/>
    <col min="4380" max="4381" width="8.7109375" style="20" bestFit="1" customWidth="1"/>
    <col min="4382" max="4382" width="8.5703125" style="20" bestFit="1" customWidth="1"/>
    <col min="4383" max="4608" width="11.42578125" style="20"/>
    <col min="4609" max="4609" width="24.28515625" style="20" bestFit="1" customWidth="1"/>
    <col min="4610" max="4610" width="47" style="20" bestFit="1" customWidth="1"/>
    <col min="4611" max="4611" width="14.28515625" style="20" bestFit="1" customWidth="1"/>
    <col min="4612" max="4612" width="11.5703125" style="20" bestFit="1" customWidth="1"/>
    <col min="4613" max="4613" width="7.140625" style="20" bestFit="1" customWidth="1"/>
    <col min="4614" max="4614" width="9.42578125" style="20" bestFit="1" customWidth="1"/>
    <col min="4615" max="4615" width="7.7109375" style="20" bestFit="1" customWidth="1"/>
    <col min="4616" max="4619" width="7.85546875" style="20" customWidth="1"/>
    <col min="4620" max="4620" width="8.42578125" style="20" bestFit="1" customWidth="1"/>
    <col min="4621" max="4621" width="8.140625" style="20" customWidth="1"/>
    <col min="4622" max="4622" width="9.42578125" style="20" bestFit="1" customWidth="1"/>
    <col min="4623" max="4623" width="8.42578125" style="20" bestFit="1" customWidth="1"/>
    <col min="4624" max="4624" width="8.7109375" style="20" bestFit="1" customWidth="1"/>
    <col min="4625" max="4625" width="6.7109375" style="20" bestFit="1" customWidth="1"/>
    <col min="4626" max="4626" width="7.140625" style="20" bestFit="1" customWidth="1"/>
    <col min="4627" max="4627" width="9.42578125" style="20" bestFit="1" customWidth="1"/>
    <col min="4628" max="4628" width="7.7109375" style="20" bestFit="1" customWidth="1"/>
    <col min="4629" max="4631" width="7.7109375" style="20" customWidth="1"/>
    <col min="4632" max="4632" width="6.42578125" style="20" bestFit="1" customWidth="1"/>
    <col min="4633" max="4633" width="8.42578125" style="20" bestFit="1" customWidth="1"/>
    <col min="4634" max="4634" width="8.140625" style="20" bestFit="1" customWidth="1"/>
    <col min="4635" max="4635" width="9.42578125" style="20" bestFit="1" customWidth="1"/>
    <col min="4636" max="4637" width="8.7109375" style="20" bestFit="1" customWidth="1"/>
    <col min="4638" max="4638" width="8.5703125" style="20" bestFit="1" customWidth="1"/>
    <col min="4639" max="4864" width="11.42578125" style="20"/>
    <col min="4865" max="4865" width="24.28515625" style="20" bestFit="1" customWidth="1"/>
    <col min="4866" max="4866" width="47" style="20" bestFit="1" customWidth="1"/>
    <col min="4867" max="4867" width="14.28515625" style="20" bestFit="1" customWidth="1"/>
    <col min="4868" max="4868" width="11.5703125" style="20" bestFit="1" customWidth="1"/>
    <col min="4869" max="4869" width="7.140625" style="20" bestFit="1" customWidth="1"/>
    <col min="4870" max="4870" width="9.42578125" style="20" bestFit="1" customWidth="1"/>
    <col min="4871" max="4871" width="7.7109375" style="20" bestFit="1" customWidth="1"/>
    <col min="4872" max="4875" width="7.85546875" style="20" customWidth="1"/>
    <col min="4876" max="4876" width="8.42578125" style="20" bestFit="1" customWidth="1"/>
    <col min="4877" max="4877" width="8.140625" style="20" customWidth="1"/>
    <col min="4878" max="4878" width="9.42578125" style="20" bestFit="1" customWidth="1"/>
    <col min="4879" max="4879" width="8.42578125" style="20" bestFit="1" customWidth="1"/>
    <col min="4880" max="4880" width="8.7109375" style="20" bestFit="1" customWidth="1"/>
    <col min="4881" max="4881" width="6.7109375" style="20" bestFit="1" customWidth="1"/>
    <col min="4882" max="4882" width="7.140625" style="20" bestFit="1" customWidth="1"/>
    <col min="4883" max="4883" width="9.42578125" style="20" bestFit="1" customWidth="1"/>
    <col min="4884" max="4884" width="7.7109375" style="20" bestFit="1" customWidth="1"/>
    <col min="4885" max="4887" width="7.7109375" style="20" customWidth="1"/>
    <col min="4888" max="4888" width="6.42578125" style="20" bestFit="1" customWidth="1"/>
    <col min="4889" max="4889" width="8.42578125" style="20" bestFit="1" customWidth="1"/>
    <col min="4890" max="4890" width="8.140625" style="20" bestFit="1" customWidth="1"/>
    <col min="4891" max="4891" width="9.42578125" style="20" bestFit="1" customWidth="1"/>
    <col min="4892" max="4893" width="8.7109375" style="20" bestFit="1" customWidth="1"/>
    <col min="4894" max="4894" width="8.5703125" style="20" bestFit="1" customWidth="1"/>
    <col min="4895" max="5120" width="11.42578125" style="20"/>
    <col min="5121" max="5121" width="24.28515625" style="20" bestFit="1" customWidth="1"/>
    <col min="5122" max="5122" width="47" style="20" bestFit="1" customWidth="1"/>
    <col min="5123" max="5123" width="14.28515625" style="20" bestFit="1" customWidth="1"/>
    <col min="5124" max="5124" width="11.5703125" style="20" bestFit="1" customWidth="1"/>
    <col min="5125" max="5125" width="7.140625" style="20" bestFit="1" customWidth="1"/>
    <col min="5126" max="5126" width="9.42578125" style="20" bestFit="1" customWidth="1"/>
    <col min="5127" max="5127" width="7.7109375" style="20" bestFit="1" customWidth="1"/>
    <col min="5128" max="5131" width="7.85546875" style="20" customWidth="1"/>
    <col min="5132" max="5132" width="8.42578125" style="20" bestFit="1" customWidth="1"/>
    <col min="5133" max="5133" width="8.140625" style="20" customWidth="1"/>
    <col min="5134" max="5134" width="9.42578125" style="20" bestFit="1" customWidth="1"/>
    <col min="5135" max="5135" width="8.42578125" style="20" bestFit="1" customWidth="1"/>
    <col min="5136" max="5136" width="8.7109375" style="20" bestFit="1" customWidth="1"/>
    <col min="5137" max="5137" width="6.7109375" style="20" bestFit="1" customWidth="1"/>
    <col min="5138" max="5138" width="7.140625" style="20" bestFit="1" customWidth="1"/>
    <col min="5139" max="5139" width="9.42578125" style="20" bestFit="1" customWidth="1"/>
    <col min="5140" max="5140" width="7.7109375" style="20" bestFit="1" customWidth="1"/>
    <col min="5141" max="5143" width="7.7109375" style="20" customWidth="1"/>
    <col min="5144" max="5144" width="6.42578125" style="20" bestFit="1" customWidth="1"/>
    <col min="5145" max="5145" width="8.42578125" style="20" bestFit="1" customWidth="1"/>
    <col min="5146" max="5146" width="8.140625" style="20" bestFit="1" customWidth="1"/>
    <col min="5147" max="5147" width="9.42578125" style="20" bestFit="1" customWidth="1"/>
    <col min="5148" max="5149" width="8.7109375" style="20" bestFit="1" customWidth="1"/>
    <col min="5150" max="5150" width="8.5703125" style="20" bestFit="1" customWidth="1"/>
    <col min="5151" max="5376" width="11.42578125" style="20"/>
    <col min="5377" max="5377" width="24.28515625" style="20" bestFit="1" customWidth="1"/>
    <col min="5378" max="5378" width="47" style="20" bestFit="1" customWidth="1"/>
    <col min="5379" max="5379" width="14.28515625" style="20" bestFit="1" customWidth="1"/>
    <col min="5380" max="5380" width="11.5703125" style="20" bestFit="1" customWidth="1"/>
    <col min="5381" max="5381" width="7.140625" style="20" bestFit="1" customWidth="1"/>
    <col min="5382" max="5382" width="9.42578125" style="20" bestFit="1" customWidth="1"/>
    <col min="5383" max="5383" width="7.7109375" style="20" bestFit="1" customWidth="1"/>
    <col min="5384" max="5387" width="7.85546875" style="20" customWidth="1"/>
    <col min="5388" max="5388" width="8.42578125" style="20" bestFit="1" customWidth="1"/>
    <col min="5389" max="5389" width="8.140625" style="20" customWidth="1"/>
    <col min="5390" max="5390" width="9.42578125" style="20" bestFit="1" customWidth="1"/>
    <col min="5391" max="5391" width="8.42578125" style="20" bestFit="1" customWidth="1"/>
    <col min="5392" max="5392" width="8.7109375" style="20" bestFit="1" customWidth="1"/>
    <col min="5393" max="5393" width="6.7109375" style="20" bestFit="1" customWidth="1"/>
    <col min="5394" max="5394" width="7.140625" style="20" bestFit="1" customWidth="1"/>
    <col min="5395" max="5395" width="9.42578125" style="20" bestFit="1" customWidth="1"/>
    <col min="5396" max="5396" width="7.7109375" style="20" bestFit="1" customWidth="1"/>
    <col min="5397" max="5399" width="7.7109375" style="20" customWidth="1"/>
    <col min="5400" max="5400" width="6.42578125" style="20" bestFit="1" customWidth="1"/>
    <col min="5401" max="5401" width="8.42578125" style="20" bestFit="1" customWidth="1"/>
    <col min="5402" max="5402" width="8.140625" style="20" bestFit="1" customWidth="1"/>
    <col min="5403" max="5403" width="9.42578125" style="20" bestFit="1" customWidth="1"/>
    <col min="5404" max="5405" width="8.7109375" style="20" bestFit="1" customWidth="1"/>
    <col min="5406" max="5406" width="8.5703125" style="20" bestFit="1" customWidth="1"/>
    <col min="5407" max="5632" width="11.42578125" style="20"/>
    <col min="5633" max="5633" width="24.28515625" style="20" bestFit="1" customWidth="1"/>
    <col min="5634" max="5634" width="47" style="20" bestFit="1" customWidth="1"/>
    <col min="5635" max="5635" width="14.28515625" style="20" bestFit="1" customWidth="1"/>
    <col min="5636" max="5636" width="11.5703125" style="20" bestFit="1" customWidth="1"/>
    <col min="5637" max="5637" width="7.140625" style="20" bestFit="1" customWidth="1"/>
    <col min="5638" max="5638" width="9.42578125" style="20" bestFit="1" customWidth="1"/>
    <col min="5639" max="5639" width="7.7109375" style="20" bestFit="1" customWidth="1"/>
    <col min="5640" max="5643" width="7.85546875" style="20" customWidth="1"/>
    <col min="5644" max="5644" width="8.42578125" style="20" bestFit="1" customWidth="1"/>
    <col min="5645" max="5645" width="8.140625" style="20" customWidth="1"/>
    <col min="5646" max="5646" width="9.42578125" style="20" bestFit="1" customWidth="1"/>
    <col min="5647" max="5647" width="8.42578125" style="20" bestFit="1" customWidth="1"/>
    <col min="5648" max="5648" width="8.7109375" style="20" bestFit="1" customWidth="1"/>
    <col min="5649" max="5649" width="6.7109375" style="20" bestFit="1" customWidth="1"/>
    <col min="5650" max="5650" width="7.140625" style="20" bestFit="1" customWidth="1"/>
    <col min="5651" max="5651" width="9.42578125" style="20" bestFit="1" customWidth="1"/>
    <col min="5652" max="5652" width="7.7109375" style="20" bestFit="1" customWidth="1"/>
    <col min="5653" max="5655" width="7.7109375" style="20" customWidth="1"/>
    <col min="5656" max="5656" width="6.42578125" style="20" bestFit="1" customWidth="1"/>
    <col min="5657" max="5657" width="8.42578125" style="20" bestFit="1" customWidth="1"/>
    <col min="5658" max="5658" width="8.140625" style="20" bestFit="1" customWidth="1"/>
    <col min="5659" max="5659" width="9.42578125" style="20" bestFit="1" customWidth="1"/>
    <col min="5660" max="5661" width="8.7109375" style="20" bestFit="1" customWidth="1"/>
    <col min="5662" max="5662" width="8.5703125" style="20" bestFit="1" customWidth="1"/>
    <col min="5663" max="5888" width="11.42578125" style="20"/>
    <col min="5889" max="5889" width="24.28515625" style="20" bestFit="1" customWidth="1"/>
    <col min="5890" max="5890" width="47" style="20" bestFit="1" customWidth="1"/>
    <col min="5891" max="5891" width="14.28515625" style="20" bestFit="1" customWidth="1"/>
    <col min="5892" max="5892" width="11.5703125" style="20" bestFit="1" customWidth="1"/>
    <col min="5893" max="5893" width="7.140625" style="20" bestFit="1" customWidth="1"/>
    <col min="5894" max="5894" width="9.42578125" style="20" bestFit="1" customWidth="1"/>
    <col min="5895" max="5895" width="7.7109375" style="20" bestFit="1" customWidth="1"/>
    <col min="5896" max="5899" width="7.85546875" style="20" customWidth="1"/>
    <col min="5900" max="5900" width="8.42578125" style="20" bestFit="1" customWidth="1"/>
    <col min="5901" max="5901" width="8.140625" style="20" customWidth="1"/>
    <col min="5902" max="5902" width="9.42578125" style="20" bestFit="1" customWidth="1"/>
    <col min="5903" max="5903" width="8.42578125" style="20" bestFit="1" customWidth="1"/>
    <col min="5904" max="5904" width="8.7109375" style="20" bestFit="1" customWidth="1"/>
    <col min="5905" max="5905" width="6.7109375" style="20" bestFit="1" customWidth="1"/>
    <col min="5906" max="5906" width="7.140625" style="20" bestFit="1" customWidth="1"/>
    <col min="5907" max="5907" width="9.42578125" style="20" bestFit="1" customWidth="1"/>
    <col min="5908" max="5908" width="7.7109375" style="20" bestFit="1" customWidth="1"/>
    <col min="5909" max="5911" width="7.7109375" style="20" customWidth="1"/>
    <col min="5912" max="5912" width="6.42578125" style="20" bestFit="1" customWidth="1"/>
    <col min="5913" max="5913" width="8.42578125" style="20" bestFit="1" customWidth="1"/>
    <col min="5914" max="5914" width="8.140625" style="20" bestFit="1" customWidth="1"/>
    <col min="5915" max="5915" width="9.42578125" style="20" bestFit="1" customWidth="1"/>
    <col min="5916" max="5917" width="8.7109375" style="20" bestFit="1" customWidth="1"/>
    <col min="5918" max="5918" width="8.5703125" style="20" bestFit="1" customWidth="1"/>
    <col min="5919" max="6144" width="11.42578125" style="20"/>
    <col min="6145" max="6145" width="24.28515625" style="20" bestFit="1" customWidth="1"/>
    <col min="6146" max="6146" width="47" style="20" bestFit="1" customWidth="1"/>
    <col min="6147" max="6147" width="14.28515625" style="20" bestFit="1" customWidth="1"/>
    <col min="6148" max="6148" width="11.5703125" style="20" bestFit="1" customWidth="1"/>
    <col min="6149" max="6149" width="7.140625" style="20" bestFit="1" customWidth="1"/>
    <col min="6150" max="6150" width="9.42578125" style="20" bestFit="1" customWidth="1"/>
    <col min="6151" max="6151" width="7.7109375" style="20" bestFit="1" customWidth="1"/>
    <col min="6152" max="6155" width="7.85546875" style="20" customWidth="1"/>
    <col min="6156" max="6156" width="8.42578125" style="20" bestFit="1" customWidth="1"/>
    <col min="6157" max="6157" width="8.140625" style="20" customWidth="1"/>
    <col min="6158" max="6158" width="9.42578125" style="20" bestFit="1" customWidth="1"/>
    <col min="6159" max="6159" width="8.42578125" style="20" bestFit="1" customWidth="1"/>
    <col min="6160" max="6160" width="8.7109375" style="20" bestFit="1" customWidth="1"/>
    <col min="6161" max="6161" width="6.7109375" style="20" bestFit="1" customWidth="1"/>
    <col min="6162" max="6162" width="7.140625" style="20" bestFit="1" customWidth="1"/>
    <col min="6163" max="6163" width="9.42578125" style="20" bestFit="1" customWidth="1"/>
    <col min="6164" max="6164" width="7.7109375" style="20" bestFit="1" customWidth="1"/>
    <col min="6165" max="6167" width="7.7109375" style="20" customWidth="1"/>
    <col min="6168" max="6168" width="6.42578125" style="20" bestFit="1" customWidth="1"/>
    <col min="6169" max="6169" width="8.42578125" style="20" bestFit="1" customWidth="1"/>
    <col min="6170" max="6170" width="8.140625" style="20" bestFit="1" customWidth="1"/>
    <col min="6171" max="6171" width="9.42578125" style="20" bestFit="1" customWidth="1"/>
    <col min="6172" max="6173" width="8.7109375" style="20" bestFit="1" customWidth="1"/>
    <col min="6174" max="6174" width="8.5703125" style="20" bestFit="1" customWidth="1"/>
    <col min="6175" max="6400" width="11.42578125" style="20"/>
    <col min="6401" max="6401" width="24.28515625" style="20" bestFit="1" customWidth="1"/>
    <col min="6402" max="6402" width="47" style="20" bestFit="1" customWidth="1"/>
    <col min="6403" max="6403" width="14.28515625" style="20" bestFit="1" customWidth="1"/>
    <col min="6404" max="6404" width="11.5703125" style="20" bestFit="1" customWidth="1"/>
    <col min="6405" max="6405" width="7.140625" style="20" bestFit="1" customWidth="1"/>
    <col min="6406" max="6406" width="9.42578125" style="20" bestFit="1" customWidth="1"/>
    <col min="6407" max="6407" width="7.7109375" style="20" bestFit="1" customWidth="1"/>
    <col min="6408" max="6411" width="7.85546875" style="20" customWidth="1"/>
    <col min="6412" max="6412" width="8.42578125" style="20" bestFit="1" customWidth="1"/>
    <col min="6413" max="6413" width="8.140625" style="20" customWidth="1"/>
    <col min="6414" max="6414" width="9.42578125" style="20" bestFit="1" customWidth="1"/>
    <col min="6415" max="6415" width="8.42578125" style="20" bestFit="1" customWidth="1"/>
    <col min="6416" max="6416" width="8.7109375" style="20" bestFit="1" customWidth="1"/>
    <col min="6417" max="6417" width="6.7109375" style="20" bestFit="1" customWidth="1"/>
    <col min="6418" max="6418" width="7.140625" style="20" bestFit="1" customWidth="1"/>
    <col min="6419" max="6419" width="9.42578125" style="20" bestFit="1" customWidth="1"/>
    <col min="6420" max="6420" width="7.7109375" style="20" bestFit="1" customWidth="1"/>
    <col min="6421" max="6423" width="7.7109375" style="20" customWidth="1"/>
    <col min="6424" max="6424" width="6.42578125" style="20" bestFit="1" customWidth="1"/>
    <col min="6425" max="6425" width="8.42578125" style="20" bestFit="1" customWidth="1"/>
    <col min="6426" max="6426" width="8.140625" style="20" bestFit="1" customWidth="1"/>
    <col min="6427" max="6427" width="9.42578125" style="20" bestFit="1" customWidth="1"/>
    <col min="6428" max="6429" width="8.7109375" style="20" bestFit="1" customWidth="1"/>
    <col min="6430" max="6430" width="8.5703125" style="20" bestFit="1" customWidth="1"/>
    <col min="6431" max="6656" width="11.42578125" style="20"/>
    <col min="6657" max="6657" width="24.28515625" style="20" bestFit="1" customWidth="1"/>
    <col min="6658" max="6658" width="47" style="20" bestFit="1" customWidth="1"/>
    <col min="6659" max="6659" width="14.28515625" style="20" bestFit="1" customWidth="1"/>
    <col min="6660" max="6660" width="11.5703125" style="20" bestFit="1" customWidth="1"/>
    <col min="6661" max="6661" width="7.140625" style="20" bestFit="1" customWidth="1"/>
    <col min="6662" max="6662" width="9.42578125" style="20" bestFit="1" customWidth="1"/>
    <col min="6663" max="6663" width="7.7109375" style="20" bestFit="1" customWidth="1"/>
    <col min="6664" max="6667" width="7.85546875" style="20" customWidth="1"/>
    <col min="6668" max="6668" width="8.42578125" style="20" bestFit="1" customWidth="1"/>
    <col min="6669" max="6669" width="8.140625" style="20" customWidth="1"/>
    <col min="6670" max="6670" width="9.42578125" style="20" bestFit="1" customWidth="1"/>
    <col min="6671" max="6671" width="8.42578125" style="20" bestFit="1" customWidth="1"/>
    <col min="6672" max="6672" width="8.7109375" style="20" bestFit="1" customWidth="1"/>
    <col min="6673" max="6673" width="6.7109375" style="20" bestFit="1" customWidth="1"/>
    <col min="6674" max="6674" width="7.140625" style="20" bestFit="1" customWidth="1"/>
    <col min="6675" max="6675" width="9.42578125" style="20" bestFit="1" customWidth="1"/>
    <col min="6676" max="6676" width="7.7109375" style="20" bestFit="1" customWidth="1"/>
    <col min="6677" max="6679" width="7.7109375" style="20" customWidth="1"/>
    <col min="6680" max="6680" width="6.42578125" style="20" bestFit="1" customWidth="1"/>
    <col min="6681" max="6681" width="8.42578125" style="20" bestFit="1" customWidth="1"/>
    <col min="6682" max="6682" width="8.140625" style="20" bestFit="1" customWidth="1"/>
    <col min="6683" max="6683" width="9.42578125" style="20" bestFit="1" customWidth="1"/>
    <col min="6684" max="6685" width="8.7109375" style="20" bestFit="1" customWidth="1"/>
    <col min="6686" max="6686" width="8.5703125" style="20" bestFit="1" customWidth="1"/>
    <col min="6687" max="6912" width="11.42578125" style="20"/>
    <col min="6913" max="6913" width="24.28515625" style="20" bestFit="1" customWidth="1"/>
    <col min="6914" max="6914" width="47" style="20" bestFit="1" customWidth="1"/>
    <col min="6915" max="6915" width="14.28515625" style="20" bestFit="1" customWidth="1"/>
    <col min="6916" max="6916" width="11.5703125" style="20" bestFit="1" customWidth="1"/>
    <col min="6917" max="6917" width="7.140625" style="20" bestFit="1" customWidth="1"/>
    <col min="6918" max="6918" width="9.42578125" style="20" bestFit="1" customWidth="1"/>
    <col min="6919" max="6919" width="7.7109375" style="20" bestFit="1" customWidth="1"/>
    <col min="6920" max="6923" width="7.85546875" style="20" customWidth="1"/>
    <col min="6924" max="6924" width="8.42578125" style="20" bestFit="1" customWidth="1"/>
    <col min="6925" max="6925" width="8.140625" style="20" customWidth="1"/>
    <col min="6926" max="6926" width="9.42578125" style="20" bestFit="1" customWidth="1"/>
    <col min="6927" max="6927" width="8.42578125" style="20" bestFit="1" customWidth="1"/>
    <col min="6928" max="6928" width="8.7109375" style="20" bestFit="1" customWidth="1"/>
    <col min="6929" max="6929" width="6.7109375" style="20" bestFit="1" customWidth="1"/>
    <col min="6930" max="6930" width="7.140625" style="20" bestFit="1" customWidth="1"/>
    <col min="6931" max="6931" width="9.42578125" style="20" bestFit="1" customWidth="1"/>
    <col min="6932" max="6932" width="7.7109375" style="20" bestFit="1" customWidth="1"/>
    <col min="6933" max="6935" width="7.7109375" style="20" customWidth="1"/>
    <col min="6936" max="6936" width="6.42578125" style="20" bestFit="1" customWidth="1"/>
    <col min="6937" max="6937" width="8.42578125" style="20" bestFit="1" customWidth="1"/>
    <col min="6938" max="6938" width="8.140625" style="20" bestFit="1" customWidth="1"/>
    <col min="6939" max="6939" width="9.42578125" style="20" bestFit="1" customWidth="1"/>
    <col min="6940" max="6941" width="8.7109375" style="20" bestFit="1" customWidth="1"/>
    <col min="6942" max="6942" width="8.5703125" style="20" bestFit="1" customWidth="1"/>
    <col min="6943" max="7168" width="11.42578125" style="20"/>
    <col min="7169" max="7169" width="24.28515625" style="20" bestFit="1" customWidth="1"/>
    <col min="7170" max="7170" width="47" style="20" bestFit="1" customWidth="1"/>
    <col min="7171" max="7171" width="14.28515625" style="20" bestFit="1" customWidth="1"/>
    <col min="7172" max="7172" width="11.5703125" style="20" bestFit="1" customWidth="1"/>
    <col min="7173" max="7173" width="7.140625" style="20" bestFit="1" customWidth="1"/>
    <col min="7174" max="7174" width="9.42578125" style="20" bestFit="1" customWidth="1"/>
    <col min="7175" max="7175" width="7.7109375" style="20" bestFit="1" customWidth="1"/>
    <col min="7176" max="7179" width="7.85546875" style="20" customWidth="1"/>
    <col min="7180" max="7180" width="8.42578125" style="20" bestFit="1" customWidth="1"/>
    <col min="7181" max="7181" width="8.140625" style="20" customWidth="1"/>
    <col min="7182" max="7182" width="9.42578125" style="20" bestFit="1" customWidth="1"/>
    <col min="7183" max="7183" width="8.42578125" style="20" bestFit="1" customWidth="1"/>
    <col min="7184" max="7184" width="8.7109375" style="20" bestFit="1" customWidth="1"/>
    <col min="7185" max="7185" width="6.7109375" style="20" bestFit="1" customWidth="1"/>
    <col min="7186" max="7186" width="7.140625" style="20" bestFit="1" customWidth="1"/>
    <col min="7187" max="7187" width="9.42578125" style="20" bestFit="1" customWidth="1"/>
    <col min="7188" max="7188" width="7.7109375" style="20" bestFit="1" customWidth="1"/>
    <col min="7189" max="7191" width="7.7109375" style="20" customWidth="1"/>
    <col min="7192" max="7192" width="6.42578125" style="20" bestFit="1" customWidth="1"/>
    <col min="7193" max="7193" width="8.42578125" style="20" bestFit="1" customWidth="1"/>
    <col min="7194" max="7194" width="8.140625" style="20" bestFit="1" customWidth="1"/>
    <col min="7195" max="7195" width="9.42578125" style="20" bestFit="1" customWidth="1"/>
    <col min="7196" max="7197" width="8.7109375" style="20" bestFit="1" customWidth="1"/>
    <col min="7198" max="7198" width="8.5703125" style="20" bestFit="1" customWidth="1"/>
    <col min="7199" max="7424" width="11.42578125" style="20"/>
    <col min="7425" max="7425" width="24.28515625" style="20" bestFit="1" customWidth="1"/>
    <col min="7426" max="7426" width="47" style="20" bestFit="1" customWidth="1"/>
    <col min="7427" max="7427" width="14.28515625" style="20" bestFit="1" customWidth="1"/>
    <col min="7428" max="7428" width="11.5703125" style="20" bestFit="1" customWidth="1"/>
    <col min="7429" max="7429" width="7.140625" style="20" bestFit="1" customWidth="1"/>
    <col min="7430" max="7430" width="9.42578125" style="20" bestFit="1" customWidth="1"/>
    <col min="7431" max="7431" width="7.7109375" style="20" bestFit="1" customWidth="1"/>
    <col min="7432" max="7435" width="7.85546875" style="20" customWidth="1"/>
    <col min="7436" max="7436" width="8.42578125" style="20" bestFit="1" customWidth="1"/>
    <col min="7437" max="7437" width="8.140625" style="20" customWidth="1"/>
    <col min="7438" max="7438" width="9.42578125" style="20" bestFit="1" customWidth="1"/>
    <col min="7439" max="7439" width="8.42578125" style="20" bestFit="1" customWidth="1"/>
    <col min="7440" max="7440" width="8.7109375" style="20" bestFit="1" customWidth="1"/>
    <col min="7441" max="7441" width="6.7109375" style="20" bestFit="1" customWidth="1"/>
    <col min="7442" max="7442" width="7.140625" style="20" bestFit="1" customWidth="1"/>
    <col min="7443" max="7443" width="9.42578125" style="20" bestFit="1" customWidth="1"/>
    <col min="7444" max="7444" width="7.7109375" style="20" bestFit="1" customWidth="1"/>
    <col min="7445" max="7447" width="7.7109375" style="20" customWidth="1"/>
    <col min="7448" max="7448" width="6.42578125" style="20" bestFit="1" customWidth="1"/>
    <col min="7449" max="7449" width="8.42578125" style="20" bestFit="1" customWidth="1"/>
    <col min="7450" max="7450" width="8.140625" style="20" bestFit="1" customWidth="1"/>
    <col min="7451" max="7451" width="9.42578125" style="20" bestFit="1" customWidth="1"/>
    <col min="7452" max="7453" width="8.7109375" style="20" bestFit="1" customWidth="1"/>
    <col min="7454" max="7454" width="8.5703125" style="20" bestFit="1" customWidth="1"/>
    <col min="7455" max="7680" width="11.42578125" style="20"/>
    <col min="7681" max="7681" width="24.28515625" style="20" bestFit="1" customWidth="1"/>
    <col min="7682" max="7682" width="47" style="20" bestFit="1" customWidth="1"/>
    <col min="7683" max="7683" width="14.28515625" style="20" bestFit="1" customWidth="1"/>
    <col min="7684" max="7684" width="11.5703125" style="20" bestFit="1" customWidth="1"/>
    <col min="7685" max="7685" width="7.140625" style="20" bestFit="1" customWidth="1"/>
    <col min="7686" max="7686" width="9.42578125" style="20" bestFit="1" customWidth="1"/>
    <col min="7687" max="7687" width="7.7109375" style="20" bestFit="1" customWidth="1"/>
    <col min="7688" max="7691" width="7.85546875" style="20" customWidth="1"/>
    <col min="7692" max="7692" width="8.42578125" style="20" bestFit="1" customWidth="1"/>
    <col min="7693" max="7693" width="8.140625" style="20" customWidth="1"/>
    <col min="7694" max="7694" width="9.42578125" style="20" bestFit="1" customWidth="1"/>
    <col min="7695" max="7695" width="8.42578125" style="20" bestFit="1" customWidth="1"/>
    <col min="7696" max="7696" width="8.7109375" style="20" bestFit="1" customWidth="1"/>
    <col min="7697" max="7697" width="6.7109375" style="20" bestFit="1" customWidth="1"/>
    <col min="7698" max="7698" width="7.140625" style="20" bestFit="1" customWidth="1"/>
    <col min="7699" max="7699" width="9.42578125" style="20" bestFit="1" customWidth="1"/>
    <col min="7700" max="7700" width="7.7109375" style="20" bestFit="1" customWidth="1"/>
    <col min="7701" max="7703" width="7.7109375" style="20" customWidth="1"/>
    <col min="7704" max="7704" width="6.42578125" style="20" bestFit="1" customWidth="1"/>
    <col min="7705" max="7705" width="8.42578125" style="20" bestFit="1" customWidth="1"/>
    <col min="7706" max="7706" width="8.140625" style="20" bestFit="1" customWidth="1"/>
    <col min="7707" max="7707" width="9.42578125" style="20" bestFit="1" customWidth="1"/>
    <col min="7708" max="7709" width="8.7109375" style="20" bestFit="1" customWidth="1"/>
    <col min="7710" max="7710" width="8.5703125" style="20" bestFit="1" customWidth="1"/>
    <col min="7711" max="7936" width="11.42578125" style="20"/>
    <col min="7937" max="7937" width="24.28515625" style="20" bestFit="1" customWidth="1"/>
    <col min="7938" max="7938" width="47" style="20" bestFit="1" customWidth="1"/>
    <col min="7939" max="7939" width="14.28515625" style="20" bestFit="1" customWidth="1"/>
    <col min="7940" max="7940" width="11.5703125" style="20" bestFit="1" customWidth="1"/>
    <col min="7941" max="7941" width="7.140625" style="20" bestFit="1" customWidth="1"/>
    <col min="7942" max="7942" width="9.42578125" style="20" bestFit="1" customWidth="1"/>
    <col min="7943" max="7943" width="7.7109375" style="20" bestFit="1" customWidth="1"/>
    <col min="7944" max="7947" width="7.85546875" style="20" customWidth="1"/>
    <col min="7948" max="7948" width="8.42578125" style="20" bestFit="1" customWidth="1"/>
    <col min="7949" max="7949" width="8.140625" style="20" customWidth="1"/>
    <col min="7950" max="7950" width="9.42578125" style="20" bestFit="1" customWidth="1"/>
    <col min="7951" max="7951" width="8.42578125" style="20" bestFit="1" customWidth="1"/>
    <col min="7952" max="7952" width="8.7109375" style="20" bestFit="1" customWidth="1"/>
    <col min="7953" max="7953" width="6.7109375" style="20" bestFit="1" customWidth="1"/>
    <col min="7954" max="7954" width="7.140625" style="20" bestFit="1" customWidth="1"/>
    <col min="7955" max="7955" width="9.42578125" style="20" bestFit="1" customWidth="1"/>
    <col min="7956" max="7956" width="7.7109375" style="20" bestFit="1" customWidth="1"/>
    <col min="7957" max="7959" width="7.7109375" style="20" customWidth="1"/>
    <col min="7960" max="7960" width="6.42578125" style="20" bestFit="1" customWidth="1"/>
    <col min="7961" max="7961" width="8.42578125" style="20" bestFit="1" customWidth="1"/>
    <col min="7962" max="7962" width="8.140625" style="20" bestFit="1" customWidth="1"/>
    <col min="7963" max="7963" width="9.42578125" style="20" bestFit="1" customWidth="1"/>
    <col min="7964" max="7965" width="8.7109375" style="20" bestFit="1" customWidth="1"/>
    <col min="7966" max="7966" width="8.5703125" style="20" bestFit="1" customWidth="1"/>
    <col min="7967" max="8192" width="11.42578125" style="20"/>
    <col min="8193" max="8193" width="24.28515625" style="20" bestFit="1" customWidth="1"/>
    <col min="8194" max="8194" width="47" style="20" bestFit="1" customWidth="1"/>
    <col min="8195" max="8195" width="14.28515625" style="20" bestFit="1" customWidth="1"/>
    <col min="8196" max="8196" width="11.5703125" style="20" bestFit="1" customWidth="1"/>
    <col min="8197" max="8197" width="7.140625" style="20" bestFit="1" customWidth="1"/>
    <col min="8198" max="8198" width="9.42578125" style="20" bestFit="1" customWidth="1"/>
    <col min="8199" max="8199" width="7.7109375" style="20" bestFit="1" customWidth="1"/>
    <col min="8200" max="8203" width="7.85546875" style="20" customWidth="1"/>
    <col min="8204" max="8204" width="8.42578125" style="20" bestFit="1" customWidth="1"/>
    <col min="8205" max="8205" width="8.140625" style="20" customWidth="1"/>
    <col min="8206" max="8206" width="9.42578125" style="20" bestFit="1" customWidth="1"/>
    <col min="8207" max="8207" width="8.42578125" style="20" bestFit="1" customWidth="1"/>
    <col min="8208" max="8208" width="8.7109375" style="20" bestFit="1" customWidth="1"/>
    <col min="8209" max="8209" width="6.7109375" style="20" bestFit="1" customWidth="1"/>
    <col min="8210" max="8210" width="7.140625" style="20" bestFit="1" customWidth="1"/>
    <col min="8211" max="8211" width="9.42578125" style="20" bestFit="1" customWidth="1"/>
    <col min="8212" max="8212" width="7.7109375" style="20" bestFit="1" customWidth="1"/>
    <col min="8213" max="8215" width="7.7109375" style="20" customWidth="1"/>
    <col min="8216" max="8216" width="6.42578125" style="20" bestFit="1" customWidth="1"/>
    <col min="8217" max="8217" width="8.42578125" style="20" bestFit="1" customWidth="1"/>
    <col min="8218" max="8218" width="8.140625" style="20" bestFit="1" customWidth="1"/>
    <col min="8219" max="8219" width="9.42578125" style="20" bestFit="1" customWidth="1"/>
    <col min="8220" max="8221" width="8.7109375" style="20" bestFit="1" customWidth="1"/>
    <col min="8222" max="8222" width="8.5703125" style="20" bestFit="1" customWidth="1"/>
    <col min="8223" max="8448" width="11.42578125" style="20"/>
    <col min="8449" max="8449" width="24.28515625" style="20" bestFit="1" customWidth="1"/>
    <col min="8450" max="8450" width="47" style="20" bestFit="1" customWidth="1"/>
    <col min="8451" max="8451" width="14.28515625" style="20" bestFit="1" customWidth="1"/>
    <col min="8452" max="8452" width="11.5703125" style="20" bestFit="1" customWidth="1"/>
    <col min="8453" max="8453" width="7.140625" style="20" bestFit="1" customWidth="1"/>
    <col min="8454" max="8454" width="9.42578125" style="20" bestFit="1" customWidth="1"/>
    <col min="8455" max="8455" width="7.7109375" style="20" bestFit="1" customWidth="1"/>
    <col min="8456" max="8459" width="7.85546875" style="20" customWidth="1"/>
    <col min="8460" max="8460" width="8.42578125" style="20" bestFit="1" customWidth="1"/>
    <col min="8461" max="8461" width="8.140625" style="20" customWidth="1"/>
    <col min="8462" max="8462" width="9.42578125" style="20" bestFit="1" customWidth="1"/>
    <col min="8463" max="8463" width="8.42578125" style="20" bestFit="1" customWidth="1"/>
    <col min="8464" max="8464" width="8.7109375" style="20" bestFit="1" customWidth="1"/>
    <col min="8465" max="8465" width="6.7109375" style="20" bestFit="1" customWidth="1"/>
    <col min="8466" max="8466" width="7.140625" style="20" bestFit="1" customWidth="1"/>
    <col min="8467" max="8467" width="9.42578125" style="20" bestFit="1" customWidth="1"/>
    <col min="8468" max="8468" width="7.7109375" style="20" bestFit="1" customWidth="1"/>
    <col min="8469" max="8471" width="7.7109375" style="20" customWidth="1"/>
    <col min="8472" max="8472" width="6.42578125" style="20" bestFit="1" customWidth="1"/>
    <col min="8473" max="8473" width="8.42578125" style="20" bestFit="1" customWidth="1"/>
    <col min="8474" max="8474" width="8.140625" style="20" bestFit="1" customWidth="1"/>
    <col min="8475" max="8475" width="9.42578125" style="20" bestFit="1" customWidth="1"/>
    <col min="8476" max="8477" width="8.7109375" style="20" bestFit="1" customWidth="1"/>
    <col min="8478" max="8478" width="8.5703125" style="20" bestFit="1" customWidth="1"/>
    <col min="8479" max="8704" width="11.42578125" style="20"/>
    <col min="8705" max="8705" width="24.28515625" style="20" bestFit="1" customWidth="1"/>
    <col min="8706" max="8706" width="47" style="20" bestFit="1" customWidth="1"/>
    <col min="8707" max="8707" width="14.28515625" style="20" bestFit="1" customWidth="1"/>
    <col min="8708" max="8708" width="11.5703125" style="20" bestFit="1" customWidth="1"/>
    <col min="8709" max="8709" width="7.140625" style="20" bestFit="1" customWidth="1"/>
    <col min="8710" max="8710" width="9.42578125" style="20" bestFit="1" customWidth="1"/>
    <col min="8711" max="8711" width="7.7109375" style="20" bestFit="1" customWidth="1"/>
    <col min="8712" max="8715" width="7.85546875" style="20" customWidth="1"/>
    <col min="8716" max="8716" width="8.42578125" style="20" bestFit="1" customWidth="1"/>
    <col min="8717" max="8717" width="8.140625" style="20" customWidth="1"/>
    <col min="8718" max="8718" width="9.42578125" style="20" bestFit="1" customWidth="1"/>
    <col min="8719" max="8719" width="8.42578125" style="20" bestFit="1" customWidth="1"/>
    <col min="8720" max="8720" width="8.7109375" style="20" bestFit="1" customWidth="1"/>
    <col min="8721" max="8721" width="6.7109375" style="20" bestFit="1" customWidth="1"/>
    <col min="8722" max="8722" width="7.140625" style="20" bestFit="1" customWidth="1"/>
    <col min="8723" max="8723" width="9.42578125" style="20" bestFit="1" customWidth="1"/>
    <col min="8724" max="8724" width="7.7109375" style="20" bestFit="1" customWidth="1"/>
    <col min="8725" max="8727" width="7.7109375" style="20" customWidth="1"/>
    <col min="8728" max="8728" width="6.42578125" style="20" bestFit="1" customWidth="1"/>
    <col min="8729" max="8729" width="8.42578125" style="20" bestFit="1" customWidth="1"/>
    <col min="8730" max="8730" width="8.140625" style="20" bestFit="1" customWidth="1"/>
    <col min="8731" max="8731" width="9.42578125" style="20" bestFit="1" customWidth="1"/>
    <col min="8732" max="8733" width="8.7109375" style="20" bestFit="1" customWidth="1"/>
    <col min="8734" max="8734" width="8.5703125" style="20" bestFit="1" customWidth="1"/>
    <col min="8735" max="8960" width="11.42578125" style="20"/>
    <col min="8961" max="8961" width="24.28515625" style="20" bestFit="1" customWidth="1"/>
    <col min="8962" max="8962" width="47" style="20" bestFit="1" customWidth="1"/>
    <col min="8963" max="8963" width="14.28515625" style="20" bestFit="1" customWidth="1"/>
    <col min="8964" max="8964" width="11.5703125" style="20" bestFit="1" customWidth="1"/>
    <col min="8965" max="8965" width="7.140625" style="20" bestFit="1" customWidth="1"/>
    <col min="8966" max="8966" width="9.42578125" style="20" bestFit="1" customWidth="1"/>
    <col min="8967" max="8967" width="7.7109375" style="20" bestFit="1" customWidth="1"/>
    <col min="8968" max="8971" width="7.85546875" style="20" customWidth="1"/>
    <col min="8972" max="8972" width="8.42578125" style="20" bestFit="1" customWidth="1"/>
    <col min="8973" max="8973" width="8.140625" style="20" customWidth="1"/>
    <col min="8974" max="8974" width="9.42578125" style="20" bestFit="1" customWidth="1"/>
    <col min="8975" max="8975" width="8.42578125" style="20" bestFit="1" customWidth="1"/>
    <col min="8976" max="8976" width="8.7109375" style="20" bestFit="1" customWidth="1"/>
    <col min="8977" max="8977" width="6.7109375" style="20" bestFit="1" customWidth="1"/>
    <col min="8978" max="8978" width="7.140625" style="20" bestFit="1" customWidth="1"/>
    <col min="8979" max="8979" width="9.42578125" style="20" bestFit="1" customWidth="1"/>
    <col min="8980" max="8980" width="7.7109375" style="20" bestFit="1" customWidth="1"/>
    <col min="8981" max="8983" width="7.7109375" style="20" customWidth="1"/>
    <col min="8984" max="8984" width="6.42578125" style="20" bestFit="1" customWidth="1"/>
    <col min="8985" max="8985" width="8.42578125" style="20" bestFit="1" customWidth="1"/>
    <col min="8986" max="8986" width="8.140625" style="20" bestFit="1" customWidth="1"/>
    <col min="8987" max="8987" width="9.42578125" style="20" bestFit="1" customWidth="1"/>
    <col min="8988" max="8989" width="8.7109375" style="20" bestFit="1" customWidth="1"/>
    <col min="8990" max="8990" width="8.5703125" style="20" bestFit="1" customWidth="1"/>
    <col min="8991" max="9216" width="11.42578125" style="20"/>
    <col min="9217" max="9217" width="24.28515625" style="20" bestFit="1" customWidth="1"/>
    <col min="9218" max="9218" width="47" style="20" bestFit="1" customWidth="1"/>
    <col min="9219" max="9219" width="14.28515625" style="20" bestFit="1" customWidth="1"/>
    <col min="9220" max="9220" width="11.5703125" style="20" bestFit="1" customWidth="1"/>
    <col min="9221" max="9221" width="7.140625" style="20" bestFit="1" customWidth="1"/>
    <col min="9222" max="9222" width="9.42578125" style="20" bestFit="1" customWidth="1"/>
    <col min="9223" max="9223" width="7.7109375" style="20" bestFit="1" customWidth="1"/>
    <col min="9224" max="9227" width="7.85546875" style="20" customWidth="1"/>
    <col min="9228" max="9228" width="8.42578125" style="20" bestFit="1" customWidth="1"/>
    <col min="9229" max="9229" width="8.140625" style="20" customWidth="1"/>
    <col min="9230" max="9230" width="9.42578125" style="20" bestFit="1" customWidth="1"/>
    <col min="9231" max="9231" width="8.42578125" style="20" bestFit="1" customWidth="1"/>
    <col min="9232" max="9232" width="8.7109375" style="20" bestFit="1" customWidth="1"/>
    <col min="9233" max="9233" width="6.7109375" style="20" bestFit="1" customWidth="1"/>
    <col min="9234" max="9234" width="7.140625" style="20" bestFit="1" customWidth="1"/>
    <col min="9235" max="9235" width="9.42578125" style="20" bestFit="1" customWidth="1"/>
    <col min="9236" max="9236" width="7.7109375" style="20" bestFit="1" customWidth="1"/>
    <col min="9237" max="9239" width="7.7109375" style="20" customWidth="1"/>
    <col min="9240" max="9240" width="6.42578125" style="20" bestFit="1" customWidth="1"/>
    <col min="9241" max="9241" width="8.42578125" style="20" bestFit="1" customWidth="1"/>
    <col min="9242" max="9242" width="8.140625" style="20" bestFit="1" customWidth="1"/>
    <col min="9243" max="9243" width="9.42578125" style="20" bestFit="1" customWidth="1"/>
    <col min="9244" max="9245" width="8.7109375" style="20" bestFit="1" customWidth="1"/>
    <col min="9246" max="9246" width="8.5703125" style="20" bestFit="1" customWidth="1"/>
    <col min="9247" max="9472" width="11.42578125" style="20"/>
    <col min="9473" max="9473" width="24.28515625" style="20" bestFit="1" customWidth="1"/>
    <col min="9474" max="9474" width="47" style="20" bestFit="1" customWidth="1"/>
    <col min="9475" max="9475" width="14.28515625" style="20" bestFit="1" customWidth="1"/>
    <col min="9476" max="9476" width="11.5703125" style="20" bestFit="1" customWidth="1"/>
    <col min="9477" max="9477" width="7.140625" style="20" bestFit="1" customWidth="1"/>
    <col min="9478" max="9478" width="9.42578125" style="20" bestFit="1" customWidth="1"/>
    <col min="9479" max="9479" width="7.7109375" style="20" bestFit="1" customWidth="1"/>
    <col min="9480" max="9483" width="7.85546875" style="20" customWidth="1"/>
    <col min="9484" max="9484" width="8.42578125" style="20" bestFit="1" customWidth="1"/>
    <col min="9485" max="9485" width="8.140625" style="20" customWidth="1"/>
    <col min="9486" max="9486" width="9.42578125" style="20" bestFit="1" customWidth="1"/>
    <col min="9487" max="9487" width="8.42578125" style="20" bestFit="1" customWidth="1"/>
    <col min="9488" max="9488" width="8.7109375" style="20" bestFit="1" customWidth="1"/>
    <col min="9489" max="9489" width="6.7109375" style="20" bestFit="1" customWidth="1"/>
    <col min="9490" max="9490" width="7.140625" style="20" bestFit="1" customWidth="1"/>
    <col min="9491" max="9491" width="9.42578125" style="20" bestFit="1" customWidth="1"/>
    <col min="9492" max="9492" width="7.7109375" style="20" bestFit="1" customWidth="1"/>
    <col min="9493" max="9495" width="7.7109375" style="20" customWidth="1"/>
    <col min="9496" max="9496" width="6.42578125" style="20" bestFit="1" customWidth="1"/>
    <col min="9497" max="9497" width="8.42578125" style="20" bestFit="1" customWidth="1"/>
    <col min="9498" max="9498" width="8.140625" style="20" bestFit="1" customWidth="1"/>
    <col min="9499" max="9499" width="9.42578125" style="20" bestFit="1" customWidth="1"/>
    <col min="9500" max="9501" width="8.7109375" style="20" bestFit="1" customWidth="1"/>
    <col min="9502" max="9502" width="8.5703125" style="20" bestFit="1" customWidth="1"/>
    <col min="9503" max="9728" width="11.42578125" style="20"/>
    <col min="9729" max="9729" width="24.28515625" style="20" bestFit="1" customWidth="1"/>
    <col min="9730" max="9730" width="47" style="20" bestFit="1" customWidth="1"/>
    <col min="9731" max="9731" width="14.28515625" style="20" bestFit="1" customWidth="1"/>
    <col min="9732" max="9732" width="11.5703125" style="20" bestFit="1" customWidth="1"/>
    <col min="9733" max="9733" width="7.140625" style="20" bestFit="1" customWidth="1"/>
    <col min="9734" max="9734" width="9.42578125" style="20" bestFit="1" customWidth="1"/>
    <col min="9735" max="9735" width="7.7109375" style="20" bestFit="1" customWidth="1"/>
    <col min="9736" max="9739" width="7.85546875" style="20" customWidth="1"/>
    <col min="9740" max="9740" width="8.42578125" style="20" bestFit="1" customWidth="1"/>
    <col min="9741" max="9741" width="8.140625" style="20" customWidth="1"/>
    <col min="9742" max="9742" width="9.42578125" style="20" bestFit="1" customWidth="1"/>
    <col min="9743" max="9743" width="8.42578125" style="20" bestFit="1" customWidth="1"/>
    <col min="9744" max="9744" width="8.7109375" style="20" bestFit="1" customWidth="1"/>
    <col min="9745" max="9745" width="6.7109375" style="20" bestFit="1" customWidth="1"/>
    <col min="9746" max="9746" width="7.140625" style="20" bestFit="1" customWidth="1"/>
    <col min="9747" max="9747" width="9.42578125" style="20" bestFit="1" customWidth="1"/>
    <col min="9748" max="9748" width="7.7109375" style="20" bestFit="1" customWidth="1"/>
    <col min="9749" max="9751" width="7.7109375" style="20" customWidth="1"/>
    <col min="9752" max="9752" width="6.42578125" style="20" bestFit="1" customWidth="1"/>
    <col min="9753" max="9753" width="8.42578125" style="20" bestFit="1" customWidth="1"/>
    <col min="9754" max="9754" width="8.140625" style="20" bestFit="1" customWidth="1"/>
    <col min="9755" max="9755" width="9.42578125" style="20" bestFit="1" customWidth="1"/>
    <col min="9756" max="9757" width="8.7109375" style="20" bestFit="1" customWidth="1"/>
    <col min="9758" max="9758" width="8.5703125" style="20" bestFit="1" customWidth="1"/>
    <col min="9759" max="9984" width="11.42578125" style="20"/>
    <col min="9985" max="9985" width="24.28515625" style="20" bestFit="1" customWidth="1"/>
    <col min="9986" max="9986" width="47" style="20" bestFit="1" customWidth="1"/>
    <col min="9987" max="9987" width="14.28515625" style="20" bestFit="1" customWidth="1"/>
    <col min="9988" max="9988" width="11.5703125" style="20" bestFit="1" customWidth="1"/>
    <col min="9989" max="9989" width="7.140625" style="20" bestFit="1" customWidth="1"/>
    <col min="9990" max="9990" width="9.42578125" style="20" bestFit="1" customWidth="1"/>
    <col min="9991" max="9991" width="7.7109375" style="20" bestFit="1" customWidth="1"/>
    <col min="9992" max="9995" width="7.85546875" style="20" customWidth="1"/>
    <col min="9996" max="9996" width="8.42578125" style="20" bestFit="1" customWidth="1"/>
    <col min="9997" max="9997" width="8.140625" style="20" customWidth="1"/>
    <col min="9998" max="9998" width="9.42578125" style="20" bestFit="1" customWidth="1"/>
    <col min="9999" max="9999" width="8.42578125" style="20" bestFit="1" customWidth="1"/>
    <col min="10000" max="10000" width="8.7109375" style="20" bestFit="1" customWidth="1"/>
    <col min="10001" max="10001" width="6.7109375" style="20" bestFit="1" customWidth="1"/>
    <col min="10002" max="10002" width="7.140625" style="20" bestFit="1" customWidth="1"/>
    <col min="10003" max="10003" width="9.42578125" style="20" bestFit="1" customWidth="1"/>
    <col min="10004" max="10004" width="7.7109375" style="20" bestFit="1" customWidth="1"/>
    <col min="10005" max="10007" width="7.7109375" style="20" customWidth="1"/>
    <col min="10008" max="10008" width="6.42578125" style="20" bestFit="1" customWidth="1"/>
    <col min="10009" max="10009" width="8.42578125" style="20" bestFit="1" customWidth="1"/>
    <col min="10010" max="10010" width="8.140625" style="20" bestFit="1" customWidth="1"/>
    <col min="10011" max="10011" width="9.42578125" style="20" bestFit="1" customWidth="1"/>
    <col min="10012" max="10013" width="8.7109375" style="20" bestFit="1" customWidth="1"/>
    <col min="10014" max="10014" width="8.5703125" style="20" bestFit="1" customWidth="1"/>
    <col min="10015" max="10240" width="11.42578125" style="20"/>
    <col min="10241" max="10241" width="24.28515625" style="20" bestFit="1" customWidth="1"/>
    <col min="10242" max="10242" width="47" style="20" bestFit="1" customWidth="1"/>
    <col min="10243" max="10243" width="14.28515625" style="20" bestFit="1" customWidth="1"/>
    <col min="10244" max="10244" width="11.5703125" style="20" bestFit="1" customWidth="1"/>
    <col min="10245" max="10245" width="7.140625" style="20" bestFit="1" customWidth="1"/>
    <col min="10246" max="10246" width="9.42578125" style="20" bestFit="1" customWidth="1"/>
    <col min="10247" max="10247" width="7.7109375" style="20" bestFit="1" customWidth="1"/>
    <col min="10248" max="10251" width="7.85546875" style="20" customWidth="1"/>
    <col min="10252" max="10252" width="8.42578125" style="20" bestFit="1" customWidth="1"/>
    <col min="10253" max="10253" width="8.140625" style="20" customWidth="1"/>
    <col min="10254" max="10254" width="9.42578125" style="20" bestFit="1" customWidth="1"/>
    <col min="10255" max="10255" width="8.42578125" style="20" bestFit="1" customWidth="1"/>
    <col min="10256" max="10256" width="8.7109375" style="20" bestFit="1" customWidth="1"/>
    <col min="10257" max="10257" width="6.7109375" style="20" bestFit="1" customWidth="1"/>
    <col min="10258" max="10258" width="7.140625" style="20" bestFit="1" customWidth="1"/>
    <col min="10259" max="10259" width="9.42578125" style="20" bestFit="1" customWidth="1"/>
    <col min="10260" max="10260" width="7.7109375" style="20" bestFit="1" customWidth="1"/>
    <col min="10261" max="10263" width="7.7109375" style="20" customWidth="1"/>
    <col min="10264" max="10264" width="6.42578125" style="20" bestFit="1" customWidth="1"/>
    <col min="10265" max="10265" width="8.42578125" style="20" bestFit="1" customWidth="1"/>
    <col min="10266" max="10266" width="8.140625" style="20" bestFit="1" customWidth="1"/>
    <col min="10267" max="10267" width="9.42578125" style="20" bestFit="1" customWidth="1"/>
    <col min="10268" max="10269" width="8.7109375" style="20" bestFit="1" customWidth="1"/>
    <col min="10270" max="10270" width="8.5703125" style="20" bestFit="1" customWidth="1"/>
    <col min="10271" max="10496" width="11.42578125" style="20"/>
    <col min="10497" max="10497" width="24.28515625" style="20" bestFit="1" customWidth="1"/>
    <col min="10498" max="10498" width="47" style="20" bestFit="1" customWidth="1"/>
    <col min="10499" max="10499" width="14.28515625" style="20" bestFit="1" customWidth="1"/>
    <col min="10500" max="10500" width="11.5703125" style="20" bestFit="1" customWidth="1"/>
    <col min="10501" max="10501" width="7.140625" style="20" bestFit="1" customWidth="1"/>
    <col min="10502" max="10502" width="9.42578125" style="20" bestFit="1" customWidth="1"/>
    <col min="10503" max="10503" width="7.7109375" style="20" bestFit="1" customWidth="1"/>
    <col min="10504" max="10507" width="7.85546875" style="20" customWidth="1"/>
    <col min="10508" max="10508" width="8.42578125" style="20" bestFit="1" customWidth="1"/>
    <col min="10509" max="10509" width="8.140625" style="20" customWidth="1"/>
    <col min="10510" max="10510" width="9.42578125" style="20" bestFit="1" customWidth="1"/>
    <col min="10511" max="10511" width="8.42578125" style="20" bestFit="1" customWidth="1"/>
    <col min="10512" max="10512" width="8.7109375" style="20" bestFit="1" customWidth="1"/>
    <col min="10513" max="10513" width="6.7109375" style="20" bestFit="1" customWidth="1"/>
    <col min="10514" max="10514" width="7.140625" style="20" bestFit="1" customWidth="1"/>
    <col min="10515" max="10515" width="9.42578125" style="20" bestFit="1" customWidth="1"/>
    <col min="10516" max="10516" width="7.7109375" style="20" bestFit="1" customWidth="1"/>
    <col min="10517" max="10519" width="7.7109375" style="20" customWidth="1"/>
    <col min="10520" max="10520" width="6.42578125" style="20" bestFit="1" customWidth="1"/>
    <col min="10521" max="10521" width="8.42578125" style="20" bestFit="1" customWidth="1"/>
    <col min="10522" max="10522" width="8.140625" style="20" bestFit="1" customWidth="1"/>
    <col min="10523" max="10523" width="9.42578125" style="20" bestFit="1" customWidth="1"/>
    <col min="10524" max="10525" width="8.7109375" style="20" bestFit="1" customWidth="1"/>
    <col min="10526" max="10526" width="8.5703125" style="20" bestFit="1" customWidth="1"/>
    <col min="10527" max="10752" width="11.42578125" style="20"/>
    <col min="10753" max="10753" width="24.28515625" style="20" bestFit="1" customWidth="1"/>
    <col min="10754" max="10754" width="47" style="20" bestFit="1" customWidth="1"/>
    <col min="10755" max="10755" width="14.28515625" style="20" bestFit="1" customWidth="1"/>
    <col min="10756" max="10756" width="11.5703125" style="20" bestFit="1" customWidth="1"/>
    <col min="10757" max="10757" width="7.140625" style="20" bestFit="1" customWidth="1"/>
    <col min="10758" max="10758" width="9.42578125" style="20" bestFit="1" customWidth="1"/>
    <col min="10759" max="10759" width="7.7109375" style="20" bestFit="1" customWidth="1"/>
    <col min="10760" max="10763" width="7.85546875" style="20" customWidth="1"/>
    <col min="10764" max="10764" width="8.42578125" style="20" bestFit="1" customWidth="1"/>
    <col min="10765" max="10765" width="8.140625" style="20" customWidth="1"/>
    <col min="10766" max="10766" width="9.42578125" style="20" bestFit="1" customWidth="1"/>
    <col min="10767" max="10767" width="8.42578125" style="20" bestFit="1" customWidth="1"/>
    <col min="10768" max="10768" width="8.7109375" style="20" bestFit="1" customWidth="1"/>
    <col min="10769" max="10769" width="6.7109375" style="20" bestFit="1" customWidth="1"/>
    <col min="10770" max="10770" width="7.140625" style="20" bestFit="1" customWidth="1"/>
    <col min="10771" max="10771" width="9.42578125" style="20" bestFit="1" customWidth="1"/>
    <col min="10772" max="10772" width="7.7109375" style="20" bestFit="1" customWidth="1"/>
    <col min="10773" max="10775" width="7.7109375" style="20" customWidth="1"/>
    <col min="10776" max="10776" width="6.42578125" style="20" bestFit="1" customWidth="1"/>
    <col min="10777" max="10777" width="8.42578125" style="20" bestFit="1" customWidth="1"/>
    <col min="10778" max="10778" width="8.140625" style="20" bestFit="1" customWidth="1"/>
    <col min="10779" max="10779" width="9.42578125" style="20" bestFit="1" customWidth="1"/>
    <col min="10780" max="10781" width="8.7109375" style="20" bestFit="1" customWidth="1"/>
    <col min="10782" max="10782" width="8.5703125" style="20" bestFit="1" customWidth="1"/>
    <col min="10783" max="11008" width="11.42578125" style="20"/>
    <col min="11009" max="11009" width="24.28515625" style="20" bestFit="1" customWidth="1"/>
    <col min="11010" max="11010" width="47" style="20" bestFit="1" customWidth="1"/>
    <col min="11011" max="11011" width="14.28515625" style="20" bestFit="1" customWidth="1"/>
    <col min="11012" max="11012" width="11.5703125" style="20" bestFit="1" customWidth="1"/>
    <col min="11013" max="11013" width="7.140625" style="20" bestFit="1" customWidth="1"/>
    <col min="11014" max="11014" width="9.42578125" style="20" bestFit="1" customWidth="1"/>
    <col min="11015" max="11015" width="7.7109375" style="20" bestFit="1" customWidth="1"/>
    <col min="11016" max="11019" width="7.85546875" style="20" customWidth="1"/>
    <col min="11020" max="11020" width="8.42578125" style="20" bestFit="1" customWidth="1"/>
    <col min="11021" max="11021" width="8.140625" style="20" customWidth="1"/>
    <col min="11022" max="11022" width="9.42578125" style="20" bestFit="1" customWidth="1"/>
    <col min="11023" max="11023" width="8.42578125" style="20" bestFit="1" customWidth="1"/>
    <col min="11024" max="11024" width="8.7109375" style="20" bestFit="1" customWidth="1"/>
    <col min="11025" max="11025" width="6.7109375" style="20" bestFit="1" customWidth="1"/>
    <col min="11026" max="11026" width="7.140625" style="20" bestFit="1" customWidth="1"/>
    <col min="11027" max="11027" width="9.42578125" style="20" bestFit="1" customWidth="1"/>
    <col min="11028" max="11028" width="7.7109375" style="20" bestFit="1" customWidth="1"/>
    <col min="11029" max="11031" width="7.7109375" style="20" customWidth="1"/>
    <col min="11032" max="11032" width="6.42578125" style="20" bestFit="1" customWidth="1"/>
    <col min="11033" max="11033" width="8.42578125" style="20" bestFit="1" customWidth="1"/>
    <col min="11034" max="11034" width="8.140625" style="20" bestFit="1" customWidth="1"/>
    <col min="11035" max="11035" width="9.42578125" style="20" bestFit="1" customWidth="1"/>
    <col min="11036" max="11037" width="8.7109375" style="20" bestFit="1" customWidth="1"/>
    <col min="11038" max="11038" width="8.5703125" style="20" bestFit="1" customWidth="1"/>
    <col min="11039" max="11264" width="11.42578125" style="20"/>
    <col min="11265" max="11265" width="24.28515625" style="20" bestFit="1" customWidth="1"/>
    <col min="11266" max="11266" width="47" style="20" bestFit="1" customWidth="1"/>
    <col min="11267" max="11267" width="14.28515625" style="20" bestFit="1" customWidth="1"/>
    <col min="11268" max="11268" width="11.5703125" style="20" bestFit="1" customWidth="1"/>
    <col min="11269" max="11269" width="7.140625" style="20" bestFit="1" customWidth="1"/>
    <col min="11270" max="11270" width="9.42578125" style="20" bestFit="1" customWidth="1"/>
    <col min="11271" max="11271" width="7.7109375" style="20" bestFit="1" customWidth="1"/>
    <col min="11272" max="11275" width="7.85546875" style="20" customWidth="1"/>
    <col min="11276" max="11276" width="8.42578125" style="20" bestFit="1" customWidth="1"/>
    <col min="11277" max="11277" width="8.140625" style="20" customWidth="1"/>
    <col min="11278" max="11278" width="9.42578125" style="20" bestFit="1" customWidth="1"/>
    <col min="11279" max="11279" width="8.42578125" style="20" bestFit="1" customWidth="1"/>
    <col min="11280" max="11280" width="8.7109375" style="20" bestFit="1" customWidth="1"/>
    <col min="11281" max="11281" width="6.7109375" style="20" bestFit="1" customWidth="1"/>
    <col min="11282" max="11282" width="7.140625" style="20" bestFit="1" customWidth="1"/>
    <col min="11283" max="11283" width="9.42578125" style="20" bestFit="1" customWidth="1"/>
    <col min="11284" max="11284" width="7.7109375" style="20" bestFit="1" customWidth="1"/>
    <col min="11285" max="11287" width="7.7109375" style="20" customWidth="1"/>
    <col min="11288" max="11288" width="6.42578125" style="20" bestFit="1" customWidth="1"/>
    <col min="11289" max="11289" width="8.42578125" style="20" bestFit="1" customWidth="1"/>
    <col min="11290" max="11290" width="8.140625" style="20" bestFit="1" customWidth="1"/>
    <col min="11291" max="11291" width="9.42578125" style="20" bestFit="1" customWidth="1"/>
    <col min="11292" max="11293" width="8.7109375" style="20" bestFit="1" customWidth="1"/>
    <col min="11294" max="11294" width="8.5703125" style="20" bestFit="1" customWidth="1"/>
    <col min="11295" max="11520" width="11.42578125" style="20"/>
    <col min="11521" max="11521" width="24.28515625" style="20" bestFit="1" customWidth="1"/>
    <col min="11522" max="11522" width="47" style="20" bestFit="1" customWidth="1"/>
    <col min="11523" max="11523" width="14.28515625" style="20" bestFit="1" customWidth="1"/>
    <col min="11524" max="11524" width="11.5703125" style="20" bestFit="1" customWidth="1"/>
    <col min="11525" max="11525" width="7.140625" style="20" bestFit="1" customWidth="1"/>
    <col min="11526" max="11526" width="9.42578125" style="20" bestFit="1" customWidth="1"/>
    <col min="11527" max="11527" width="7.7109375" style="20" bestFit="1" customWidth="1"/>
    <col min="11528" max="11531" width="7.85546875" style="20" customWidth="1"/>
    <col min="11532" max="11532" width="8.42578125" style="20" bestFit="1" customWidth="1"/>
    <col min="11533" max="11533" width="8.140625" style="20" customWidth="1"/>
    <col min="11534" max="11534" width="9.42578125" style="20" bestFit="1" customWidth="1"/>
    <col min="11535" max="11535" width="8.42578125" style="20" bestFit="1" customWidth="1"/>
    <col min="11536" max="11536" width="8.7109375" style="20" bestFit="1" customWidth="1"/>
    <col min="11537" max="11537" width="6.7109375" style="20" bestFit="1" customWidth="1"/>
    <col min="11538" max="11538" width="7.140625" style="20" bestFit="1" customWidth="1"/>
    <col min="11539" max="11539" width="9.42578125" style="20" bestFit="1" customWidth="1"/>
    <col min="11540" max="11540" width="7.7109375" style="20" bestFit="1" customWidth="1"/>
    <col min="11541" max="11543" width="7.7109375" style="20" customWidth="1"/>
    <col min="11544" max="11544" width="6.42578125" style="20" bestFit="1" customWidth="1"/>
    <col min="11545" max="11545" width="8.42578125" style="20" bestFit="1" customWidth="1"/>
    <col min="11546" max="11546" width="8.140625" style="20" bestFit="1" customWidth="1"/>
    <col min="11547" max="11547" width="9.42578125" style="20" bestFit="1" customWidth="1"/>
    <col min="11548" max="11549" width="8.7109375" style="20" bestFit="1" customWidth="1"/>
    <col min="11550" max="11550" width="8.5703125" style="20" bestFit="1" customWidth="1"/>
    <col min="11551" max="11776" width="11.42578125" style="20"/>
    <col min="11777" max="11777" width="24.28515625" style="20" bestFit="1" customWidth="1"/>
    <col min="11778" max="11778" width="47" style="20" bestFit="1" customWidth="1"/>
    <col min="11779" max="11779" width="14.28515625" style="20" bestFit="1" customWidth="1"/>
    <col min="11780" max="11780" width="11.5703125" style="20" bestFit="1" customWidth="1"/>
    <col min="11781" max="11781" width="7.140625" style="20" bestFit="1" customWidth="1"/>
    <col min="11782" max="11782" width="9.42578125" style="20" bestFit="1" customWidth="1"/>
    <col min="11783" max="11783" width="7.7109375" style="20" bestFit="1" customWidth="1"/>
    <col min="11784" max="11787" width="7.85546875" style="20" customWidth="1"/>
    <col min="11788" max="11788" width="8.42578125" style="20" bestFit="1" customWidth="1"/>
    <col min="11789" max="11789" width="8.140625" style="20" customWidth="1"/>
    <col min="11790" max="11790" width="9.42578125" style="20" bestFit="1" customWidth="1"/>
    <col min="11791" max="11791" width="8.42578125" style="20" bestFit="1" customWidth="1"/>
    <col min="11792" max="11792" width="8.7109375" style="20" bestFit="1" customWidth="1"/>
    <col min="11793" max="11793" width="6.7109375" style="20" bestFit="1" customWidth="1"/>
    <col min="11794" max="11794" width="7.140625" style="20" bestFit="1" customWidth="1"/>
    <col min="11795" max="11795" width="9.42578125" style="20" bestFit="1" customWidth="1"/>
    <col min="11796" max="11796" width="7.7109375" style="20" bestFit="1" customWidth="1"/>
    <col min="11797" max="11799" width="7.7109375" style="20" customWidth="1"/>
    <col min="11800" max="11800" width="6.42578125" style="20" bestFit="1" customWidth="1"/>
    <col min="11801" max="11801" width="8.42578125" style="20" bestFit="1" customWidth="1"/>
    <col min="11802" max="11802" width="8.140625" style="20" bestFit="1" customWidth="1"/>
    <col min="11803" max="11803" width="9.42578125" style="20" bestFit="1" customWidth="1"/>
    <col min="11804" max="11805" width="8.7109375" style="20" bestFit="1" customWidth="1"/>
    <col min="11806" max="11806" width="8.5703125" style="20" bestFit="1" customWidth="1"/>
    <col min="11807" max="12032" width="11.42578125" style="20"/>
    <col min="12033" max="12033" width="24.28515625" style="20" bestFit="1" customWidth="1"/>
    <col min="12034" max="12034" width="47" style="20" bestFit="1" customWidth="1"/>
    <col min="12035" max="12035" width="14.28515625" style="20" bestFit="1" customWidth="1"/>
    <col min="12036" max="12036" width="11.5703125" style="20" bestFit="1" customWidth="1"/>
    <col min="12037" max="12037" width="7.140625" style="20" bestFit="1" customWidth="1"/>
    <col min="12038" max="12038" width="9.42578125" style="20" bestFit="1" customWidth="1"/>
    <col min="12039" max="12039" width="7.7109375" style="20" bestFit="1" customWidth="1"/>
    <col min="12040" max="12043" width="7.85546875" style="20" customWidth="1"/>
    <col min="12044" max="12044" width="8.42578125" style="20" bestFit="1" customWidth="1"/>
    <col min="12045" max="12045" width="8.140625" style="20" customWidth="1"/>
    <col min="12046" max="12046" width="9.42578125" style="20" bestFit="1" customWidth="1"/>
    <col min="12047" max="12047" width="8.42578125" style="20" bestFit="1" customWidth="1"/>
    <col min="12048" max="12048" width="8.7109375" style="20" bestFit="1" customWidth="1"/>
    <col min="12049" max="12049" width="6.7109375" style="20" bestFit="1" customWidth="1"/>
    <col min="12050" max="12050" width="7.140625" style="20" bestFit="1" customWidth="1"/>
    <col min="12051" max="12051" width="9.42578125" style="20" bestFit="1" customWidth="1"/>
    <col min="12052" max="12052" width="7.7109375" style="20" bestFit="1" customWidth="1"/>
    <col min="12053" max="12055" width="7.7109375" style="20" customWidth="1"/>
    <col min="12056" max="12056" width="6.42578125" style="20" bestFit="1" customWidth="1"/>
    <col min="12057" max="12057" width="8.42578125" style="20" bestFit="1" customWidth="1"/>
    <col min="12058" max="12058" width="8.140625" style="20" bestFit="1" customWidth="1"/>
    <col min="12059" max="12059" width="9.42578125" style="20" bestFit="1" customWidth="1"/>
    <col min="12060" max="12061" width="8.7109375" style="20" bestFit="1" customWidth="1"/>
    <col min="12062" max="12062" width="8.5703125" style="20" bestFit="1" customWidth="1"/>
    <col min="12063" max="12288" width="11.42578125" style="20"/>
    <col min="12289" max="12289" width="24.28515625" style="20" bestFit="1" customWidth="1"/>
    <col min="12290" max="12290" width="47" style="20" bestFit="1" customWidth="1"/>
    <col min="12291" max="12291" width="14.28515625" style="20" bestFit="1" customWidth="1"/>
    <col min="12292" max="12292" width="11.5703125" style="20" bestFit="1" customWidth="1"/>
    <col min="12293" max="12293" width="7.140625" style="20" bestFit="1" customWidth="1"/>
    <col min="12294" max="12294" width="9.42578125" style="20" bestFit="1" customWidth="1"/>
    <col min="12295" max="12295" width="7.7109375" style="20" bestFit="1" customWidth="1"/>
    <col min="12296" max="12299" width="7.85546875" style="20" customWidth="1"/>
    <col min="12300" max="12300" width="8.42578125" style="20" bestFit="1" customWidth="1"/>
    <col min="12301" max="12301" width="8.140625" style="20" customWidth="1"/>
    <col min="12302" max="12302" width="9.42578125" style="20" bestFit="1" customWidth="1"/>
    <col min="12303" max="12303" width="8.42578125" style="20" bestFit="1" customWidth="1"/>
    <col min="12304" max="12304" width="8.7109375" style="20" bestFit="1" customWidth="1"/>
    <col min="12305" max="12305" width="6.7109375" style="20" bestFit="1" customWidth="1"/>
    <col min="12306" max="12306" width="7.140625" style="20" bestFit="1" customWidth="1"/>
    <col min="12307" max="12307" width="9.42578125" style="20" bestFit="1" customWidth="1"/>
    <col min="12308" max="12308" width="7.7109375" style="20" bestFit="1" customWidth="1"/>
    <col min="12309" max="12311" width="7.7109375" style="20" customWidth="1"/>
    <col min="12312" max="12312" width="6.42578125" style="20" bestFit="1" customWidth="1"/>
    <col min="12313" max="12313" width="8.42578125" style="20" bestFit="1" customWidth="1"/>
    <col min="12314" max="12314" width="8.140625" style="20" bestFit="1" customWidth="1"/>
    <col min="12315" max="12315" width="9.42578125" style="20" bestFit="1" customWidth="1"/>
    <col min="12316" max="12317" width="8.7109375" style="20" bestFit="1" customWidth="1"/>
    <col min="12318" max="12318" width="8.5703125" style="20" bestFit="1" customWidth="1"/>
    <col min="12319" max="12544" width="11.42578125" style="20"/>
    <col min="12545" max="12545" width="24.28515625" style="20" bestFit="1" customWidth="1"/>
    <col min="12546" max="12546" width="47" style="20" bestFit="1" customWidth="1"/>
    <col min="12547" max="12547" width="14.28515625" style="20" bestFit="1" customWidth="1"/>
    <col min="12548" max="12548" width="11.5703125" style="20" bestFit="1" customWidth="1"/>
    <col min="12549" max="12549" width="7.140625" style="20" bestFit="1" customWidth="1"/>
    <col min="12550" max="12550" width="9.42578125" style="20" bestFit="1" customWidth="1"/>
    <col min="12551" max="12551" width="7.7109375" style="20" bestFit="1" customWidth="1"/>
    <col min="12552" max="12555" width="7.85546875" style="20" customWidth="1"/>
    <col min="12556" max="12556" width="8.42578125" style="20" bestFit="1" customWidth="1"/>
    <col min="12557" max="12557" width="8.140625" style="20" customWidth="1"/>
    <col min="12558" max="12558" width="9.42578125" style="20" bestFit="1" customWidth="1"/>
    <col min="12559" max="12559" width="8.42578125" style="20" bestFit="1" customWidth="1"/>
    <col min="12560" max="12560" width="8.7109375" style="20" bestFit="1" customWidth="1"/>
    <col min="12561" max="12561" width="6.7109375" style="20" bestFit="1" customWidth="1"/>
    <col min="12562" max="12562" width="7.140625" style="20" bestFit="1" customWidth="1"/>
    <col min="12563" max="12563" width="9.42578125" style="20" bestFit="1" customWidth="1"/>
    <col min="12564" max="12564" width="7.7109375" style="20" bestFit="1" customWidth="1"/>
    <col min="12565" max="12567" width="7.7109375" style="20" customWidth="1"/>
    <col min="12568" max="12568" width="6.42578125" style="20" bestFit="1" customWidth="1"/>
    <col min="12569" max="12569" width="8.42578125" style="20" bestFit="1" customWidth="1"/>
    <col min="12570" max="12570" width="8.140625" style="20" bestFit="1" customWidth="1"/>
    <col min="12571" max="12571" width="9.42578125" style="20" bestFit="1" customWidth="1"/>
    <col min="12572" max="12573" width="8.7109375" style="20" bestFit="1" customWidth="1"/>
    <col min="12574" max="12574" width="8.5703125" style="20" bestFit="1" customWidth="1"/>
    <col min="12575" max="12800" width="11.42578125" style="20"/>
    <col min="12801" max="12801" width="24.28515625" style="20" bestFit="1" customWidth="1"/>
    <col min="12802" max="12802" width="47" style="20" bestFit="1" customWidth="1"/>
    <col min="12803" max="12803" width="14.28515625" style="20" bestFit="1" customWidth="1"/>
    <col min="12804" max="12804" width="11.5703125" style="20" bestFit="1" customWidth="1"/>
    <col min="12805" max="12805" width="7.140625" style="20" bestFit="1" customWidth="1"/>
    <col min="12806" max="12806" width="9.42578125" style="20" bestFit="1" customWidth="1"/>
    <col min="12807" max="12807" width="7.7109375" style="20" bestFit="1" customWidth="1"/>
    <col min="12808" max="12811" width="7.85546875" style="20" customWidth="1"/>
    <col min="12812" max="12812" width="8.42578125" style="20" bestFit="1" customWidth="1"/>
    <col min="12813" max="12813" width="8.140625" style="20" customWidth="1"/>
    <col min="12814" max="12814" width="9.42578125" style="20" bestFit="1" customWidth="1"/>
    <col min="12815" max="12815" width="8.42578125" style="20" bestFit="1" customWidth="1"/>
    <col min="12816" max="12816" width="8.7109375" style="20" bestFit="1" customWidth="1"/>
    <col min="12817" max="12817" width="6.7109375" style="20" bestFit="1" customWidth="1"/>
    <col min="12818" max="12818" width="7.140625" style="20" bestFit="1" customWidth="1"/>
    <col min="12819" max="12819" width="9.42578125" style="20" bestFit="1" customWidth="1"/>
    <col min="12820" max="12820" width="7.7109375" style="20" bestFit="1" customWidth="1"/>
    <col min="12821" max="12823" width="7.7109375" style="20" customWidth="1"/>
    <col min="12824" max="12824" width="6.42578125" style="20" bestFit="1" customWidth="1"/>
    <col min="12825" max="12825" width="8.42578125" style="20" bestFit="1" customWidth="1"/>
    <col min="12826" max="12826" width="8.140625" style="20" bestFit="1" customWidth="1"/>
    <col min="12827" max="12827" width="9.42578125" style="20" bestFit="1" customWidth="1"/>
    <col min="12828" max="12829" width="8.7109375" style="20" bestFit="1" customWidth="1"/>
    <col min="12830" max="12830" width="8.5703125" style="20" bestFit="1" customWidth="1"/>
    <col min="12831" max="13056" width="11.42578125" style="20"/>
    <col min="13057" max="13057" width="24.28515625" style="20" bestFit="1" customWidth="1"/>
    <col min="13058" max="13058" width="47" style="20" bestFit="1" customWidth="1"/>
    <col min="13059" max="13059" width="14.28515625" style="20" bestFit="1" customWidth="1"/>
    <col min="13060" max="13060" width="11.5703125" style="20" bestFit="1" customWidth="1"/>
    <col min="13061" max="13061" width="7.140625" style="20" bestFit="1" customWidth="1"/>
    <col min="13062" max="13062" width="9.42578125" style="20" bestFit="1" customWidth="1"/>
    <col min="13063" max="13063" width="7.7109375" style="20" bestFit="1" customWidth="1"/>
    <col min="13064" max="13067" width="7.85546875" style="20" customWidth="1"/>
    <col min="13068" max="13068" width="8.42578125" style="20" bestFit="1" customWidth="1"/>
    <col min="13069" max="13069" width="8.140625" style="20" customWidth="1"/>
    <col min="13070" max="13070" width="9.42578125" style="20" bestFit="1" customWidth="1"/>
    <col min="13071" max="13071" width="8.42578125" style="20" bestFit="1" customWidth="1"/>
    <col min="13072" max="13072" width="8.7109375" style="20" bestFit="1" customWidth="1"/>
    <col min="13073" max="13073" width="6.7109375" style="20" bestFit="1" customWidth="1"/>
    <col min="13074" max="13074" width="7.140625" style="20" bestFit="1" customWidth="1"/>
    <col min="13075" max="13075" width="9.42578125" style="20" bestFit="1" customWidth="1"/>
    <col min="13076" max="13076" width="7.7109375" style="20" bestFit="1" customWidth="1"/>
    <col min="13077" max="13079" width="7.7109375" style="20" customWidth="1"/>
    <col min="13080" max="13080" width="6.42578125" style="20" bestFit="1" customWidth="1"/>
    <col min="13081" max="13081" width="8.42578125" style="20" bestFit="1" customWidth="1"/>
    <col min="13082" max="13082" width="8.140625" style="20" bestFit="1" customWidth="1"/>
    <col min="13083" max="13083" width="9.42578125" style="20" bestFit="1" customWidth="1"/>
    <col min="13084" max="13085" width="8.7109375" style="20" bestFit="1" customWidth="1"/>
    <col min="13086" max="13086" width="8.5703125" style="20" bestFit="1" customWidth="1"/>
    <col min="13087" max="13312" width="11.42578125" style="20"/>
    <col min="13313" max="13313" width="24.28515625" style="20" bestFit="1" customWidth="1"/>
    <col min="13314" max="13314" width="47" style="20" bestFit="1" customWidth="1"/>
    <col min="13315" max="13315" width="14.28515625" style="20" bestFit="1" customWidth="1"/>
    <col min="13316" max="13316" width="11.5703125" style="20" bestFit="1" customWidth="1"/>
    <col min="13317" max="13317" width="7.140625" style="20" bestFit="1" customWidth="1"/>
    <col min="13318" max="13318" width="9.42578125" style="20" bestFit="1" customWidth="1"/>
    <col min="13319" max="13319" width="7.7109375" style="20" bestFit="1" customWidth="1"/>
    <col min="13320" max="13323" width="7.85546875" style="20" customWidth="1"/>
    <col min="13324" max="13324" width="8.42578125" style="20" bestFit="1" customWidth="1"/>
    <col min="13325" max="13325" width="8.140625" style="20" customWidth="1"/>
    <col min="13326" max="13326" width="9.42578125" style="20" bestFit="1" customWidth="1"/>
    <col min="13327" max="13327" width="8.42578125" style="20" bestFit="1" customWidth="1"/>
    <col min="13328" max="13328" width="8.7109375" style="20" bestFit="1" customWidth="1"/>
    <col min="13329" max="13329" width="6.7109375" style="20" bestFit="1" customWidth="1"/>
    <col min="13330" max="13330" width="7.140625" style="20" bestFit="1" customWidth="1"/>
    <col min="13331" max="13331" width="9.42578125" style="20" bestFit="1" customWidth="1"/>
    <col min="13332" max="13332" width="7.7109375" style="20" bestFit="1" customWidth="1"/>
    <col min="13333" max="13335" width="7.7109375" style="20" customWidth="1"/>
    <col min="13336" max="13336" width="6.42578125" style="20" bestFit="1" customWidth="1"/>
    <col min="13337" max="13337" width="8.42578125" style="20" bestFit="1" customWidth="1"/>
    <col min="13338" max="13338" width="8.140625" style="20" bestFit="1" customWidth="1"/>
    <col min="13339" max="13339" width="9.42578125" style="20" bestFit="1" customWidth="1"/>
    <col min="13340" max="13341" width="8.7109375" style="20" bestFit="1" customWidth="1"/>
    <col min="13342" max="13342" width="8.5703125" style="20" bestFit="1" customWidth="1"/>
    <col min="13343" max="13568" width="11.42578125" style="20"/>
    <col min="13569" max="13569" width="24.28515625" style="20" bestFit="1" customWidth="1"/>
    <col min="13570" max="13570" width="47" style="20" bestFit="1" customWidth="1"/>
    <col min="13571" max="13571" width="14.28515625" style="20" bestFit="1" customWidth="1"/>
    <col min="13572" max="13572" width="11.5703125" style="20" bestFit="1" customWidth="1"/>
    <col min="13573" max="13573" width="7.140625" style="20" bestFit="1" customWidth="1"/>
    <col min="13574" max="13574" width="9.42578125" style="20" bestFit="1" customWidth="1"/>
    <col min="13575" max="13575" width="7.7109375" style="20" bestFit="1" customWidth="1"/>
    <col min="13576" max="13579" width="7.85546875" style="20" customWidth="1"/>
    <col min="13580" max="13580" width="8.42578125" style="20" bestFit="1" customWidth="1"/>
    <col min="13581" max="13581" width="8.140625" style="20" customWidth="1"/>
    <col min="13582" max="13582" width="9.42578125" style="20" bestFit="1" customWidth="1"/>
    <col min="13583" max="13583" width="8.42578125" style="20" bestFit="1" customWidth="1"/>
    <col min="13584" max="13584" width="8.7109375" style="20" bestFit="1" customWidth="1"/>
    <col min="13585" max="13585" width="6.7109375" style="20" bestFit="1" customWidth="1"/>
    <col min="13586" max="13586" width="7.140625" style="20" bestFit="1" customWidth="1"/>
    <col min="13587" max="13587" width="9.42578125" style="20" bestFit="1" customWidth="1"/>
    <col min="13588" max="13588" width="7.7109375" style="20" bestFit="1" customWidth="1"/>
    <col min="13589" max="13591" width="7.7109375" style="20" customWidth="1"/>
    <col min="13592" max="13592" width="6.42578125" style="20" bestFit="1" customWidth="1"/>
    <col min="13593" max="13593" width="8.42578125" style="20" bestFit="1" customWidth="1"/>
    <col min="13594" max="13594" width="8.140625" style="20" bestFit="1" customWidth="1"/>
    <col min="13595" max="13595" width="9.42578125" style="20" bestFit="1" customWidth="1"/>
    <col min="13596" max="13597" width="8.7109375" style="20" bestFit="1" customWidth="1"/>
    <col min="13598" max="13598" width="8.5703125" style="20" bestFit="1" customWidth="1"/>
    <col min="13599" max="13824" width="11.42578125" style="20"/>
    <col min="13825" max="13825" width="24.28515625" style="20" bestFit="1" customWidth="1"/>
    <col min="13826" max="13826" width="47" style="20" bestFit="1" customWidth="1"/>
    <col min="13827" max="13827" width="14.28515625" style="20" bestFit="1" customWidth="1"/>
    <col min="13828" max="13828" width="11.5703125" style="20" bestFit="1" customWidth="1"/>
    <col min="13829" max="13829" width="7.140625" style="20" bestFit="1" customWidth="1"/>
    <col min="13830" max="13830" width="9.42578125" style="20" bestFit="1" customWidth="1"/>
    <col min="13831" max="13831" width="7.7109375" style="20" bestFit="1" customWidth="1"/>
    <col min="13832" max="13835" width="7.85546875" style="20" customWidth="1"/>
    <col min="13836" max="13836" width="8.42578125" style="20" bestFit="1" customWidth="1"/>
    <col min="13837" max="13837" width="8.140625" style="20" customWidth="1"/>
    <col min="13838" max="13838" width="9.42578125" style="20" bestFit="1" customWidth="1"/>
    <col min="13839" max="13839" width="8.42578125" style="20" bestFit="1" customWidth="1"/>
    <col min="13840" max="13840" width="8.7109375" style="20" bestFit="1" customWidth="1"/>
    <col min="13841" max="13841" width="6.7109375" style="20" bestFit="1" customWidth="1"/>
    <col min="13842" max="13842" width="7.140625" style="20" bestFit="1" customWidth="1"/>
    <col min="13843" max="13843" width="9.42578125" style="20" bestFit="1" customWidth="1"/>
    <col min="13844" max="13844" width="7.7109375" style="20" bestFit="1" customWidth="1"/>
    <col min="13845" max="13847" width="7.7109375" style="20" customWidth="1"/>
    <col min="13848" max="13848" width="6.42578125" style="20" bestFit="1" customWidth="1"/>
    <col min="13849" max="13849" width="8.42578125" style="20" bestFit="1" customWidth="1"/>
    <col min="13850" max="13850" width="8.140625" style="20" bestFit="1" customWidth="1"/>
    <col min="13851" max="13851" width="9.42578125" style="20" bestFit="1" customWidth="1"/>
    <col min="13852" max="13853" width="8.7109375" style="20" bestFit="1" customWidth="1"/>
    <col min="13854" max="13854" width="8.5703125" style="20" bestFit="1" customWidth="1"/>
    <col min="13855" max="14080" width="11.42578125" style="20"/>
    <col min="14081" max="14081" width="24.28515625" style="20" bestFit="1" customWidth="1"/>
    <col min="14082" max="14082" width="47" style="20" bestFit="1" customWidth="1"/>
    <col min="14083" max="14083" width="14.28515625" style="20" bestFit="1" customWidth="1"/>
    <col min="14084" max="14084" width="11.5703125" style="20" bestFit="1" customWidth="1"/>
    <col min="14085" max="14085" width="7.140625" style="20" bestFit="1" customWidth="1"/>
    <col min="14086" max="14086" width="9.42578125" style="20" bestFit="1" customWidth="1"/>
    <col min="14087" max="14087" width="7.7109375" style="20" bestFit="1" customWidth="1"/>
    <col min="14088" max="14091" width="7.85546875" style="20" customWidth="1"/>
    <col min="14092" max="14092" width="8.42578125" style="20" bestFit="1" customWidth="1"/>
    <col min="14093" max="14093" width="8.140625" style="20" customWidth="1"/>
    <col min="14094" max="14094" width="9.42578125" style="20" bestFit="1" customWidth="1"/>
    <col min="14095" max="14095" width="8.42578125" style="20" bestFit="1" customWidth="1"/>
    <col min="14096" max="14096" width="8.7109375" style="20" bestFit="1" customWidth="1"/>
    <col min="14097" max="14097" width="6.7109375" style="20" bestFit="1" customWidth="1"/>
    <col min="14098" max="14098" width="7.140625" style="20" bestFit="1" customWidth="1"/>
    <col min="14099" max="14099" width="9.42578125" style="20" bestFit="1" customWidth="1"/>
    <col min="14100" max="14100" width="7.7109375" style="20" bestFit="1" customWidth="1"/>
    <col min="14101" max="14103" width="7.7109375" style="20" customWidth="1"/>
    <col min="14104" max="14104" width="6.42578125" style="20" bestFit="1" customWidth="1"/>
    <col min="14105" max="14105" width="8.42578125" style="20" bestFit="1" customWidth="1"/>
    <col min="14106" max="14106" width="8.140625" style="20" bestFit="1" customWidth="1"/>
    <col min="14107" max="14107" width="9.42578125" style="20" bestFit="1" customWidth="1"/>
    <col min="14108" max="14109" width="8.7109375" style="20" bestFit="1" customWidth="1"/>
    <col min="14110" max="14110" width="8.5703125" style="20" bestFit="1" customWidth="1"/>
    <col min="14111" max="14336" width="11.42578125" style="20"/>
    <col min="14337" max="14337" width="24.28515625" style="20" bestFit="1" customWidth="1"/>
    <col min="14338" max="14338" width="47" style="20" bestFit="1" customWidth="1"/>
    <col min="14339" max="14339" width="14.28515625" style="20" bestFit="1" customWidth="1"/>
    <col min="14340" max="14340" width="11.5703125" style="20" bestFit="1" customWidth="1"/>
    <col min="14341" max="14341" width="7.140625" style="20" bestFit="1" customWidth="1"/>
    <col min="14342" max="14342" width="9.42578125" style="20" bestFit="1" customWidth="1"/>
    <col min="14343" max="14343" width="7.7109375" style="20" bestFit="1" customWidth="1"/>
    <col min="14344" max="14347" width="7.85546875" style="20" customWidth="1"/>
    <col min="14348" max="14348" width="8.42578125" style="20" bestFit="1" customWidth="1"/>
    <col min="14349" max="14349" width="8.140625" style="20" customWidth="1"/>
    <col min="14350" max="14350" width="9.42578125" style="20" bestFit="1" customWidth="1"/>
    <col min="14351" max="14351" width="8.42578125" style="20" bestFit="1" customWidth="1"/>
    <col min="14352" max="14352" width="8.7109375" style="20" bestFit="1" customWidth="1"/>
    <col min="14353" max="14353" width="6.7109375" style="20" bestFit="1" customWidth="1"/>
    <col min="14354" max="14354" width="7.140625" style="20" bestFit="1" customWidth="1"/>
    <col min="14355" max="14355" width="9.42578125" style="20" bestFit="1" customWidth="1"/>
    <col min="14356" max="14356" width="7.7109375" style="20" bestFit="1" customWidth="1"/>
    <col min="14357" max="14359" width="7.7109375" style="20" customWidth="1"/>
    <col min="14360" max="14360" width="6.42578125" style="20" bestFit="1" customWidth="1"/>
    <col min="14361" max="14361" width="8.42578125" style="20" bestFit="1" customWidth="1"/>
    <col min="14362" max="14362" width="8.140625" style="20" bestFit="1" customWidth="1"/>
    <col min="14363" max="14363" width="9.42578125" style="20" bestFit="1" customWidth="1"/>
    <col min="14364" max="14365" width="8.7109375" style="20" bestFit="1" customWidth="1"/>
    <col min="14366" max="14366" width="8.5703125" style="20" bestFit="1" customWidth="1"/>
    <col min="14367" max="14592" width="11.42578125" style="20"/>
    <col min="14593" max="14593" width="24.28515625" style="20" bestFit="1" customWidth="1"/>
    <col min="14594" max="14594" width="47" style="20" bestFit="1" customWidth="1"/>
    <col min="14595" max="14595" width="14.28515625" style="20" bestFit="1" customWidth="1"/>
    <col min="14596" max="14596" width="11.5703125" style="20" bestFit="1" customWidth="1"/>
    <col min="14597" max="14597" width="7.140625" style="20" bestFit="1" customWidth="1"/>
    <col min="14598" max="14598" width="9.42578125" style="20" bestFit="1" customWidth="1"/>
    <col min="14599" max="14599" width="7.7109375" style="20" bestFit="1" customWidth="1"/>
    <col min="14600" max="14603" width="7.85546875" style="20" customWidth="1"/>
    <col min="14604" max="14604" width="8.42578125" style="20" bestFit="1" customWidth="1"/>
    <col min="14605" max="14605" width="8.140625" style="20" customWidth="1"/>
    <col min="14606" max="14606" width="9.42578125" style="20" bestFit="1" customWidth="1"/>
    <col min="14607" max="14607" width="8.42578125" style="20" bestFit="1" customWidth="1"/>
    <col min="14608" max="14608" width="8.7109375" style="20" bestFit="1" customWidth="1"/>
    <col min="14609" max="14609" width="6.7109375" style="20" bestFit="1" customWidth="1"/>
    <col min="14610" max="14610" width="7.140625" style="20" bestFit="1" customWidth="1"/>
    <col min="14611" max="14611" width="9.42578125" style="20" bestFit="1" customWidth="1"/>
    <col min="14612" max="14612" width="7.7109375" style="20" bestFit="1" customWidth="1"/>
    <col min="14613" max="14615" width="7.7109375" style="20" customWidth="1"/>
    <col min="14616" max="14616" width="6.42578125" style="20" bestFit="1" customWidth="1"/>
    <col min="14617" max="14617" width="8.42578125" style="20" bestFit="1" customWidth="1"/>
    <col min="14618" max="14618" width="8.140625" style="20" bestFit="1" customWidth="1"/>
    <col min="14619" max="14619" width="9.42578125" style="20" bestFit="1" customWidth="1"/>
    <col min="14620" max="14621" width="8.7109375" style="20" bestFit="1" customWidth="1"/>
    <col min="14622" max="14622" width="8.5703125" style="20" bestFit="1" customWidth="1"/>
    <col min="14623" max="14848" width="11.42578125" style="20"/>
    <col min="14849" max="14849" width="24.28515625" style="20" bestFit="1" customWidth="1"/>
    <col min="14850" max="14850" width="47" style="20" bestFit="1" customWidth="1"/>
    <col min="14851" max="14851" width="14.28515625" style="20" bestFit="1" customWidth="1"/>
    <col min="14852" max="14852" width="11.5703125" style="20" bestFit="1" customWidth="1"/>
    <col min="14853" max="14853" width="7.140625" style="20" bestFit="1" customWidth="1"/>
    <col min="14854" max="14854" width="9.42578125" style="20" bestFit="1" customWidth="1"/>
    <col min="14855" max="14855" width="7.7109375" style="20" bestFit="1" customWidth="1"/>
    <col min="14856" max="14859" width="7.85546875" style="20" customWidth="1"/>
    <col min="14860" max="14860" width="8.42578125" style="20" bestFit="1" customWidth="1"/>
    <col min="14861" max="14861" width="8.140625" style="20" customWidth="1"/>
    <col min="14862" max="14862" width="9.42578125" style="20" bestFit="1" customWidth="1"/>
    <col min="14863" max="14863" width="8.42578125" style="20" bestFit="1" customWidth="1"/>
    <col min="14864" max="14864" width="8.7109375" style="20" bestFit="1" customWidth="1"/>
    <col min="14865" max="14865" width="6.7109375" style="20" bestFit="1" customWidth="1"/>
    <col min="14866" max="14866" width="7.140625" style="20" bestFit="1" customWidth="1"/>
    <col min="14867" max="14867" width="9.42578125" style="20" bestFit="1" customWidth="1"/>
    <col min="14868" max="14868" width="7.7109375" style="20" bestFit="1" customWidth="1"/>
    <col min="14869" max="14871" width="7.7109375" style="20" customWidth="1"/>
    <col min="14872" max="14872" width="6.42578125" style="20" bestFit="1" customWidth="1"/>
    <col min="14873" max="14873" width="8.42578125" style="20" bestFit="1" customWidth="1"/>
    <col min="14874" max="14874" width="8.140625" style="20" bestFit="1" customWidth="1"/>
    <col min="14875" max="14875" width="9.42578125" style="20" bestFit="1" customWidth="1"/>
    <col min="14876" max="14877" width="8.7109375" style="20" bestFit="1" customWidth="1"/>
    <col min="14878" max="14878" width="8.5703125" style="20" bestFit="1" customWidth="1"/>
    <col min="14879" max="15104" width="11.42578125" style="20"/>
    <col min="15105" max="15105" width="24.28515625" style="20" bestFit="1" customWidth="1"/>
    <col min="15106" max="15106" width="47" style="20" bestFit="1" customWidth="1"/>
    <col min="15107" max="15107" width="14.28515625" style="20" bestFit="1" customWidth="1"/>
    <col min="15108" max="15108" width="11.5703125" style="20" bestFit="1" customWidth="1"/>
    <col min="15109" max="15109" width="7.140625" style="20" bestFit="1" customWidth="1"/>
    <col min="15110" max="15110" width="9.42578125" style="20" bestFit="1" customWidth="1"/>
    <col min="15111" max="15111" width="7.7109375" style="20" bestFit="1" customWidth="1"/>
    <col min="15112" max="15115" width="7.85546875" style="20" customWidth="1"/>
    <col min="15116" max="15116" width="8.42578125" style="20" bestFit="1" customWidth="1"/>
    <col min="15117" max="15117" width="8.140625" style="20" customWidth="1"/>
    <col min="15118" max="15118" width="9.42578125" style="20" bestFit="1" customWidth="1"/>
    <col min="15119" max="15119" width="8.42578125" style="20" bestFit="1" customWidth="1"/>
    <col min="15120" max="15120" width="8.7109375" style="20" bestFit="1" customWidth="1"/>
    <col min="15121" max="15121" width="6.7109375" style="20" bestFit="1" customWidth="1"/>
    <col min="15122" max="15122" width="7.140625" style="20" bestFit="1" customWidth="1"/>
    <col min="15123" max="15123" width="9.42578125" style="20" bestFit="1" customWidth="1"/>
    <col min="15124" max="15124" width="7.7109375" style="20" bestFit="1" customWidth="1"/>
    <col min="15125" max="15127" width="7.7109375" style="20" customWidth="1"/>
    <col min="15128" max="15128" width="6.42578125" style="20" bestFit="1" customWidth="1"/>
    <col min="15129" max="15129" width="8.42578125" style="20" bestFit="1" customWidth="1"/>
    <col min="15130" max="15130" width="8.140625" style="20" bestFit="1" customWidth="1"/>
    <col min="15131" max="15131" width="9.42578125" style="20" bestFit="1" customWidth="1"/>
    <col min="15132" max="15133" width="8.7109375" style="20" bestFit="1" customWidth="1"/>
    <col min="15134" max="15134" width="8.5703125" style="20" bestFit="1" customWidth="1"/>
    <col min="15135" max="15360" width="11.42578125" style="20"/>
    <col min="15361" max="15361" width="24.28515625" style="20" bestFit="1" customWidth="1"/>
    <col min="15362" max="15362" width="47" style="20" bestFit="1" customWidth="1"/>
    <col min="15363" max="15363" width="14.28515625" style="20" bestFit="1" customWidth="1"/>
    <col min="15364" max="15364" width="11.5703125" style="20" bestFit="1" customWidth="1"/>
    <col min="15365" max="15365" width="7.140625" style="20" bestFit="1" customWidth="1"/>
    <col min="15366" max="15366" width="9.42578125" style="20" bestFit="1" customWidth="1"/>
    <col min="15367" max="15367" width="7.7109375" style="20" bestFit="1" customWidth="1"/>
    <col min="15368" max="15371" width="7.85546875" style="20" customWidth="1"/>
    <col min="15372" max="15372" width="8.42578125" style="20" bestFit="1" customWidth="1"/>
    <col min="15373" max="15373" width="8.140625" style="20" customWidth="1"/>
    <col min="15374" max="15374" width="9.42578125" style="20" bestFit="1" customWidth="1"/>
    <col min="15375" max="15375" width="8.42578125" style="20" bestFit="1" customWidth="1"/>
    <col min="15376" max="15376" width="8.7109375" style="20" bestFit="1" customWidth="1"/>
    <col min="15377" max="15377" width="6.7109375" style="20" bestFit="1" customWidth="1"/>
    <col min="15378" max="15378" width="7.140625" style="20" bestFit="1" customWidth="1"/>
    <col min="15379" max="15379" width="9.42578125" style="20" bestFit="1" customWidth="1"/>
    <col min="15380" max="15380" width="7.7109375" style="20" bestFit="1" customWidth="1"/>
    <col min="15381" max="15383" width="7.7109375" style="20" customWidth="1"/>
    <col min="15384" max="15384" width="6.42578125" style="20" bestFit="1" customWidth="1"/>
    <col min="15385" max="15385" width="8.42578125" style="20" bestFit="1" customWidth="1"/>
    <col min="15386" max="15386" width="8.140625" style="20" bestFit="1" customWidth="1"/>
    <col min="15387" max="15387" width="9.42578125" style="20" bestFit="1" customWidth="1"/>
    <col min="15388" max="15389" width="8.7109375" style="20" bestFit="1" customWidth="1"/>
    <col min="15390" max="15390" width="8.5703125" style="20" bestFit="1" customWidth="1"/>
    <col min="15391" max="15616" width="11.42578125" style="20"/>
    <col min="15617" max="15617" width="24.28515625" style="20" bestFit="1" customWidth="1"/>
    <col min="15618" max="15618" width="47" style="20" bestFit="1" customWidth="1"/>
    <col min="15619" max="15619" width="14.28515625" style="20" bestFit="1" customWidth="1"/>
    <col min="15620" max="15620" width="11.5703125" style="20" bestFit="1" customWidth="1"/>
    <col min="15621" max="15621" width="7.140625" style="20" bestFit="1" customWidth="1"/>
    <col min="15622" max="15622" width="9.42578125" style="20" bestFit="1" customWidth="1"/>
    <col min="15623" max="15623" width="7.7109375" style="20" bestFit="1" customWidth="1"/>
    <col min="15624" max="15627" width="7.85546875" style="20" customWidth="1"/>
    <col min="15628" max="15628" width="8.42578125" style="20" bestFit="1" customWidth="1"/>
    <col min="15629" max="15629" width="8.140625" style="20" customWidth="1"/>
    <col min="15630" max="15630" width="9.42578125" style="20" bestFit="1" customWidth="1"/>
    <col min="15631" max="15631" width="8.42578125" style="20" bestFit="1" customWidth="1"/>
    <col min="15632" max="15632" width="8.7109375" style="20" bestFit="1" customWidth="1"/>
    <col min="15633" max="15633" width="6.7109375" style="20" bestFit="1" customWidth="1"/>
    <col min="15634" max="15634" width="7.140625" style="20" bestFit="1" customWidth="1"/>
    <col min="15635" max="15635" width="9.42578125" style="20" bestFit="1" customWidth="1"/>
    <col min="15636" max="15636" width="7.7109375" style="20" bestFit="1" customWidth="1"/>
    <col min="15637" max="15639" width="7.7109375" style="20" customWidth="1"/>
    <col min="15640" max="15640" width="6.42578125" style="20" bestFit="1" customWidth="1"/>
    <col min="15641" max="15641" width="8.42578125" style="20" bestFit="1" customWidth="1"/>
    <col min="15642" max="15642" width="8.140625" style="20" bestFit="1" customWidth="1"/>
    <col min="15643" max="15643" width="9.42578125" style="20" bestFit="1" customWidth="1"/>
    <col min="15644" max="15645" width="8.7109375" style="20" bestFit="1" customWidth="1"/>
    <col min="15646" max="15646" width="8.5703125" style="20" bestFit="1" customWidth="1"/>
    <col min="15647" max="15872" width="11.42578125" style="20"/>
    <col min="15873" max="15873" width="24.28515625" style="20" bestFit="1" customWidth="1"/>
    <col min="15874" max="15874" width="47" style="20" bestFit="1" customWidth="1"/>
    <col min="15875" max="15875" width="14.28515625" style="20" bestFit="1" customWidth="1"/>
    <col min="15876" max="15876" width="11.5703125" style="20" bestFit="1" customWidth="1"/>
    <col min="15877" max="15877" width="7.140625" style="20" bestFit="1" customWidth="1"/>
    <col min="15878" max="15878" width="9.42578125" style="20" bestFit="1" customWidth="1"/>
    <col min="15879" max="15879" width="7.7109375" style="20" bestFit="1" customWidth="1"/>
    <col min="15880" max="15883" width="7.85546875" style="20" customWidth="1"/>
    <col min="15884" max="15884" width="8.42578125" style="20" bestFit="1" customWidth="1"/>
    <col min="15885" max="15885" width="8.140625" style="20" customWidth="1"/>
    <col min="15886" max="15886" width="9.42578125" style="20" bestFit="1" customWidth="1"/>
    <col min="15887" max="15887" width="8.42578125" style="20" bestFit="1" customWidth="1"/>
    <col min="15888" max="15888" width="8.7109375" style="20" bestFit="1" customWidth="1"/>
    <col min="15889" max="15889" width="6.7109375" style="20" bestFit="1" customWidth="1"/>
    <col min="15890" max="15890" width="7.140625" style="20" bestFit="1" customWidth="1"/>
    <col min="15891" max="15891" width="9.42578125" style="20" bestFit="1" customWidth="1"/>
    <col min="15892" max="15892" width="7.7109375" style="20" bestFit="1" customWidth="1"/>
    <col min="15893" max="15895" width="7.7109375" style="20" customWidth="1"/>
    <col min="15896" max="15896" width="6.42578125" style="20" bestFit="1" customWidth="1"/>
    <col min="15897" max="15897" width="8.42578125" style="20" bestFit="1" customWidth="1"/>
    <col min="15898" max="15898" width="8.140625" style="20" bestFit="1" customWidth="1"/>
    <col min="15899" max="15899" width="9.42578125" style="20" bestFit="1" customWidth="1"/>
    <col min="15900" max="15901" width="8.7109375" style="20" bestFit="1" customWidth="1"/>
    <col min="15902" max="15902" width="8.5703125" style="20" bestFit="1" customWidth="1"/>
    <col min="15903" max="16128" width="11.42578125" style="20"/>
    <col min="16129" max="16129" width="24.28515625" style="20" bestFit="1" customWidth="1"/>
    <col min="16130" max="16130" width="47" style="20" bestFit="1" customWidth="1"/>
    <col min="16131" max="16131" width="14.28515625" style="20" bestFit="1" customWidth="1"/>
    <col min="16132" max="16132" width="11.5703125" style="20" bestFit="1" customWidth="1"/>
    <col min="16133" max="16133" width="7.140625" style="20" bestFit="1" customWidth="1"/>
    <col min="16134" max="16134" width="9.42578125" style="20" bestFit="1" customWidth="1"/>
    <col min="16135" max="16135" width="7.7109375" style="20" bestFit="1" customWidth="1"/>
    <col min="16136" max="16139" width="7.85546875" style="20" customWidth="1"/>
    <col min="16140" max="16140" width="8.42578125" style="20" bestFit="1" customWidth="1"/>
    <col min="16141" max="16141" width="8.140625" style="20" customWidth="1"/>
    <col min="16142" max="16142" width="9.42578125" style="20" bestFit="1" customWidth="1"/>
    <col min="16143" max="16143" width="8.42578125" style="20" bestFit="1" customWidth="1"/>
    <col min="16144" max="16144" width="8.7109375" style="20" bestFit="1" customWidth="1"/>
    <col min="16145" max="16145" width="6.7109375" style="20" bestFit="1" customWidth="1"/>
    <col min="16146" max="16146" width="7.140625" style="20" bestFit="1" customWidth="1"/>
    <col min="16147" max="16147" width="9.42578125" style="20" bestFit="1" customWidth="1"/>
    <col min="16148" max="16148" width="7.7109375" style="20" bestFit="1" customWidth="1"/>
    <col min="16149" max="16151" width="7.7109375" style="20" customWidth="1"/>
    <col min="16152" max="16152" width="6.42578125" style="20" bestFit="1" customWidth="1"/>
    <col min="16153" max="16153" width="8.42578125" style="20" bestFit="1" customWidth="1"/>
    <col min="16154" max="16154" width="8.140625" style="20" bestFit="1" customWidth="1"/>
    <col min="16155" max="16155" width="9.42578125" style="20" bestFit="1" customWidth="1"/>
    <col min="16156" max="16157" width="8.7109375" style="20" bestFit="1" customWidth="1"/>
    <col min="16158" max="16158" width="8.5703125" style="20" bestFit="1" customWidth="1"/>
    <col min="16159" max="16384" width="11.42578125" style="20"/>
  </cols>
  <sheetData>
    <row r="1" spans="1:30" s="1" customFormat="1" ht="73.5" customHeight="1" thickTop="1" thickBot="1" x14ac:dyDescent="0.3">
      <c r="A1" s="139" t="s">
        <v>0</v>
      </c>
      <c r="B1" s="142" t="s">
        <v>1</v>
      </c>
      <c r="C1" s="145" t="s">
        <v>2</v>
      </c>
      <c r="D1" s="148" t="s">
        <v>3</v>
      </c>
      <c r="E1" s="153" t="s">
        <v>4</v>
      </c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</row>
    <row r="2" spans="1:30" s="1" customFormat="1" ht="15" customHeight="1" thickTop="1" x14ac:dyDescent="0.25">
      <c r="A2" s="140"/>
      <c r="B2" s="143"/>
      <c r="C2" s="146"/>
      <c r="D2" s="149"/>
      <c r="E2" s="155" t="s">
        <v>5</v>
      </c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5" t="s">
        <v>6</v>
      </c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</row>
    <row r="3" spans="1:30" s="1" customFormat="1" ht="15" customHeight="1" x14ac:dyDescent="0.25">
      <c r="A3" s="140"/>
      <c r="B3" s="143"/>
      <c r="C3" s="146"/>
      <c r="D3" s="149"/>
      <c r="E3" s="157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7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</row>
    <row r="4" spans="1:30" s="1" customFormat="1" ht="15" customHeight="1" x14ac:dyDescent="0.25">
      <c r="A4" s="140"/>
      <c r="B4" s="143"/>
      <c r="C4" s="146"/>
      <c r="D4" s="149"/>
      <c r="E4" s="157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7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158"/>
    </row>
    <row r="5" spans="1:30" s="1" customFormat="1" ht="15" customHeight="1" x14ac:dyDescent="0.25">
      <c r="A5" s="140"/>
      <c r="B5" s="143"/>
      <c r="C5" s="146"/>
      <c r="D5" s="149"/>
      <c r="E5" s="157"/>
      <c r="F5" s="158"/>
      <c r="G5" s="158"/>
      <c r="H5" s="158"/>
      <c r="I5" s="158"/>
      <c r="J5" s="158"/>
      <c r="K5" s="158"/>
      <c r="L5" s="158"/>
      <c r="M5" s="158"/>
      <c r="N5" s="158"/>
      <c r="O5" s="158"/>
      <c r="P5" s="158"/>
      <c r="Q5" s="158"/>
      <c r="R5" s="157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</row>
    <row r="6" spans="1:30" s="1" customFormat="1" ht="15" customHeight="1" x14ac:dyDescent="0.25">
      <c r="A6" s="140"/>
      <c r="B6" s="143"/>
      <c r="C6" s="146"/>
      <c r="D6" s="149"/>
      <c r="E6" s="157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7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</row>
    <row r="7" spans="1:30" s="1" customFormat="1" ht="15" customHeight="1" x14ac:dyDescent="0.25">
      <c r="A7" s="140"/>
      <c r="B7" s="143"/>
      <c r="C7" s="146"/>
      <c r="D7" s="149"/>
      <c r="E7" s="157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7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</row>
    <row r="8" spans="1:30" s="1" customFormat="1" ht="15" customHeight="1" x14ac:dyDescent="0.25">
      <c r="A8" s="140"/>
      <c r="B8" s="143"/>
      <c r="C8" s="146"/>
      <c r="D8" s="149"/>
      <c r="E8" s="157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7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</row>
    <row r="9" spans="1:30" s="1" customFormat="1" ht="15.75" customHeight="1" thickBot="1" x14ac:dyDescent="0.3">
      <c r="A9" s="140"/>
      <c r="B9" s="143"/>
      <c r="C9" s="146"/>
      <c r="D9" s="149"/>
      <c r="E9" s="159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59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</row>
    <row r="10" spans="1:30" s="1" customFormat="1" ht="57.75" customHeight="1" thickTop="1" thickBot="1" x14ac:dyDescent="0.3">
      <c r="A10" s="141"/>
      <c r="B10" s="144"/>
      <c r="C10" s="146"/>
      <c r="D10" s="150"/>
      <c r="E10" s="161" t="s">
        <v>7</v>
      </c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2"/>
      <c r="R10" s="163" t="s">
        <v>8</v>
      </c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</row>
    <row r="11" spans="1:30" s="1" customFormat="1" ht="15.75" thickBot="1" x14ac:dyDescent="0.3">
      <c r="A11" s="93"/>
      <c r="B11" s="94"/>
      <c r="C11" s="147"/>
      <c r="D11" s="95" t="s">
        <v>9</v>
      </c>
      <c r="E11" s="96" t="s">
        <v>10</v>
      </c>
      <c r="F11" s="97" t="s">
        <v>11</v>
      </c>
      <c r="G11" s="97" t="s">
        <v>12</v>
      </c>
      <c r="H11" s="97" t="s">
        <v>13</v>
      </c>
      <c r="I11" s="97" t="s">
        <v>14</v>
      </c>
      <c r="J11" s="97" t="s">
        <v>15</v>
      </c>
      <c r="K11" s="97" t="s">
        <v>16</v>
      </c>
      <c r="L11" s="97" t="s">
        <v>17</v>
      </c>
      <c r="M11" s="97" t="s">
        <v>18</v>
      </c>
      <c r="N11" s="97" t="s">
        <v>19</v>
      </c>
      <c r="O11" s="97" t="s">
        <v>20</v>
      </c>
      <c r="P11" s="97" t="s">
        <v>21</v>
      </c>
      <c r="Q11" s="98" t="s">
        <v>22</v>
      </c>
      <c r="R11" s="96" t="s">
        <v>10</v>
      </c>
      <c r="S11" s="97" t="s">
        <v>11</v>
      </c>
      <c r="T11" s="97" t="s">
        <v>12</v>
      </c>
      <c r="U11" s="97" t="s">
        <v>13</v>
      </c>
      <c r="V11" s="97" t="s">
        <v>14</v>
      </c>
      <c r="W11" s="97" t="s">
        <v>15</v>
      </c>
      <c r="X11" s="97" t="s">
        <v>16</v>
      </c>
      <c r="Y11" s="97" t="s">
        <v>17</v>
      </c>
      <c r="Z11" s="97" t="s">
        <v>18</v>
      </c>
      <c r="AA11" s="97" t="s">
        <v>19</v>
      </c>
      <c r="AB11" s="97" t="s">
        <v>20</v>
      </c>
      <c r="AC11" s="97" t="s">
        <v>21</v>
      </c>
      <c r="AD11" s="98" t="s">
        <v>22</v>
      </c>
    </row>
    <row r="12" spans="1:30" x14ac:dyDescent="0.25">
      <c r="A12" s="2" t="s">
        <v>23</v>
      </c>
      <c r="B12" s="3" t="s">
        <v>24</v>
      </c>
      <c r="C12" s="4"/>
      <c r="D12" s="4"/>
      <c r="E12" s="84">
        <f>IFERROR(VLOOKUP($B12,[1]NUM1!$G$3:$T$99,2,FALSE),0)</f>
        <v>2</v>
      </c>
      <c r="F12" s="84">
        <f>IFERROR(VLOOKUP($B12,[1]NUM1!$G$3:$T$99,3,FALSE),0)</f>
        <v>0</v>
      </c>
      <c r="G12" s="84">
        <f>IFERROR(VLOOKUP($B12,[1]NUM1!$G$3:$T$99,4,FALSE),0)</f>
        <v>3</v>
      </c>
      <c r="H12" s="84">
        <f>IFERROR(VLOOKUP($B12,[1]NUM1!$G$3:$T$99,5,FALSE),0)</f>
        <v>1</v>
      </c>
      <c r="I12" s="84">
        <f>IFERROR(VLOOKUP($B12,[1]NUM1!$G$3:$T$99,6,FALSE),0)</f>
        <v>2</v>
      </c>
      <c r="J12" s="84">
        <f>IFERROR(VLOOKUP($B12,[1]NUM1!$G$3:$T$99,7,FALSE),0)</f>
        <v>1</v>
      </c>
      <c r="K12" s="84">
        <f>IFERROR(VLOOKUP($B12,[1]NUM1!$G$3:$T$99,8,FALSE),0)</f>
        <v>0</v>
      </c>
      <c r="L12" s="84">
        <f>IFERROR(VLOOKUP($B12,[1]NUM1!$G$3:$T$99,9,FALSE),0)</f>
        <v>4</v>
      </c>
      <c r="M12" s="84">
        <f>IFERROR(VLOOKUP($B12,[1]NUM1!$G$3:$T$99,10,FALSE),0)</f>
        <v>1</v>
      </c>
      <c r="N12" s="84">
        <f>IFERROR(VLOOKUP($B12,[1]NUM1!$G$3:$T$99,11,FALSE),0)</f>
        <v>2</v>
      </c>
      <c r="O12" s="84">
        <f>IFERROR(VLOOKUP($B12,[1]NUM1!$G$3:$T$99,12,FALSE),0)</f>
        <v>0</v>
      </c>
      <c r="P12" s="84">
        <f>IFERROR(VLOOKUP($B12,[1]NUM1!$G$3:$T$99,13,FALSE),0)</f>
        <v>7</v>
      </c>
      <c r="Q12" s="85">
        <f>SUM(E12:P12)</f>
        <v>23</v>
      </c>
      <c r="R12" s="84">
        <f>IFERROR(VLOOKUP($B12,[1]DEN1!$G$3:$T$102,2,FALSE),0)</f>
        <v>10</v>
      </c>
      <c r="S12" s="84">
        <f>IFERROR(VLOOKUP($B12,[1]DEN1!$G$3:$T$102,3,FALSE),0)</f>
        <v>4</v>
      </c>
      <c r="T12" s="84">
        <f>IFERROR(VLOOKUP($B12,[1]DEN1!$G$3:$T$102,4,FALSE),0)</f>
        <v>3</v>
      </c>
      <c r="U12" s="84">
        <f>IFERROR(VLOOKUP($B12,[1]DEN1!$G$3:$T$102,5,FALSE),0)</f>
        <v>2</v>
      </c>
      <c r="V12" s="84">
        <f>IFERROR(VLOOKUP($B12,[1]DEN1!$G$3:$T$102,6,FALSE),0)</f>
        <v>0</v>
      </c>
      <c r="W12" s="84">
        <f>IFERROR(VLOOKUP($B12,[1]DEN1!$G$3:$T$102,7,FALSE),0)</f>
        <v>4</v>
      </c>
      <c r="X12" s="84">
        <f>IFERROR(VLOOKUP($B12,[1]DEN1!$G$3:$T$102,8,FALSE),0)</f>
        <v>0</v>
      </c>
      <c r="Y12" s="84">
        <f>IFERROR(VLOOKUP($B12,[1]DEN1!$G$3:$T$102,9,FALSE),0)</f>
        <v>1</v>
      </c>
      <c r="Z12" s="84">
        <f>IFERROR(VLOOKUP($B12,[1]DEN1!$G$3:$T$102,10,FALSE),0)</f>
        <v>0</v>
      </c>
      <c r="AA12" s="84">
        <f>IFERROR(VLOOKUP($B12,[1]DEN1!$G$3:$T$102,11,FALSE),0)</f>
        <v>0</v>
      </c>
      <c r="AB12" s="84">
        <f>IFERROR(VLOOKUP($B12,[1]DEN1!$G$3:$T$102,12,FALSE),0)</f>
        <v>0</v>
      </c>
      <c r="AC12" s="84">
        <f>IFERROR(VLOOKUP($B12,[1]DEN1!$G$3:$T$102,13,FALSE),0)</f>
        <v>0</v>
      </c>
      <c r="AD12" s="85">
        <f>SUM(R12:AC12)</f>
        <v>24</v>
      </c>
    </row>
    <row r="13" spans="1:30" x14ac:dyDescent="0.25">
      <c r="A13" s="2" t="s">
        <v>23</v>
      </c>
      <c r="B13" s="3" t="s">
        <v>25</v>
      </c>
      <c r="C13" s="4"/>
      <c r="D13" s="4"/>
      <c r="E13" s="84">
        <f>IFERROR(VLOOKUP($B13,[1]NUM1!$G$3:$T$99,2,FALSE),0)</f>
        <v>0</v>
      </c>
      <c r="F13" s="84">
        <f>IFERROR(VLOOKUP($B13,[1]NUM1!$G$3:$T$99,3,FALSE),0)</f>
        <v>0</v>
      </c>
      <c r="G13" s="84">
        <f>IFERROR(VLOOKUP($B13,[1]NUM1!$G$3:$T$99,4,FALSE),0)</f>
        <v>3</v>
      </c>
      <c r="H13" s="84">
        <f>IFERROR(VLOOKUP($B13,[1]NUM1!$G$3:$T$99,5,FALSE),0)</f>
        <v>3</v>
      </c>
      <c r="I13" s="84">
        <f>IFERROR(VLOOKUP($B13,[1]NUM1!$G$3:$T$99,6,FALSE),0)</f>
        <v>6</v>
      </c>
      <c r="J13" s="84">
        <f>IFERROR(VLOOKUP($B13,[1]NUM1!$G$3:$T$99,7,FALSE),0)</f>
        <v>1</v>
      </c>
      <c r="K13" s="84">
        <f>IFERROR(VLOOKUP($B13,[1]NUM1!$G$3:$T$99,8,FALSE),0)</f>
        <v>2</v>
      </c>
      <c r="L13" s="84">
        <f>IFERROR(VLOOKUP($B13,[1]NUM1!$G$3:$T$99,9,FALSE),0)</f>
        <v>1</v>
      </c>
      <c r="M13" s="84">
        <f>IFERROR(VLOOKUP($B13,[1]NUM1!$G$3:$T$99,10,FALSE),0)</f>
        <v>1</v>
      </c>
      <c r="N13" s="84">
        <f>IFERROR(VLOOKUP($B13,[1]NUM1!$G$3:$T$99,11,FALSE),0)</f>
        <v>1</v>
      </c>
      <c r="O13" s="84">
        <f>IFERROR(VLOOKUP($B13,[1]NUM1!$G$3:$T$99,12,FALSE),0)</f>
        <v>0</v>
      </c>
      <c r="P13" s="84">
        <f>IFERROR(VLOOKUP($B13,[1]NUM1!$G$3:$T$99,13,FALSE),0)</f>
        <v>0</v>
      </c>
      <c r="Q13" s="85">
        <f t="shared" ref="Q13:Q25" si="0">SUM(E13:P13)</f>
        <v>18</v>
      </c>
      <c r="R13" s="84">
        <f>IFERROR(VLOOKUP($B13,[1]DEN1!$G$3:$T$102,2,FALSE),0)</f>
        <v>4</v>
      </c>
      <c r="S13" s="84">
        <f>IFERROR(VLOOKUP($B13,[1]DEN1!$G$3:$T$102,3,FALSE),0)</f>
        <v>2</v>
      </c>
      <c r="T13" s="84">
        <f>IFERROR(VLOOKUP($B13,[1]DEN1!$G$3:$T$102,4,FALSE),0)</f>
        <v>6</v>
      </c>
      <c r="U13" s="84">
        <f>IFERROR(VLOOKUP($B13,[1]DEN1!$G$3:$T$102,5,FALSE),0)</f>
        <v>2</v>
      </c>
      <c r="V13" s="84">
        <f>IFERROR(VLOOKUP($B13,[1]DEN1!$G$3:$T$102,6,FALSE),0)</f>
        <v>1</v>
      </c>
      <c r="W13" s="84">
        <f>IFERROR(VLOOKUP($B13,[1]DEN1!$G$3:$T$102,7,FALSE),0)</f>
        <v>1</v>
      </c>
      <c r="X13" s="84">
        <f>IFERROR(VLOOKUP($B13,[1]DEN1!$G$3:$T$102,8,FALSE),0)</f>
        <v>1</v>
      </c>
      <c r="Y13" s="84">
        <f>IFERROR(VLOOKUP($B13,[1]DEN1!$G$3:$T$102,9,FALSE),0)</f>
        <v>2</v>
      </c>
      <c r="Z13" s="84">
        <f>IFERROR(VLOOKUP($B13,[1]DEN1!$G$3:$T$102,10,FALSE),0)</f>
        <v>1</v>
      </c>
      <c r="AA13" s="84">
        <f>IFERROR(VLOOKUP($B13,[1]DEN1!$G$3:$T$102,11,FALSE),0)</f>
        <v>0</v>
      </c>
      <c r="AB13" s="84">
        <f>IFERROR(VLOOKUP($B13,[1]DEN1!$G$3:$T$102,12,FALSE),0)</f>
        <v>1</v>
      </c>
      <c r="AC13" s="84">
        <f>IFERROR(VLOOKUP($B13,[1]DEN1!$G$3:$T$102,13,FALSE),0)</f>
        <v>0</v>
      </c>
      <c r="AD13" s="85">
        <f t="shared" ref="AD13:AD91" si="1">SUM(R13:AC13)</f>
        <v>21</v>
      </c>
    </row>
    <row r="14" spans="1:30" x14ac:dyDescent="0.25">
      <c r="A14" s="2" t="s">
        <v>23</v>
      </c>
      <c r="B14" s="3" t="s">
        <v>26</v>
      </c>
      <c r="C14" s="4"/>
      <c r="D14" s="4"/>
      <c r="E14" s="84">
        <f>IFERROR(VLOOKUP($B14,[1]NUM1!$G$3:$T$99,2,FALSE),0)</f>
        <v>1</v>
      </c>
      <c r="F14" s="84">
        <f>IFERROR(VLOOKUP($B14,[1]NUM1!$G$3:$T$99,3,FALSE),0)</f>
        <v>1</v>
      </c>
      <c r="G14" s="84">
        <f>IFERROR(VLOOKUP($B14,[1]NUM1!$G$3:$T$99,4,FALSE),0)</f>
        <v>2</v>
      </c>
      <c r="H14" s="84">
        <f>IFERROR(VLOOKUP($B14,[1]NUM1!$G$3:$T$99,5,FALSE),0)</f>
        <v>0</v>
      </c>
      <c r="I14" s="84">
        <f>IFERROR(VLOOKUP($B14,[1]NUM1!$G$3:$T$99,6,FALSE),0)</f>
        <v>2</v>
      </c>
      <c r="J14" s="84">
        <f>IFERROR(VLOOKUP($B14,[1]NUM1!$G$3:$T$99,7,FALSE),0)</f>
        <v>0</v>
      </c>
      <c r="K14" s="84">
        <f>IFERROR(VLOOKUP($B14,[1]NUM1!$G$3:$T$99,8,FALSE),0)</f>
        <v>2</v>
      </c>
      <c r="L14" s="84">
        <f>IFERROR(VLOOKUP($B14,[1]NUM1!$G$3:$T$99,9,FALSE),0)</f>
        <v>0</v>
      </c>
      <c r="M14" s="84">
        <f>IFERROR(VLOOKUP($B14,[1]NUM1!$G$3:$T$99,10,FALSE),0)</f>
        <v>0</v>
      </c>
      <c r="N14" s="84">
        <f>IFERROR(VLOOKUP($B14,[1]NUM1!$G$3:$T$99,11,FALSE),0)</f>
        <v>1</v>
      </c>
      <c r="O14" s="84">
        <f>IFERROR(VLOOKUP($B14,[1]NUM1!$G$3:$T$99,12,FALSE),0)</f>
        <v>1</v>
      </c>
      <c r="P14" s="84">
        <f>IFERROR(VLOOKUP($B14,[1]NUM1!$G$3:$T$99,13,FALSE),0)</f>
        <v>1</v>
      </c>
      <c r="Q14" s="85">
        <f t="shared" si="0"/>
        <v>11</v>
      </c>
      <c r="R14" s="84">
        <f>IFERROR(VLOOKUP($B14,[1]DEN1!$G$3:$T$102,2,FALSE),0)</f>
        <v>1</v>
      </c>
      <c r="S14" s="84">
        <f>IFERROR(VLOOKUP($B14,[1]DEN1!$G$3:$T$102,3,FALSE),0)</f>
        <v>2</v>
      </c>
      <c r="T14" s="84">
        <f>IFERROR(VLOOKUP($B14,[1]DEN1!$G$3:$T$102,4,FALSE),0)</f>
        <v>0</v>
      </c>
      <c r="U14" s="84">
        <f>IFERROR(VLOOKUP($B14,[1]DEN1!$G$3:$T$102,5,FALSE),0)</f>
        <v>0</v>
      </c>
      <c r="V14" s="84">
        <f>IFERROR(VLOOKUP($B14,[1]DEN1!$G$3:$T$102,6,FALSE),0)</f>
        <v>0</v>
      </c>
      <c r="W14" s="84">
        <f>IFERROR(VLOOKUP($B14,[1]DEN1!$G$3:$T$102,7,FALSE),0)</f>
        <v>0</v>
      </c>
      <c r="X14" s="84">
        <f>IFERROR(VLOOKUP($B14,[1]DEN1!$G$3:$T$102,8,FALSE),0)</f>
        <v>1</v>
      </c>
      <c r="Y14" s="84">
        <f>IFERROR(VLOOKUP($B14,[1]DEN1!$G$3:$T$102,9,FALSE),0)</f>
        <v>5</v>
      </c>
      <c r="Z14" s="84">
        <f>IFERROR(VLOOKUP($B14,[1]DEN1!$G$3:$T$102,10,FALSE),0)</f>
        <v>2</v>
      </c>
      <c r="AA14" s="84">
        <f>IFERROR(VLOOKUP($B14,[1]DEN1!$G$3:$T$102,11,FALSE),0)</f>
        <v>0</v>
      </c>
      <c r="AB14" s="84">
        <f>IFERROR(VLOOKUP($B14,[1]DEN1!$G$3:$T$102,12,FALSE),0)</f>
        <v>0</v>
      </c>
      <c r="AC14" s="84">
        <f>IFERROR(VLOOKUP($B14,[1]DEN1!$G$3:$T$102,13,FALSE),0)</f>
        <v>1</v>
      </c>
      <c r="AD14" s="85">
        <f t="shared" si="1"/>
        <v>12</v>
      </c>
    </row>
    <row r="15" spans="1:30" x14ac:dyDescent="0.25">
      <c r="A15" s="2" t="s">
        <v>23</v>
      </c>
      <c r="B15" s="3" t="s">
        <v>27</v>
      </c>
      <c r="C15" s="4"/>
      <c r="D15" s="4"/>
      <c r="E15" s="84">
        <f>IFERROR(VLOOKUP($B15,[1]NUM1!$G$3:$T$99,2,FALSE),0)</f>
        <v>0</v>
      </c>
      <c r="F15" s="84">
        <f>IFERROR(VLOOKUP($B15,[1]NUM1!$G$3:$T$99,3,FALSE),0)</f>
        <v>0</v>
      </c>
      <c r="G15" s="84">
        <f>IFERROR(VLOOKUP($B15,[1]NUM1!$G$3:$T$99,4,FALSE),0)</f>
        <v>0</v>
      </c>
      <c r="H15" s="84">
        <f>IFERROR(VLOOKUP($B15,[1]NUM1!$G$3:$T$99,5,FALSE),0)</f>
        <v>2</v>
      </c>
      <c r="I15" s="84">
        <f>IFERROR(VLOOKUP($B15,[1]NUM1!$G$3:$T$99,6,FALSE),0)</f>
        <v>2</v>
      </c>
      <c r="J15" s="84">
        <f>IFERROR(VLOOKUP($B15,[1]NUM1!$G$3:$T$99,7,FALSE),0)</f>
        <v>5</v>
      </c>
      <c r="K15" s="84">
        <f>IFERROR(VLOOKUP($B15,[1]NUM1!$G$3:$T$99,8,FALSE),0)</f>
        <v>0</v>
      </c>
      <c r="L15" s="84">
        <f>IFERROR(VLOOKUP($B15,[1]NUM1!$G$3:$T$99,9,FALSE),0)</f>
        <v>1</v>
      </c>
      <c r="M15" s="84">
        <f>IFERROR(VLOOKUP($B15,[1]NUM1!$G$3:$T$99,10,FALSE),0)</f>
        <v>0</v>
      </c>
      <c r="N15" s="84">
        <f>IFERROR(VLOOKUP($B15,[1]NUM1!$G$3:$T$99,11,FALSE),0)</f>
        <v>2</v>
      </c>
      <c r="O15" s="84">
        <f>IFERROR(VLOOKUP($B15,[1]NUM1!$G$3:$T$99,12,FALSE),0)</f>
        <v>3</v>
      </c>
      <c r="P15" s="84">
        <f>IFERROR(VLOOKUP($B15,[1]NUM1!$G$3:$T$99,13,FALSE),0)</f>
        <v>5</v>
      </c>
      <c r="Q15" s="85">
        <f t="shared" si="0"/>
        <v>20</v>
      </c>
      <c r="R15" s="84">
        <f>IFERROR(VLOOKUP($B15,[1]DEN1!$G$3:$T$102,2,FALSE),0)</f>
        <v>8</v>
      </c>
      <c r="S15" s="84">
        <f>IFERROR(VLOOKUP($B15,[1]DEN1!$G$3:$T$102,3,FALSE),0)</f>
        <v>0</v>
      </c>
      <c r="T15" s="84">
        <f>IFERROR(VLOOKUP($B15,[1]DEN1!$G$3:$T$102,4,FALSE),0)</f>
        <v>3</v>
      </c>
      <c r="U15" s="84">
        <f>IFERROR(VLOOKUP($B15,[1]DEN1!$G$3:$T$102,5,FALSE),0)</f>
        <v>0</v>
      </c>
      <c r="V15" s="84">
        <f>IFERROR(VLOOKUP($B15,[1]DEN1!$G$3:$T$102,6,FALSE),0)</f>
        <v>0</v>
      </c>
      <c r="W15" s="84">
        <f>IFERROR(VLOOKUP($B15,[1]DEN1!$G$3:$T$102,7,FALSE),0)</f>
        <v>3</v>
      </c>
      <c r="X15" s="84">
        <f>IFERROR(VLOOKUP($B15,[1]DEN1!$G$3:$T$102,8,FALSE),0)</f>
        <v>1</v>
      </c>
      <c r="Y15" s="84">
        <f>IFERROR(VLOOKUP($B15,[1]DEN1!$G$3:$T$102,9,FALSE),0)</f>
        <v>4</v>
      </c>
      <c r="Z15" s="84">
        <f>IFERROR(VLOOKUP($B15,[1]DEN1!$G$3:$T$102,10,FALSE),0)</f>
        <v>0</v>
      </c>
      <c r="AA15" s="84">
        <f>IFERROR(VLOOKUP($B15,[1]DEN1!$G$3:$T$102,11,FALSE),0)</f>
        <v>0</v>
      </c>
      <c r="AB15" s="84">
        <f>IFERROR(VLOOKUP($B15,[1]DEN1!$G$3:$T$102,12,FALSE),0)</f>
        <v>0</v>
      </c>
      <c r="AC15" s="84">
        <f>IFERROR(VLOOKUP($B15,[1]DEN1!$G$3:$T$102,13,FALSE),0)</f>
        <v>3</v>
      </c>
      <c r="AD15" s="85">
        <f t="shared" si="1"/>
        <v>22</v>
      </c>
    </row>
    <row r="16" spans="1:30" x14ac:dyDescent="0.25">
      <c r="A16" s="2" t="s">
        <v>23</v>
      </c>
      <c r="B16" s="6" t="s">
        <v>28</v>
      </c>
      <c r="C16" s="7"/>
      <c r="D16" s="4"/>
      <c r="E16" s="84">
        <f>IFERROR(VLOOKUP($B16,[1]NUM1!$G$3:$T$99,2,FALSE),0)</f>
        <v>5</v>
      </c>
      <c r="F16" s="84">
        <f>IFERROR(VLOOKUP($B16,[1]NUM1!$G$3:$T$99,3,FALSE),0)</f>
        <v>1</v>
      </c>
      <c r="G16" s="84">
        <f>IFERROR(VLOOKUP($B16,[1]NUM1!$G$3:$T$99,4,FALSE),0)</f>
        <v>3</v>
      </c>
      <c r="H16" s="84">
        <f>IFERROR(VLOOKUP($B16,[1]NUM1!$G$3:$T$99,5,FALSE),0)</f>
        <v>0</v>
      </c>
      <c r="I16" s="84">
        <f>IFERROR(VLOOKUP($B16,[1]NUM1!$G$3:$T$99,6,FALSE),0)</f>
        <v>1</v>
      </c>
      <c r="J16" s="84">
        <f>IFERROR(VLOOKUP($B16,[1]NUM1!$G$3:$T$99,7,FALSE),0)</f>
        <v>3</v>
      </c>
      <c r="K16" s="84">
        <f>IFERROR(VLOOKUP($B16,[1]NUM1!$G$3:$T$99,8,FALSE),0)</f>
        <v>6</v>
      </c>
      <c r="L16" s="84">
        <f>IFERROR(VLOOKUP($B16,[1]NUM1!$G$3:$T$99,9,FALSE),0)</f>
        <v>0</v>
      </c>
      <c r="M16" s="84">
        <f>IFERROR(VLOOKUP($B16,[1]NUM1!$G$3:$T$99,10,FALSE),0)</f>
        <v>4</v>
      </c>
      <c r="N16" s="84">
        <f>IFERROR(VLOOKUP($B16,[1]NUM1!$G$3:$T$99,11,FALSE),0)</f>
        <v>0</v>
      </c>
      <c r="O16" s="84">
        <f>IFERROR(VLOOKUP($B16,[1]NUM1!$G$3:$T$99,12,FALSE),0)</f>
        <v>0</v>
      </c>
      <c r="P16" s="84">
        <f>IFERROR(VLOOKUP($B16,[1]NUM1!$G$3:$T$99,13,FALSE),0)</f>
        <v>2</v>
      </c>
      <c r="Q16" s="85">
        <f t="shared" si="0"/>
        <v>25</v>
      </c>
      <c r="R16" s="84">
        <f>IFERROR(VLOOKUP($B16,[1]DEN1!$G$3:$T$102,2,FALSE),0)</f>
        <v>11</v>
      </c>
      <c r="S16" s="84">
        <f>IFERROR(VLOOKUP($B16,[1]DEN1!$G$3:$T$102,3,FALSE),0)</f>
        <v>2</v>
      </c>
      <c r="T16" s="84">
        <f>IFERROR(VLOOKUP($B16,[1]DEN1!$G$3:$T$102,4,FALSE),0)</f>
        <v>8</v>
      </c>
      <c r="U16" s="84">
        <f>IFERROR(VLOOKUP($B16,[1]DEN1!$G$3:$T$102,5,FALSE),0)</f>
        <v>3</v>
      </c>
      <c r="V16" s="84">
        <f>IFERROR(VLOOKUP($B16,[1]DEN1!$G$3:$T$102,6,FALSE),0)</f>
        <v>1</v>
      </c>
      <c r="W16" s="84">
        <f>IFERROR(VLOOKUP($B16,[1]DEN1!$G$3:$T$102,7,FALSE),0)</f>
        <v>0</v>
      </c>
      <c r="X16" s="84">
        <f>IFERROR(VLOOKUP($B16,[1]DEN1!$G$3:$T$102,8,FALSE),0)</f>
        <v>0</v>
      </c>
      <c r="Y16" s="84">
        <f>IFERROR(VLOOKUP($B16,[1]DEN1!$G$3:$T$102,9,FALSE),0)</f>
        <v>2</v>
      </c>
      <c r="Z16" s="84">
        <f>IFERROR(VLOOKUP($B16,[1]DEN1!$G$3:$T$102,10,FALSE),0)</f>
        <v>0</v>
      </c>
      <c r="AA16" s="84">
        <f>IFERROR(VLOOKUP($B16,[1]DEN1!$G$3:$T$102,11,FALSE),0)</f>
        <v>0</v>
      </c>
      <c r="AB16" s="84">
        <f>IFERROR(VLOOKUP($B16,[1]DEN1!$G$3:$T$102,12,FALSE),0)</f>
        <v>0</v>
      </c>
      <c r="AC16" s="84">
        <f>IFERROR(VLOOKUP($B16,[1]DEN1!$G$3:$T$102,13,FALSE),0)</f>
        <v>1</v>
      </c>
      <c r="AD16" s="85">
        <f t="shared" si="1"/>
        <v>28</v>
      </c>
    </row>
    <row r="17" spans="1:30" x14ac:dyDescent="0.25">
      <c r="A17" s="2" t="s">
        <v>23</v>
      </c>
      <c r="B17" s="3" t="s">
        <v>29</v>
      </c>
      <c r="C17" s="4"/>
      <c r="D17" s="4"/>
      <c r="E17" s="84">
        <f>IFERROR(VLOOKUP($B17,[1]NUM1!$G$3:$T$99,2,FALSE),0)</f>
        <v>5</v>
      </c>
      <c r="F17" s="84">
        <f>IFERROR(VLOOKUP($B17,[1]NUM1!$G$3:$T$99,3,FALSE),0)</f>
        <v>1</v>
      </c>
      <c r="G17" s="84">
        <f>IFERROR(VLOOKUP($B17,[1]NUM1!$G$3:$T$99,4,FALSE),0)</f>
        <v>1</v>
      </c>
      <c r="H17" s="84">
        <f>IFERROR(VLOOKUP($B17,[1]NUM1!$G$3:$T$99,5,FALSE),0)</f>
        <v>2</v>
      </c>
      <c r="I17" s="84">
        <f>IFERROR(VLOOKUP($B17,[1]NUM1!$G$3:$T$99,6,FALSE),0)</f>
        <v>7</v>
      </c>
      <c r="J17" s="84">
        <f>IFERROR(VLOOKUP($B17,[1]NUM1!$G$3:$T$99,7,FALSE),0)</f>
        <v>1</v>
      </c>
      <c r="K17" s="84">
        <f>IFERROR(VLOOKUP($B17,[1]NUM1!$G$3:$T$99,8,FALSE),0)</f>
        <v>1</v>
      </c>
      <c r="L17" s="84">
        <f>IFERROR(VLOOKUP($B17,[1]NUM1!$G$3:$T$99,9,FALSE),0)</f>
        <v>2</v>
      </c>
      <c r="M17" s="84">
        <f>IFERROR(VLOOKUP($B17,[1]NUM1!$G$3:$T$99,10,FALSE),0)</f>
        <v>1</v>
      </c>
      <c r="N17" s="84">
        <f>IFERROR(VLOOKUP($B17,[1]NUM1!$G$3:$T$99,11,FALSE),0)</f>
        <v>3</v>
      </c>
      <c r="O17" s="84">
        <f>IFERROR(VLOOKUP($B17,[1]NUM1!$G$3:$T$99,12,FALSE),0)</f>
        <v>3</v>
      </c>
      <c r="P17" s="84">
        <f>IFERROR(VLOOKUP($B17,[1]NUM1!$G$3:$T$99,13,FALSE),0)</f>
        <v>9</v>
      </c>
      <c r="Q17" s="85">
        <f t="shared" si="0"/>
        <v>36</v>
      </c>
      <c r="R17" s="84">
        <f>IFERROR(VLOOKUP($B17,[1]DEN1!$G$3:$T$102,2,FALSE),0)</f>
        <v>14</v>
      </c>
      <c r="S17" s="84">
        <f>IFERROR(VLOOKUP($B17,[1]DEN1!$G$3:$T$102,3,FALSE),0)</f>
        <v>2</v>
      </c>
      <c r="T17" s="84">
        <f>IFERROR(VLOOKUP($B17,[1]DEN1!$G$3:$T$102,4,FALSE),0)</f>
        <v>3</v>
      </c>
      <c r="U17" s="84">
        <f>IFERROR(VLOOKUP($B17,[1]DEN1!$G$3:$T$102,5,FALSE),0)</f>
        <v>2</v>
      </c>
      <c r="V17" s="84">
        <f>IFERROR(VLOOKUP($B17,[1]DEN1!$G$3:$T$102,6,FALSE),0)</f>
        <v>2</v>
      </c>
      <c r="W17" s="84">
        <f>IFERROR(VLOOKUP($B17,[1]DEN1!$G$3:$T$102,7,FALSE),0)</f>
        <v>2</v>
      </c>
      <c r="X17" s="84">
        <f>IFERROR(VLOOKUP($B17,[1]DEN1!$G$3:$T$102,8,FALSE),0)</f>
        <v>5</v>
      </c>
      <c r="Y17" s="84">
        <f>IFERROR(VLOOKUP($B17,[1]DEN1!$G$3:$T$102,9,FALSE),0)</f>
        <v>3</v>
      </c>
      <c r="Z17" s="84">
        <f>IFERROR(VLOOKUP($B17,[1]DEN1!$G$3:$T$102,10,FALSE),0)</f>
        <v>4</v>
      </c>
      <c r="AA17" s="84">
        <f>IFERROR(VLOOKUP($B17,[1]DEN1!$G$3:$T$102,11,FALSE),0)</f>
        <v>1</v>
      </c>
      <c r="AB17" s="84">
        <f>IFERROR(VLOOKUP($B17,[1]DEN1!$G$3:$T$102,12,FALSE),0)</f>
        <v>1</v>
      </c>
      <c r="AC17" s="84">
        <f>IFERROR(VLOOKUP($B17,[1]DEN1!$G$3:$T$102,13,FALSE),0)</f>
        <v>1</v>
      </c>
      <c r="AD17" s="85">
        <f t="shared" si="1"/>
        <v>40</v>
      </c>
    </row>
    <row r="18" spans="1:30" x14ac:dyDescent="0.25">
      <c r="A18" s="2" t="s">
        <v>23</v>
      </c>
      <c r="B18" s="3" t="s">
        <v>30</v>
      </c>
      <c r="C18" s="4"/>
      <c r="D18" s="4"/>
      <c r="E18" s="84">
        <f>IFERROR(VLOOKUP($B18,[1]NUM1!$G$3:$T$99,2,FALSE),0)</f>
        <v>0</v>
      </c>
      <c r="F18" s="84">
        <f>IFERROR(VLOOKUP($B18,[1]NUM1!$G$3:$T$99,3,FALSE),0)</f>
        <v>0</v>
      </c>
      <c r="G18" s="84">
        <f>IFERROR(VLOOKUP($B18,[1]NUM1!$G$3:$T$99,4,FALSE),0)</f>
        <v>0</v>
      </c>
      <c r="H18" s="84">
        <f>IFERROR(VLOOKUP($B18,[1]NUM1!$G$3:$T$99,5,FALSE),0)</f>
        <v>0</v>
      </c>
      <c r="I18" s="84">
        <f>IFERROR(VLOOKUP($B18,[1]NUM1!$G$3:$T$99,6,FALSE),0)</f>
        <v>0</v>
      </c>
      <c r="J18" s="84">
        <f>IFERROR(VLOOKUP($B18,[1]NUM1!$G$3:$T$99,7,FALSE),0)</f>
        <v>1</v>
      </c>
      <c r="K18" s="84">
        <f>IFERROR(VLOOKUP($B18,[1]NUM1!$G$3:$T$99,8,FALSE),0)</f>
        <v>1</v>
      </c>
      <c r="L18" s="84">
        <f>IFERROR(VLOOKUP($B18,[1]NUM1!$G$3:$T$99,9,FALSE),0)</f>
        <v>0</v>
      </c>
      <c r="M18" s="84">
        <f>IFERROR(VLOOKUP($B18,[1]NUM1!$G$3:$T$99,10,FALSE),0)</f>
        <v>1</v>
      </c>
      <c r="N18" s="84">
        <f>IFERROR(VLOOKUP($B18,[1]NUM1!$G$3:$T$99,11,FALSE),0)</f>
        <v>1</v>
      </c>
      <c r="O18" s="84">
        <f>IFERROR(VLOOKUP($B18,[1]NUM1!$G$3:$T$99,12,FALSE),0)</f>
        <v>0</v>
      </c>
      <c r="P18" s="84">
        <f>IFERROR(VLOOKUP($B18,[1]NUM1!$G$3:$T$99,13,FALSE),0)</f>
        <v>0</v>
      </c>
      <c r="Q18" s="85">
        <f t="shared" si="0"/>
        <v>4</v>
      </c>
      <c r="R18" s="84">
        <f>IFERROR(VLOOKUP($B18,[1]DEN1!$G$3:$T$102,2,FALSE),0)</f>
        <v>0</v>
      </c>
      <c r="S18" s="84">
        <f>IFERROR(VLOOKUP($B18,[1]DEN1!$G$3:$T$102,3,FALSE),0)</f>
        <v>1</v>
      </c>
      <c r="T18" s="84">
        <f>IFERROR(VLOOKUP($B18,[1]DEN1!$G$3:$T$102,4,FALSE),0)</f>
        <v>0</v>
      </c>
      <c r="U18" s="84">
        <f>IFERROR(VLOOKUP($B18,[1]DEN1!$G$3:$T$102,5,FALSE),0)</f>
        <v>2</v>
      </c>
      <c r="V18" s="84">
        <f>IFERROR(VLOOKUP($B18,[1]DEN1!$G$3:$T$102,6,FALSE),0)</f>
        <v>0</v>
      </c>
      <c r="W18" s="84">
        <f>IFERROR(VLOOKUP($B18,[1]DEN1!$G$3:$T$102,7,FALSE),0)</f>
        <v>0</v>
      </c>
      <c r="X18" s="84">
        <f>IFERROR(VLOOKUP($B18,[1]DEN1!$G$3:$T$102,8,FALSE),0)</f>
        <v>1</v>
      </c>
      <c r="Y18" s="84">
        <f>IFERROR(VLOOKUP($B18,[1]DEN1!$G$3:$T$102,9,FALSE),0)</f>
        <v>0</v>
      </c>
      <c r="Z18" s="84">
        <f>IFERROR(VLOOKUP($B18,[1]DEN1!$G$3:$T$102,10,FALSE),0)</f>
        <v>0</v>
      </c>
      <c r="AA18" s="84">
        <f>IFERROR(VLOOKUP($B18,[1]DEN1!$G$3:$T$102,11,FALSE),0)</f>
        <v>0</v>
      </c>
      <c r="AB18" s="84">
        <f>IFERROR(VLOOKUP($B18,[1]DEN1!$G$3:$T$102,12,FALSE),0)</f>
        <v>0</v>
      </c>
      <c r="AC18" s="84">
        <f>IFERROR(VLOOKUP($B18,[1]DEN1!$G$3:$T$102,13,FALSE),0)</f>
        <v>0</v>
      </c>
      <c r="AD18" s="85">
        <f t="shared" si="1"/>
        <v>4</v>
      </c>
    </row>
    <row r="19" spans="1:30" x14ac:dyDescent="0.25">
      <c r="A19" s="2" t="s">
        <v>23</v>
      </c>
      <c r="B19" s="3" t="s">
        <v>31</v>
      </c>
      <c r="C19" s="4"/>
      <c r="D19" s="4"/>
      <c r="E19" s="84">
        <f>IFERROR(VLOOKUP($B19,[1]NUM1!$G$3:$T$99,2,FALSE),0)</f>
        <v>0</v>
      </c>
      <c r="F19" s="84">
        <f>IFERROR(VLOOKUP($B19,[1]NUM1!$G$3:$T$99,3,FALSE),0)</f>
        <v>0</v>
      </c>
      <c r="G19" s="84">
        <f>IFERROR(VLOOKUP($B19,[1]NUM1!$G$3:$T$99,4,FALSE),0)</f>
        <v>0</v>
      </c>
      <c r="H19" s="84">
        <f>IFERROR(VLOOKUP($B19,[1]NUM1!$G$3:$T$99,5,FALSE),0)</f>
        <v>0</v>
      </c>
      <c r="I19" s="84">
        <f>IFERROR(VLOOKUP($B19,[1]NUM1!$G$3:$T$99,6,FALSE),0)</f>
        <v>0</v>
      </c>
      <c r="J19" s="84">
        <f>IFERROR(VLOOKUP($B19,[1]NUM1!$G$3:$T$99,7,FALSE),0)</f>
        <v>0</v>
      </c>
      <c r="K19" s="84">
        <f>IFERROR(VLOOKUP($B19,[1]NUM1!$G$3:$T$99,8,FALSE),0)</f>
        <v>0</v>
      </c>
      <c r="L19" s="84">
        <f>IFERROR(VLOOKUP($B19,[1]NUM1!$G$3:$T$99,9,FALSE),0)</f>
        <v>0</v>
      </c>
      <c r="M19" s="84">
        <f>IFERROR(VLOOKUP($B19,[1]NUM1!$G$3:$T$99,10,FALSE),0)</f>
        <v>0</v>
      </c>
      <c r="N19" s="84">
        <f>IFERROR(VLOOKUP($B19,[1]NUM1!$G$3:$T$99,11,FALSE),0)</f>
        <v>0</v>
      </c>
      <c r="O19" s="84">
        <f>IFERROR(VLOOKUP($B19,[1]NUM1!$G$3:$T$99,12,FALSE),0)</f>
        <v>0</v>
      </c>
      <c r="P19" s="84">
        <f>IFERROR(VLOOKUP($B19,[1]NUM1!$G$3:$T$99,13,FALSE),0)</f>
        <v>0</v>
      </c>
      <c r="Q19" s="85">
        <f t="shared" si="0"/>
        <v>0</v>
      </c>
      <c r="R19" s="84">
        <f>IFERROR(VLOOKUP($B19,[1]DEN1!$G$3:$T$102,2,FALSE),0)</f>
        <v>0</v>
      </c>
      <c r="S19" s="84">
        <f>IFERROR(VLOOKUP($B19,[1]DEN1!$G$3:$T$102,3,FALSE),0)</f>
        <v>0</v>
      </c>
      <c r="T19" s="84">
        <f>IFERROR(VLOOKUP($B19,[1]DEN1!$G$3:$T$102,4,FALSE),0)</f>
        <v>0</v>
      </c>
      <c r="U19" s="84">
        <f>IFERROR(VLOOKUP($B19,[1]DEN1!$G$3:$T$102,5,FALSE),0)</f>
        <v>0</v>
      </c>
      <c r="V19" s="84">
        <f>IFERROR(VLOOKUP($B19,[1]DEN1!$G$3:$T$102,6,FALSE),0)</f>
        <v>0</v>
      </c>
      <c r="W19" s="84">
        <f>IFERROR(VLOOKUP($B19,[1]DEN1!$G$3:$T$102,7,FALSE),0)</f>
        <v>0</v>
      </c>
      <c r="X19" s="84">
        <f>IFERROR(VLOOKUP($B19,[1]DEN1!$G$3:$T$102,8,FALSE),0)</f>
        <v>0</v>
      </c>
      <c r="Y19" s="84">
        <f>IFERROR(VLOOKUP($B19,[1]DEN1!$G$3:$T$102,9,FALSE),0)</f>
        <v>0</v>
      </c>
      <c r="Z19" s="84">
        <f>IFERROR(VLOOKUP($B19,[1]DEN1!$G$3:$T$102,10,FALSE),0)</f>
        <v>0</v>
      </c>
      <c r="AA19" s="84">
        <f>IFERROR(VLOOKUP($B19,[1]DEN1!$G$3:$T$102,11,FALSE),0)</f>
        <v>0</v>
      </c>
      <c r="AB19" s="84">
        <f>IFERROR(VLOOKUP($B19,[1]DEN1!$G$3:$T$102,12,FALSE),0)</f>
        <v>0</v>
      </c>
      <c r="AC19" s="84">
        <f>IFERROR(VLOOKUP($B19,[1]DEN1!$G$3:$T$102,13,FALSE),0)</f>
        <v>0</v>
      </c>
      <c r="AD19" s="85">
        <f t="shared" si="1"/>
        <v>0</v>
      </c>
    </row>
    <row r="20" spans="1:30" x14ac:dyDescent="0.25">
      <c r="A20" s="2" t="s">
        <v>23</v>
      </c>
      <c r="B20" s="3" t="s">
        <v>32</v>
      </c>
      <c r="C20" s="4"/>
      <c r="D20" s="4"/>
      <c r="E20" s="84">
        <f>IFERROR(VLOOKUP($B20,[1]NUM1!$G$3:$T$99,2,FALSE),0)</f>
        <v>0</v>
      </c>
      <c r="F20" s="84">
        <f>IFERROR(VLOOKUP($B20,[1]NUM1!$G$3:$T$99,3,FALSE),0)</f>
        <v>1</v>
      </c>
      <c r="G20" s="84">
        <f>IFERROR(VLOOKUP($B20,[1]NUM1!$G$3:$T$99,4,FALSE),0)</f>
        <v>0</v>
      </c>
      <c r="H20" s="84">
        <f>IFERROR(VLOOKUP($B20,[1]NUM1!$G$3:$T$99,5,FALSE),0)</f>
        <v>0</v>
      </c>
      <c r="I20" s="84">
        <f>IFERROR(VLOOKUP($B20,[1]NUM1!$G$3:$T$99,6,FALSE),0)</f>
        <v>0</v>
      </c>
      <c r="J20" s="84">
        <f>IFERROR(VLOOKUP($B20,[1]NUM1!$G$3:$T$99,7,FALSE),0)</f>
        <v>0</v>
      </c>
      <c r="K20" s="84">
        <f>IFERROR(VLOOKUP($B20,[1]NUM1!$G$3:$T$99,8,FALSE),0)</f>
        <v>0</v>
      </c>
      <c r="L20" s="84">
        <f>IFERROR(VLOOKUP($B20,[1]NUM1!$G$3:$T$99,9,FALSE),0)</f>
        <v>0</v>
      </c>
      <c r="M20" s="84">
        <f>IFERROR(VLOOKUP($B20,[1]NUM1!$G$3:$T$99,10,FALSE),0)</f>
        <v>0</v>
      </c>
      <c r="N20" s="84">
        <f>IFERROR(VLOOKUP($B20,[1]NUM1!$G$3:$T$99,11,FALSE),0)</f>
        <v>0</v>
      </c>
      <c r="O20" s="84">
        <f>IFERROR(VLOOKUP($B20,[1]NUM1!$G$3:$T$99,12,FALSE),0)</f>
        <v>0</v>
      </c>
      <c r="P20" s="84">
        <f>IFERROR(VLOOKUP($B20,[1]NUM1!$G$3:$T$99,13,FALSE),0)</f>
        <v>1</v>
      </c>
      <c r="Q20" s="85">
        <f t="shared" si="0"/>
        <v>2</v>
      </c>
      <c r="R20" s="84">
        <f>IFERROR(VLOOKUP($B20,[1]DEN1!$G$3:$T$102,2,FALSE),0)</f>
        <v>1</v>
      </c>
      <c r="S20" s="84">
        <f>IFERROR(VLOOKUP($B20,[1]DEN1!$G$3:$T$102,3,FALSE),0)</f>
        <v>0</v>
      </c>
      <c r="T20" s="84">
        <f>IFERROR(VLOOKUP($B20,[1]DEN1!$G$3:$T$102,4,FALSE),0)</f>
        <v>0</v>
      </c>
      <c r="U20" s="84">
        <f>IFERROR(VLOOKUP($B20,[1]DEN1!$G$3:$T$102,5,FALSE),0)</f>
        <v>0</v>
      </c>
      <c r="V20" s="84">
        <f>IFERROR(VLOOKUP($B20,[1]DEN1!$G$3:$T$102,6,FALSE),0)</f>
        <v>1</v>
      </c>
      <c r="W20" s="84">
        <f>IFERROR(VLOOKUP($B20,[1]DEN1!$G$3:$T$102,7,FALSE),0)</f>
        <v>0</v>
      </c>
      <c r="X20" s="84">
        <f>IFERROR(VLOOKUP($B20,[1]DEN1!$G$3:$T$102,8,FALSE),0)</f>
        <v>0</v>
      </c>
      <c r="Y20" s="84">
        <f>IFERROR(VLOOKUP($B20,[1]DEN1!$G$3:$T$102,9,FALSE),0)</f>
        <v>1</v>
      </c>
      <c r="Z20" s="84">
        <f>IFERROR(VLOOKUP($B20,[1]DEN1!$G$3:$T$102,10,FALSE),0)</f>
        <v>0</v>
      </c>
      <c r="AA20" s="84">
        <f>IFERROR(VLOOKUP($B20,[1]DEN1!$G$3:$T$102,11,FALSE),0)</f>
        <v>0</v>
      </c>
      <c r="AB20" s="84">
        <f>IFERROR(VLOOKUP($B20,[1]DEN1!$G$3:$T$102,12,FALSE),0)</f>
        <v>0</v>
      </c>
      <c r="AC20" s="84">
        <f>IFERROR(VLOOKUP($B20,[1]DEN1!$G$3:$T$102,13,FALSE),0)</f>
        <v>0</v>
      </c>
      <c r="AD20" s="85">
        <f t="shared" si="1"/>
        <v>3</v>
      </c>
    </row>
    <row r="21" spans="1:30" x14ac:dyDescent="0.25">
      <c r="A21" s="2" t="s">
        <v>23</v>
      </c>
      <c r="B21" s="3" t="s">
        <v>33</v>
      </c>
      <c r="C21" s="8"/>
      <c r="D21" s="4"/>
      <c r="E21" s="84">
        <f>IFERROR(VLOOKUP($B21,[1]NUM1!$G$3:$T$99,2,FALSE),0)</f>
        <v>0</v>
      </c>
      <c r="F21" s="84">
        <f>IFERROR(VLOOKUP($B21,[1]NUM1!$G$3:$T$99,3,FALSE),0)</f>
        <v>0</v>
      </c>
      <c r="G21" s="84">
        <f>IFERROR(VLOOKUP($B21,[1]NUM1!$G$3:$T$99,4,FALSE),0)</f>
        <v>0</v>
      </c>
      <c r="H21" s="84">
        <f>IFERROR(VLOOKUP($B21,[1]NUM1!$G$3:$T$99,5,FALSE),0)</f>
        <v>0</v>
      </c>
      <c r="I21" s="84">
        <f>IFERROR(VLOOKUP($B21,[1]NUM1!$G$3:$T$99,6,FALSE),0)</f>
        <v>0</v>
      </c>
      <c r="J21" s="84">
        <f>IFERROR(VLOOKUP($B21,[1]NUM1!$G$3:$T$99,7,FALSE),0)</f>
        <v>0</v>
      </c>
      <c r="K21" s="84">
        <f>IFERROR(VLOOKUP($B21,[1]NUM1!$G$3:$T$99,8,FALSE),0)</f>
        <v>0</v>
      </c>
      <c r="L21" s="84">
        <f>IFERROR(VLOOKUP($B21,[1]NUM1!$G$3:$T$99,9,FALSE),0)</f>
        <v>0</v>
      </c>
      <c r="M21" s="84">
        <f>IFERROR(VLOOKUP($B21,[1]NUM1!$G$3:$T$99,10,FALSE),0)</f>
        <v>0</v>
      </c>
      <c r="N21" s="84">
        <f>IFERROR(VLOOKUP($B21,[1]NUM1!$G$3:$T$99,11,FALSE),0)</f>
        <v>0</v>
      </c>
      <c r="O21" s="84">
        <f>IFERROR(VLOOKUP($B21,[1]NUM1!$G$3:$T$99,12,FALSE),0)</f>
        <v>0</v>
      </c>
      <c r="P21" s="84">
        <f>IFERROR(VLOOKUP($B21,[1]NUM1!$G$3:$T$99,13,FALSE),0)</f>
        <v>0</v>
      </c>
      <c r="Q21" s="85">
        <f t="shared" si="0"/>
        <v>0</v>
      </c>
      <c r="R21" s="84">
        <f>IFERROR(VLOOKUP($B21,[1]DEN1!$G$3:$T$102,2,FALSE),0)</f>
        <v>0</v>
      </c>
      <c r="S21" s="84">
        <f>IFERROR(VLOOKUP($B21,[1]DEN1!$G$3:$T$102,3,FALSE),0)</f>
        <v>0</v>
      </c>
      <c r="T21" s="84">
        <f>IFERROR(VLOOKUP($B21,[1]DEN1!$G$3:$T$102,4,FALSE),0)</f>
        <v>0</v>
      </c>
      <c r="U21" s="84">
        <f>IFERROR(VLOOKUP($B21,[1]DEN1!$G$3:$T$102,5,FALSE),0)</f>
        <v>0</v>
      </c>
      <c r="V21" s="84">
        <f>IFERROR(VLOOKUP($B21,[1]DEN1!$G$3:$T$102,6,FALSE),0)</f>
        <v>0</v>
      </c>
      <c r="W21" s="84">
        <f>IFERROR(VLOOKUP($B21,[1]DEN1!$G$3:$T$102,7,FALSE),0)</f>
        <v>0</v>
      </c>
      <c r="X21" s="84">
        <f>IFERROR(VLOOKUP($B21,[1]DEN1!$G$3:$T$102,8,FALSE),0)</f>
        <v>0</v>
      </c>
      <c r="Y21" s="84">
        <f>IFERROR(VLOOKUP($B21,[1]DEN1!$G$3:$T$102,9,FALSE),0)</f>
        <v>1</v>
      </c>
      <c r="Z21" s="84">
        <f>IFERROR(VLOOKUP($B21,[1]DEN1!$G$3:$T$102,10,FALSE),0)</f>
        <v>0</v>
      </c>
      <c r="AA21" s="84">
        <f>IFERROR(VLOOKUP($B21,[1]DEN1!$G$3:$T$102,11,FALSE),0)</f>
        <v>0</v>
      </c>
      <c r="AB21" s="84">
        <f>IFERROR(VLOOKUP($B21,[1]DEN1!$G$3:$T$102,12,FALSE),0)</f>
        <v>0</v>
      </c>
      <c r="AC21" s="84">
        <f>IFERROR(VLOOKUP($B21,[1]DEN1!$G$3:$T$102,13,FALSE),0)</f>
        <v>0</v>
      </c>
      <c r="AD21" s="85">
        <f t="shared" si="1"/>
        <v>1</v>
      </c>
    </row>
    <row r="22" spans="1:30" x14ac:dyDescent="0.25">
      <c r="A22" s="2" t="s">
        <v>23</v>
      </c>
      <c r="B22" s="3" t="s">
        <v>34</v>
      </c>
      <c r="C22" s="4"/>
      <c r="D22" s="4"/>
      <c r="E22" s="84">
        <f>IFERROR(VLOOKUP($B22,[1]NUM1!$G$3:$T$99,2,FALSE),0)</f>
        <v>0</v>
      </c>
      <c r="F22" s="84">
        <f>IFERROR(VLOOKUP($B22,[1]NUM1!$G$3:$T$99,3,FALSE),0)</f>
        <v>0</v>
      </c>
      <c r="G22" s="84">
        <f>IFERROR(VLOOKUP($B22,[1]NUM1!$G$3:$T$99,4,FALSE),0)</f>
        <v>1</v>
      </c>
      <c r="H22" s="84">
        <f>IFERROR(VLOOKUP($B22,[1]NUM1!$G$3:$T$99,5,FALSE),0)</f>
        <v>0</v>
      </c>
      <c r="I22" s="84">
        <f>IFERROR(VLOOKUP($B22,[1]NUM1!$G$3:$T$99,6,FALSE),0)</f>
        <v>0</v>
      </c>
      <c r="J22" s="84">
        <f>IFERROR(VLOOKUP($B22,[1]NUM1!$G$3:$T$99,7,FALSE),0)</f>
        <v>0</v>
      </c>
      <c r="K22" s="84">
        <f>IFERROR(VLOOKUP($B22,[1]NUM1!$G$3:$T$99,8,FALSE),0)</f>
        <v>0</v>
      </c>
      <c r="L22" s="84">
        <f>IFERROR(VLOOKUP($B22,[1]NUM1!$G$3:$T$99,9,FALSE),0)</f>
        <v>0</v>
      </c>
      <c r="M22" s="84">
        <f>IFERROR(VLOOKUP($B22,[1]NUM1!$G$3:$T$99,10,FALSE),0)</f>
        <v>0</v>
      </c>
      <c r="N22" s="84">
        <f>IFERROR(VLOOKUP($B22,[1]NUM1!$G$3:$T$99,11,FALSE),0)</f>
        <v>0</v>
      </c>
      <c r="O22" s="84">
        <f>IFERROR(VLOOKUP($B22,[1]NUM1!$G$3:$T$99,12,FALSE),0)</f>
        <v>0</v>
      </c>
      <c r="P22" s="84">
        <f>IFERROR(VLOOKUP($B22,[1]NUM1!$G$3:$T$99,13,FALSE),0)</f>
        <v>2</v>
      </c>
      <c r="Q22" s="85">
        <f t="shared" si="0"/>
        <v>3</v>
      </c>
      <c r="R22" s="84">
        <f>IFERROR(VLOOKUP($B22,[1]DEN1!$G$3:$T$102,2,FALSE),0)</f>
        <v>0</v>
      </c>
      <c r="S22" s="84">
        <f>IFERROR(VLOOKUP($B22,[1]DEN1!$G$3:$T$102,3,FALSE),0)</f>
        <v>0</v>
      </c>
      <c r="T22" s="84">
        <f>IFERROR(VLOOKUP($B22,[1]DEN1!$G$3:$T$102,4,FALSE),0)</f>
        <v>1</v>
      </c>
      <c r="U22" s="84">
        <f>IFERROR(VLOOKUP($B22,[1]DEN1!$G$3:$T$102,5,FALSE),0)</f>
        <v>0</v>
      </c>
      <c r="V22" s="84">
        <f>IFERROR(VLOOKUP($B22,[1]DEN1!$G$3:$T$102,6,FALSE),0)</f>
        <v>0</v>
      </c>
      <c r="W22" s="84">
        <f>IFERROR(VLOOKUP($B22,[1]DEN1!$G$3:$T$102,7,FALSE),0)</f>
        <v>0</v>
      </c>
      <c r="X22" s="84">
        <f>IFERROR(VLOOKUP($B22,[1]DEN1!$G$3:$T$102,8,FALSE),0)</f>
        <v>2</v>
      </c>
      <c r="Y22" s="84">
        <f>IFERROR(VLOOKUP($B22,[1]DEN1!$G$3:$T$102,9,FALSE),0)</f>
        <v>0</v>
      </c>
      <c r="Z22" s="84">
        <f>IFERROR(VLOOKUP($B22,[1]DEN1!$G$3:$T$102,10,FALSE),0)</f>
        <v>0</v>
      </c>
      <c r="AA22" s="84">
        <f>IFERROR(VLOOKUP($B22,[1]DEN1!$G$3:$T$102,11,FALSE),0)</f>
        <v>0</v>
      </c>
      <c r="AB22" s="84">
        <f>IFERROR(VLOOKUP($B22,[1]DEN1!$G$3:$T$102,12,FALSE),0)</f>
        <v>0</v>
      </c>
      <c r="AC22" s="84">
        <f>IFERROR(VLOOKUP($B22,[1]DEN1!$G$3:$T$102,13,FALSE),0)</f>
        <v>1</v>
      </c>
      <c r="AD22" s="85">
        <f t="shared" si="1"/>
        <v>4</v>
      </c>
    </row>
    <row r="23" spans="1:30" x14ac:dyDescent="0.25">
      <c r="A23" s="2" t="s">
        <v>23</v>
      </c>
      <c r="B23" s="3" t="s">
        <v>35</v>
      </c>
      <c r="C23" s="4"/>
      <c r="D23" s="4"/>
      <c r="E23" s="84">
        <f>IFERROR(VLOOKUP($B23,[1]NUM1!$G$3:$T$99,2,FALSE),0)</f>
        <v>0</v>
      </c>
      <c r="F23" s="84">
        <f>IFERROR(VLOOKUP($B23,[1]NUM1!$G$3:$T$99,3,FALSE),0)</f>
        <v>0</v>
      </c>
      <c r="G23" s="84">
        <f>IFERROR(VLOOKUP($B23,[1]NUM1!$G$3:$T$99,4,FALSE),0)</f>
        <v>0</v>
      </c>
      <c r="H23" s="84">
        <f>IFERROR(VLOOKUP($B23,[1]NUM1!$G$3:$T$99,5,FALSE),0)</f>
        <v>0</v>
      </c>
      <c r="I23" s="84">
        <f>IFERROR(VLOOKUP($B23,[1]NUM1!$G$3:$T$99,6,FALSE),0)</f>
        <v>1</v>
      </c>
      <c r="J23" s="84">
        <f>IFERROR(VLOOKUP($B23,[1]NUM1!$G$3:$T$99,7,FALSE),0)</f>
        <v>0</v>
      </c>
      <c r="K23" s="84">
        <f>IFERROR(VLOOKUP($B23,[1]NUM1!$G$3:$T$99,8,FALSE),0)</f>
        <v>1</v>
      </c>
      <c r="L23" s="84">
        <f>IFERROR(VLOOKUP($B23,[1]NUM1!$G$3:$T$99,9,FALSE),0)</f>
        <v>0</v>
      </c>
      <c r="M23" s="84">
        <f>IFERROR(VLOOKUP($B23,[1]NUM1!$G$3:$T$99,10,FALSE),0)</f>
        <v>0</v>
      </c>
      <c r="N23" s="84">
        <f>IFERROR(VLOOKUP($B23,[1]NUM1!$G$3:$T$99,11,FALSE),0)</f>
        <v>1</v>
      </c>
      <c r="O23" s="84">
        <f>IFERROR(VLOOKUP($B23,[1]NUM1!$G$3:$T$99,12,FALSE),0)</f>
        <v>0</v>
      </c>
      <c r="P23" s="84">
        <f>IFERROR(VLOOKUP($B23,[1]NUM1!$G$3:$T$99,13,FALSE),0)</f>
        <v>0</v>
      </c>
      <c r="Q23" s="85">
        <f t="shared" si="0"/>
        <v>3</v>
      </c>
      <c r="R23" s="84">
        <f>IFERROR(VLOOKUP($B23,[1]DEN1!$G$3:$T$102,2,FALSE),0)</f>
        <v>0</v>
      </c>
      <c r="S23" s="84">
        <f>IFERROR(VLOOKUP($B23,[1]DEN1!$G$3:$T$102,3,FALSE),0)</f>
        <v>1</v>
      </c>
      <c r="T23" s="84">
        <f>IFERROR(VLOOKUP($B23,[1]DEN1!$G$3:$T$102,4,FALSE),0)</f>
        <v>0</v>
      </c>
      <c r="U23" s="84">
        <f>IFERROR(VLOOKUP($B23,[1]DEN1!$G$3:$T$102,5,FALSE),0)</f>
        <v>1</v>
      </c>
      <c r="V23" s="84">
        <f>IFERROR(VLOOKUP($B23,[1]DEN1!$G$3:$T$102,6,FALSE),0)</f>
        <v>1</v>
      </c>
      <c r="W23" s="84">
        <f>IFERROR(VLOOKUP($B23,[1]DEN1!$G$3:$T$102,7,FALSE),0)</f>
        <v>0</v>
      </c>
      <c r="X23" s="84">
        <f>IFERROR(VLOOKUP($B23,[1]DEN1!$G$3:$T$102,8,FALSE),0)</f>
        <v>0</v>
      </c>
      <c r="Y23" s="84">
        <f>IFERROR(VLOOKUP($B23,[1]DEN1!$G$3:$T$102,9,FALSE),0)</f>
        <v>0</v>
      </c>
      <c r="Z23" s="84">
        <f>IFERROR(VLOOKUP($B23,[1]DEN1!$G$3:$T$102,10,FALSE),0)</f>
        <v>0</v>
      </c>
      <c r="AA23" s="84">
        <f>IFERROR(VLOOKUP($B23,[1]DEN1!$G$3:$T$102,11,FALSE),0)</f>
        <v>0</v>
      </c>
      <c r="AB23" s="84">
        <f>IFERROR(VLOOKUP($B23,[1]DEN1!$G$3:$T$102,12,FALSE),0)</f>
        <v>0</v>
      </c>
      <c r="AC23" s="84">
        <f>IFERROR(VLOOKUP($B23,[1]DEN1!$G$3:$T$102,13,FALSE),0)</f>
        <v>0</v>
      </c>
      <c r="AD23" s="85">
        <f t="shared" si="1"/>
        <v>3</v>
      </c>
    </row>
    <row r="24" spans="1:30" x14ac:dyDescent="0.25">
      <c r="A24" s="2" t="s">
        <v>23</v>
      </c>
      <c r="B24" s="3" t="s">
        <v>36</v>
      </c>
      <c r="C24" s="4"/>
      <c r="D24" s="4"/>
      <c r="E24" s="84">
        <f>IFERROR(VLOOKUP($B24,[1]NUM1!$G$3:$T$99,2,FALSE),0)</f>
        <v>0</v>
      </c>
      <c r="F24" s="84">
        <f>IFERROR(VLOOKUP($B24,[1]NUM1!$G$3:$T$99,3,FALSE),0)</f>
        <v>0</v>
      </c>
      <c r="G24" s="84">
        <f>IFERROR(VLOOKUP($B24,[1]NUM1!$G$3:$T$99,4,FALSE),0)</f>
        <v>0</v>
      </c>
      <c r="H24" s="84">
        <f>IFERROR(VLOOKUP($B24,[1]NUM1!$G$3:$T$99,5,FALSE),0)</f>
        <v>0</v>
      </c>
      <c r="I24" s="84">
        <f>IFERROR(VLOOKUP($B24,[1]NUM1!$G$3:$T$99,6,FALSE),0)</f>
        <v>0</v>
      </c>
      <c r="J24" s="84">
        <f>IFERROR(VLOOKUP($B24,[1]NUM1!$G$3:$T$99,7,FALSE),0)</f>
        <v>0</v>
      </c>
      <c r="K24" s="84">
        <f>IFERROR(VLOOKUP($B24,[1]NUM1!$G$3:$T$99,8,FALSE),0)</f>
        <v>0</v>
      </c>
      <c r="L24" s="84">
        <f>IFERROR(VLOOKUP($B24,[1]NUM1!$G$3:$T$99,9,FALSE),0)</f>
        <v>0</v>
      </c>
      <c r="M24" s="84">
        <f>IFERROR(VLOOKUP($B24,[1]NUM1!$G$3:$T$99,10,FALSE),0)</f>
        <v>0</v>
      </c>
      <c r="N24" s="84">
        <f>IFERROR(VLOOKUP($B24,[1]NUM1!$G$3:$T$99,11,FALSE),0)</f>
        <v>0</v>
      </c>
      <c r="O24" s="84">
        <f>IFERROR(VLOOKUP($B24,[1]NUM1!$G$3:$T$99,12,FALSE),0)</f>
        <v>0</v>
      </c>
      <c r="P24" s="84">
        <f>IFERROR(VLOOKUP($B24,[1]NUM1!$G$3:$T$99,13,FALSE),0)</f>
        <v>0</v>
      </c>
      <c r="Q24" s="85">
        <f t="shared" si="0"/>
        <v>0</v>
      </c>
      <c r="R24" s="84">
        <f>IFERROR(VLOOKUP($B24,[1]DEN1!$G$3:$T$102,2,FALSE),0)</f>
        <v>0</v>
      </c>
      <c r="S24" s="84">
        <f>IFERROR(VLOOKUP($B24,[1]DEN1!$G$3:$T$102,3,FALSE),0)</f>
        <v>0</v>
      </c>
      <c r="T24" s="84">
        <f>IFERROR(VLOOKUP($B24,[1]DEN1!$G$3:$T$102,4,FALSE),0)</f>
        <v>0</v>
      </c>
      <c r="U24" s="84">
        <f>IFERROR(VLOOKUP($B24,[1]DEN1!$G$3:$T$102,5,FALSE),0)</f>
        <v>0</v>
      </c>
      <c r="V24" s="84">
        <f>IFERROR(VLOOKUP($B24,[1]DEN1!$G$3:$T$102,6,FALSE),0)</f>
        <v>0</v>
      </c>
      <c r="W24" s="84">
        <f>IFERROR(VLOOKUP($B24,[1]DEN1!$G$3:$T$102,7,FALSE),0)</f>
        <v>0</v>
      </c>
      <c r="X24" s="84">
        <f>IFERROR(VLOOKUP($B24,[1]DEN1!$G$3:$T$102,8,FALSE),0)</f>
        <v>0</v>
      </c>
      <c r="Y24" s="84">
        <f>IFERROR(VLOOKUP($B24,[1]DEN1!$G$3:$T$102,9,FALSE),0)</f>
        <v>0</v>
      </c>
      <c r="Z24" s="84">
        <f>IFERROR(VLOOKUP($B24,[1]DEN1!$G$3:$T$102,10,FALSE),0)</f>
        <v>1</v>
      </c>
      <c r="AA24" s="84">
        <f>IFERROR(VLOOKUP($B24,[1]DEN1!$G$3:$T$102,11,FALSE),0)</f>
        <v>0</v>
      </c>
      <c r="AB24" s="84">
        <f>IFERROR(VLOOKUP($B24,[1]DEN1!$G$3:$T$102,12,FALSE),0)</f>
        <v>0</v>
      </c>
      <c r="AC24" s="84">
        <f>IFERROR(VLOOKUP($B24,[1]DEN1!$G$3:$T$102,13,FALSE),0)</f>
        <v>0</v>
      </c>
      <c r="AD24" s="85">
        <f t="shared" si="1"/>
        <v>1</v>
      </c>
    </row>
    <row r="25" spans="1:30" x14ac:dyDescent="0.25">
      <c r="A25" s="2" t="s">
        <v>23</v>
      </c>
      <c r="B25" s="3" t="s">
        <v>37</v>
      </c>
      <c r="C25" s="4"/>
      <c r="D25" s="4"/>
      <c r="E25" s="84">
        <f>IFERROR(VLOOKUP($B25,[1]NUM1!$G$3:$T$99,2,FALSE),0)</f>
        <v>0</v>
      </c>
      <c r="F25" s="84">
        <f>IFERROR(VLOOKUP($B25,[1]NUM1!$G$3:$T$99,3,FALSE),0)</f>
        <v>0</v>
      </c>
      <c r="G25" s="84">
        <f>IFERROR(VLOOKUP($B25,[1]NUM1!$G$3:$T$99,4,FALSE),0)</f>
        <v>0</v>
      </c>
      <c r="H25" s="84">
        <f>IFERROR(VLOOKUP($B25,[1]NUM1!$G$3:$T$99,5,FALSE),0)</f>
        <v>0</v>
      </c>
      <c r="I25" s="84">
        <f>IFERROR(VLOOKUP($B25,[1]NUM1!$G$3:$T$99,6,FALSE),0)</f>
        <v>0</v>
      </c>
      <c r="J25" s="84">
        <f>IFERROR(VLOOKUP($B25,[1]NUM1!$G$3:$T$99,7,FALSE),0)</f>
        <v>0</v>
      </c>
      <c r="K25" s="84">
        <f>IFERROR(VLOOKUP($B25,[1]NUM1!$G$3:$T$99,8,FALSE),0)</f>
        <v>0</v>
      </c>
      <c r="L25" s="84">
        <f>IFERROR(VLOOKUP($B25,[1]NUM1!$G$3:$T$99,9,FALSE),0)</f>
        <v>0</v>
      </c>
      <c r="M25" s="84">
        <f>IFERROR(VLOOKUP($B25,[1]NUM1!$G$3:$T$99,10,FALSE),0)</f>
        <v>0</v>
      </c>
      <c r="N25" s="84">
        <f>IFERROR(VLOOKUP($B25,[1]NUM1!$G$3:$T$99,11,FALSE),0)</f>
        <v>0</v>
      </c>
      <c r="O25" s="84">
        <f>IFERROR(VLOOKUP($B25,[1]NUM1!$G$3:$T$99,12,FALSE),0)</f>
        <v>0</v>
      </c>
      <c r="P25" s="84">
        <f>IFERROR(VLOOKUP($B25,[1]NUM1!$G$3:$T$99,13,FALSE),0)</f>
        <v>0</v>
      </c>
      <c r="Q25" s="85">
        <f t="shared" si="0"/>
        <v>0</v>
      </c>
      <c r="R25" s="84">
        <f>IFERROR(VLOOKUP($B25,[1]DEN1!$G$3:$T$102,2,FALSE),0)</f>
        <v>0</v>
      </c>
      <c r="S25" s="84">
        <f>IFERROR(VLOOKUP($B25,[1]DEN1!$G$3:$T$102,3,FALSE),0)</f>
        <v>0</v>
      </c>
      <c r="T25" s="84">
        <f>IFERROR(VLOOKUP($B25,[1]DEN1!$G$3:$T$102,4,FALSE),0)</f>
        <v>0</v>
      </c>
      <c r="U25" s="84">
        <f>IFERROR(VLOOKUP($B25,[1]DEN1!$G$3:$T$102,5,FALSE),0)</f>
        <v>0</v>
      </c>
      <c r="V25" s="84">
        <f>IFERROR(VLOOKUP($B25,[1]DEN1!$G$3:$T$102,6,FALSE),0)</f>
        <v>0</v>
      </c>
      <c r="W25" s="84">
        <f>IFERROR(VLOOKUP($B25,[1]DEN1!$G$3:$T$102,7,FALSE),0)</f>
        <v>0</v>
      </c>
      <c r="X25" s="84">
        <f>IFERROR(VLOOKUP($B25,[1]DEN1!$G$3:$T$102,8,FALSE),0)</f>
        <v>0</v>
      </c>
      <c r="Y25" s="84">
        <f>IFERROR(VLOOKUP($B25,[1]DEN1!$G$3:$T$102,9,FALSE),0)</f>
        <v>0</v>
      </c>
      <c r="Z25" s="84">
        <f>IFERROR(VLOOKUP($B25,[1]DEN1!$G$3:$T$102,10,FALSE),0)</f>
        <v>0</v>
      </c>
      <c r="AA25" s="84">
        <f>IFERROR(VLOOKUP($B25,[1]DEN1!$G$3:$T$102,11,FALSE),0)</f>
        <v>0</v>
      </c>
      <c r="AB25" s="84">
        <f>IFERROR(VLOOKUP($B25,[1]DEN1!$G$3:$T$102,12,FALSE),0)</f>
        <v>0</v>
      </c>
      <c r="AC25" s="84">
        <f>IFERROR(VLOOKUP($B25,[1]DEN1!$G$3:$T$102,13,FALSE),0)</f>
        <v>0</v>
      </c>
      <c r="AD25" s="85">
        <f t="shared" si="1"/>
        <v>0</v>
      </c>
    </row>
    <row r="26" spans="1:30" x14ac:dyDescent="0.25">
      <c r="A26" s="137" t="s">
        <v>38</v>
      </c>
      <c r="B26" s="138"/>
      <c r="C26" s="135">
        <f>D26/'Metas Muni'!G5</f>
        <v>0.98841172460804361</v>
      </c>
      <c r="D26" s="10">
        <f>Q26/AD26</f>
        <v>0.88957055214723924</v>
      </c>
      <c r="E26" s="86">
        <f>SUM(E12:E25)</f>
        <v>13</v>
      </c>
      <c r="F26" s="86">
        <f t="shared" ref="F26:O26" si="2">SUM(F12:F25)</f>
        <v>4</v>
      </c>
      <c r="G26" s="86">
        <f t="shared" si="2"/>
        <v>13</v>
      </c>
      <c r="H26" s="86">
        <f t="shared" si="2"/>
        <v>8</v>
      </c>
      <c r="I26" s="86">
        <f t="shared" si="2"/>
        <v>21</v>
      </c>
      <c r="J26" s="86">
        <f t="shared" si="2"/>
        <v>12</v>
      </c>
      <c r="K26" s="86">
        <f t="shared" si="2"/>
        <v>13</v>
      </c>
      <c r="L26" s="86">
        <f t="shared" si="2"/>
        <v>8</v>
      </c>
      <c r="M26" s="86">
        <f t="shared" si="2"/>
        <v>8</v>
      </c>
      <c r="N26" s="86">
        <f t="shared" si="2"/>
        <v>11</v>
      </c>
      <c r="O26" s="86">
        <f t="shared" si="2"/>
        <v>7</v>
      </c>
      <c r="P26" s="86">
        <f>SUM(P12:P25)</f>
        <v>27</v>
      </c>
      <c r="Q26" s="87">
        <f>SUM(Q12:Q25)</f>
        <v>145</v>
      </c>
      <c r="R26" s="86">
        <f>SUM(R12:R25)</f>
        <v>49</v>
      </c>
      <c r="S26" s="86">
        <f t="shared" ref="S26:AB26" si="3">SUM(S12:S25)</f>
        <v>14</v>
      </c>
      <c r="T26" s="86">
        <f t="shared" si="3"/>
        <v>24</v>
      </c>
      <c r="U26" s="86">
        <f t="shared" si="3"/>
        <v>12</v>
      </c>
      <c r="V26" s="86">
        <f t="shared" si="3"/>
        <v>6</v>
      </c>
      <c r="W26" s="86">
        <f t="shared" si="3"/>
        <v>10</v>
      </c>
      <c r="X26" s="86">
        <f t="shared" si="3"/>
        <v>11</v>
      </c>
      <c r="Y26" s="86">
        <f t="shared" si="3"/>
        <v>19</v>
      </c>
      <c r="Z26" s="86">
        <f t="shared" si="3"/>
        <v>8</v>
      </c>
      <c r="AA26" s="86">
        <f t="shared" si="3"/>
        <v>1</v>
      </c>
      <c r="AB26" s="86">
        <f t="shared" si="3"/>
        <v>2</v>
      </c>
      <c r="AC26" s="86">
        <f>SUM(AC12:AC25)</f>
        <v>7</v>
      </c>
      <c r="AD26" s="86">
        <f>SUM(AD12:AD25)</f>
        <v>163</v>
      </c>
    </row>
    <row r="27" spans="1:30" x14ac:dyDescent="0.25">
      <c r="A27" s="2" t="s">
        <v>39</v>
      </c>
      <c r="B27" s="2" t="s">
        <v>40</v>
      </c>
      <c r="C27" s="4"/>
      <c r="D27" s="4"/>
      <c r="E27" s="84">
        <f>IFERROR(VLOOKUP($B27,[1]NUM1!$G$3:$T$99,2,FALSE),0)</f>
        <v>1</v>
      </c>
      <c r="F27" s="84">
        <f>IFERROR(VLOOKUP($B27,[1]NUM1!$G$3:$T$99,3,FALSE),0)</f>
        <v>1</v>
      </c>
      <c r="G27" s="84">
        <f>IFERROR(VLOOKUP($B27,[1]NUM1!$G$3:$T$99,4,FALSE),0)</f>
        <v>2</v>
      </c>
      <c r="H27" s="84">
        <f>IFERROR(VLOOKUP($B27,[1]NUM1!$G$3:$T$99,5,FALSE),0)</f>
        <v>2</v>
      </c>
      <c r="I27" s="84">
        <f>IFERROR(VLOOKUP($B27,[1]NUM1!$G$3:$T$99,6,FALSE),0)</f>
        <v>2</v>
      </c>
      <c r="J27" s="84">
        <f>IFERROR(VLOOKUP($B27,[1]NUM1!$G$3:$T$99,7,FALSE),0)</f>
        <v>0</v>
      </c>
      <c r="K27" s="84">
        <f>IFERROR(VLOOKUP($B27,[1]NUM1!$G$3:$T$99,8,FALSE),0)</f>
        <v>1</v>
      </c>
      <c r="L27" s="84">
        <f>IFERROR(VLOOKUP($B27,[1]NUM1!$G$3:$T$99,9,FALSE),0)</f>
        <v>1</v>
      </c>
      <c r="M27" s="84">
        <f>IFERROR(VLOOKUP($B27,[1]NUM1!$G$3:$T$99,10,FALSE),0)</f>
        <v>3</v>
      </c>
      <c r="N27" s="84">
        <f>IFERROR(VLOOKUP($B27,[1]NUM1!$G$3:$T$99,11,FALSE),0)</f>
        <v>8</v>
      </c>
      <c r="O27" s="84">
        <f>IFERROR(VLOOKUP($B27,[1]NUM1!$G$3:$T$99,12,FALSE),0)</f>
        <v>11</v>
      </c>
      <c r="P27" s="84">
        <f>IFERROR(VLOOKUP($B27,[1]NUM1!$G$3:$T$99,13,FALSE),0)</f>
        <v>12</v>
      </c>
      <c r="Q27" s="85">
        <f t="shared" ref="Q27:Q35" si="4">SUM(E27:P27)</f>
        <v>44</v>
      </c>
      <c r="R27" s="84">
        <f>IFERROR(VLOOKUP($B27,[1]DEN1!$G$3:$T$102,2,FALSE),0)</f>
        <v>5</v>
      </c>
      <c r="S27" s="84">
        <f>IFERROR(VLOOKUP($B27,[1]DEN1!$G$3:$T$102,3,FALSE),0)</f>
        <v>1</v>
      </c>
      <c r="T27" s="84">
        <f>IFERROR(VLOOKUP($B27,[1]DEN1!$G$3:$T$102,4,FALSE),0)</f>
        <v>3</v>
      </c>
      <c r="U27" s="84">
        <f>IFERROR(VLOOKUP($B27,[1]DEN1!$G$3:$T$102,5,FALSE),0)</f>
        <v>2</v>
      </c>
      <c r="V27" s="84">
        <f>IFERROR(VLOOKUP($B27,[1]DEN1!$G$3:$T$102,6,FALSE),0)</f>
        <v>1</v>
      </c>
      <c r="W27" s="84">
        <f>IFERROR(VLOOKUP($B27,[1]DEN1!$G$3:$T$102,7,FALSE),0)</f>
        <v>5</v>
      </c>
      <c r="X27" s="84">
        <f>IFERROR(VLOOKUP($B27,[1]DEN1!$G$3:$T$102,8,FALSE),0)</f>
        <v>8</v>
      </c>
      <c r="Y27" s="84">
        <f>IFERROR(VLOOKUP($B27,[1]DEN1!$G$3:$T$102,9,FALSE),0)</f>
        <v>10</v>
      </c>
      <c r="Z27" s="84">
        <f>IFERROR(VLOOKUP($B27,[1]DEN1!$G$3:$T$102,10,FALSE),0)</f>
        <v>1</v>
      </c>
      <c r="AA27" s="84">
        <f>IFERROR(VLOOKUP($B27,[1]DEN1!$G$3:$T$102,11,FALSE),0)</f>
        <v>2</v>
      </c>
      <c r="AB27" s="84">
        <f>IFERROR(VLOOKUP($B27,[1]DEN1!$G$3:$T$102,12,FALSE),0)</f>
        <v>0</v>
      </c>
      <c r="AC27" s="84">
        <f>IFERROR(VLOOKUP($B27,[1]DEN1!$G$3:$T$102,13,FALSE),0)</f>
        <v>0</v>
      </c>
      <c r="AD27" s="85">
        <f t="shared" si="1"/>
        <v>38</v>
      </c>
    </row>
    <row r="28" spans="1:30" x14ac:dyDescent="0.25">
      <c r="A28" s="2" t="s">
        <v>39</v>
      </c>
      <c r="B28" s="2" t="s">
        <v>41</v>
      </c>
      <c r="C28" s="4"/>
      <c r="D28" s="4"/>
      <c r="E28" s="84">
        <f>IFERROR(VLOOKUP($B28,[1]NUM1!$G$3:$T$99,2,FALSE),0)</f>
        <v>0</v>
      </c>
      <c r="F28" s="84">
        <f>IFERROR(VLOOKUP($B28,[1]NUM1!$G$3:$T$99,3,FALSE),0)</f>
        <v>2</v>
      </c>
      <c r="G28" s="84">
        <f>IFERROR(VLOOKUP($B28,[1]NUM1!$G$3:$T$99,4,FALSE),0)</f>
        <v>1</v>
      </c>
      <c r="H28" s="84">
        <f>IFERROR(VLOOKUP($B28,[1]NUM1!$G$3:$T$99,5,FALSE),0)</f>
        <v>2</v>
      </c>
      <c r="I28" s="84">
        <f>IFERROR(VLOOKUP($B28,[1]NUM1!$G$3:$T$99,6,FALSE),0)</f>
        <v>2</v>
      </c>
      <c r="J28" s="84">
        <f>IFERROR(VLOOKUP($B28,[1]NUM1!$G$3:$T$99,7,FALSE),0)</f>
        <v>0</v>
      </c>
      <c r="K28" s="84">
        <f>IFERROR(VLOOKUP($B28,[1]NUM1!$G$3:$T$99,8,FALSE),0)</f>
        <v>0</v>
      </c>
      <c r="L28" s="84">
        <f>IFERROR(VLOOKUP($B28,[1]NUM1!$G$3:$T$99,9,FALSE),0)</f>
        <v>1</v>
      </c>
      <c r="M28" s="84">
        <f>IFERROR(VLOOKUP($B28,[1]NUM1!$G$3:$T$99,10,FALSE),0)</f>
        <v>1</v>
      </c>
      <c r="N28" s="84">
        <f>IFERROR(VLOOKUP($B28,[1]NUM1!$G$3:$T$99,11,FALSE),0)</f>
        <v>1</v>
      </c>
      <c r="O28" s="84">
        <f>IFERROR(VLOOKUP($B28,[1]NUM1!$G$3:$T$99,12,FALSE),0)</f>
        <v>0</v>
      </c>
      <c r="P28" s="84">
        <f>IFERROR(VLOOKUP($B28,[1]NUM1!$G$3:$T$99,13,FALSE),0)</f>
        <v>8</v>
      </c>
      <c r="Q28" s="85">
        <f t="shared" si="4"/>
        <v>18</v>
      </c>
      <c r="R28" s="84">
        <f>IFERROR(VLOOKUP($B28,[1]DEN1!$G$3:$T$102,2,FALSE),0)</f>
        <v>3</v>
      </c>
      <c r="S28" s="84">
        <f>IFERROR(VLOOKUP($B28,[1]DEN1!$G$3:$T$102,3,FALSE),0)</f>
        <v>2</v>
      </c>
      <c r="T28" s="84">
        <f>IFERROR(VLOOKUP($B28,[1]DEN1!$G$3:$T$102,4,FALSE),0)</f>
        <v>2</v>
      </c>
      <c r="U28" s="84">
        <f>IFERROR(VLOOKUP($B28,[1]DEN1!$G$3:$T$102,5,FALSE),0)</f>
        <v>1</v>
      </c>
      <c r="V28" s="84">
        <f>IFERROR(VLOOKUP($B28,[1]DEN1!$G$3:$T$102,6,FALSE),0)</f>
        <v>0</v>
      </c>
      <c r="W28" s="84">
        <f>IFERROR(VLOOKUP($B28,[1]DEN1!$G$3:$T$102,7,FALSE),0)</f>
        <v>2</v>
      </c>
      <c r="X28" s="84">
        <f>IFERROR(VLOOKUP($B28,[1]DEN1!$G$3:$T$102,8,FALSE),0)</f>
        <v>1</v>
      </c>
      <c r="Y28" s="84">
        <f>IFERROR(VLOOKUP($B28,[1]DEN1!$G$3:$T$102,9,FALSE),0)</f>
        <v>0</v>
      </c>
      <c r="Z28" s="84">
        <f>IFERROR(VLOOKUP($B28,[1]DEN1!$G$3:$T$102,10,FALSE),0)</f>
        <v>2</v>
      </c>
      <c r="AA28" s="84">
        <f>IFERROR(VLOOKUP($B28,[1]DEN1!$G$3:$T$102,11,FALSE),0)</f>
        <v>2</v>
      </c>
      <c r="AB28" s="84">
        <f>IFERROR(VLOOKUP($B28,[1]DEN1!$G$3:$T$102,12,FALSE),0)</f>
        <v>0</v>
      </c>
      <c r="AC28" s="84">
        <f>IFERROR(VLOOKUP($B28,[1]DEN1!$G$3:$T$102,13,FALSE),0)</f>
        <v>0</v>
      </c>
      <c r="AD28" s="85">
        <f t="shared" si="1"/>
        <v>15</v>
      </c>
    </row>
    <row r="29" spans="1:30" x14ac:dyDescent="0.25">
      <c r="A29" s="2" t="s">
        <v>39</v>
      </c>
      <c r="B29" s="2" t="s">
        <v>42</v>
      </c>
      <c r="C29" s="4"/>
      <c r="D29" s="4"/>
      <c r="E29" s="84">
        <f>IFERROR(VLOOKUP($B29,[1]NUM1!$G$3:$T$99,2,FALSE),0)</f>
        <v>1</v>
      </c>
      <c r="F29" s="84">
        <f>IFERROR(VLOOKUP($B29,[1]NUM1!$G$3:$T$99,3,FALSE),0)</f>
        <v>0</v>
      </c>
      <c r="G29" s="84">
        <f>IFERROR(VLOOKUP($B29,[1]NUM1!$G$3:$T$99,4,FALSE),0)</f>
        <v>0</v>
      </c>
      <c r="H29" s="84">
        <f>IFERROR(VLOOKUP($B29,[1]NUM1!$G$3:$T$99,5,FALSE),0)</f>
        <v>4</v>
      </c>
      <c r="I29" s="84">
        <f>IFERROR(VLOOKUP($B29,[1]NUM1!$G$3:$T$99,6,FALSE),0)</f>
        <v>6</v>
      </c>
      <c r="J29" s="84">
        <f>IFERROR(VLOOKUP($B29,[1]NUM1!$G$3:$T$99,7,FALSE),0)</f>
        <v>2</v>
      </c>
      <c r="K29" s="84">
        <f>IFERROR(VLOOKUP($B29,[1]NUM1!$G$3:$T$99,8,FALSE),0)</f>
        <v>2</v>
      </c>
      <c r="L29" s="84">
        <f>IFERROR(VLOOKUP($B29,[1]NUM1!$G$3:$T$99,9,FALSE),0)</f>
        <v>3</v>
      </c>
      <c r="M29" s="84">
        <f>IFERROR(VLOOKUP($B29,[1]NUM1!$G$3:$T$99,10,FALSE),0)</f>
        <v>0</v>
      </c>
      <c r="N29" s="84">
        <f>IFERROR(VLOOKUP($B29,[1]NUM1!$G$3:$T$99,11,FALSE),0)</f>
        <v>2</v>
      </c>
      <c r="O29" s="84">
        <f>IFERROR(VLOOKUP($B29,[1]NUM1!$G$3:$T$99,12,FALSE),0)</f>
        <v>2</v>
      </c>
      <c r="P29" s="84">
        <f>IFERROR(VLOOKUP($B29,[1]NUM1!$G$3:$T$99,13,FALSE),0)</f>
        <v>8</v>
      </c>
      <c r="Q29" s="85">
        <f t="shared" si="4"/>
        <v>30</v>
      </c>
      <c r="R29" s="84">
        <f>IFERROR(VLOOKUP($B29,[1]DEN1!$G$3:$T$102,2,FALSE),0)</f>
        <v>4</v>
      </c>
      <c r="S29" s="84">
        <f>IFERROR(VLOOKUP($B29,[1]DEN1!$G$3:$T$102,3,FALSE),0)</f>
        <v>6</v>
      </c>
      <c r="T29" s="84">
        <f>IFERROR(VLOOKUP($B29,[1]DEN1!$G$3:$T$102,4,FALSE),0)</f>
        <v>5</v>
      </c>
      <c r="U29" s="84">
        <f>IFERROR(VLOOKUP($B29,[1]DEN1!$G$3:$T$102,5,FALSE),0)</f>
        <v>2</v>
      </c>
      <c r="V29" s="84">
        <f>IFERROR(VLOOKUP($B29,[1]DEN1!$G$3:$T$102,6,FALSE),0)</f>
        <v>2</v>
      </c>
      <c r="W29" s="84">
        <f>IFERROR(VLOOKUP($B29,[1]DEN1!$G$3:$T$102,7,FALSE),0)</f>
        <v>0</v>
      </c>
      <c r="X29" s="84">
        <f>IFERROR(VLOOKUP($B29,[1]DEN1!$G$3:$T$102,8,FALSE),0)</f>
        <v>2</v>
      </c>
      <c r="Y29" s="84">
        <f>IFERROR(VLOOKUP($B29,[1]DEN1!$G$3:$T$102,9,FALSE),0)</f>
        <v>2</v>
      </c>
      <c r="Z29" s="84">
        <f>IFERROR(VLOOKUP($B29,[1]DEN1!$G$3:$T$102,10,FALSE),0)</f>
        <v>1</v>
      </c>
      <c r="AA29" s="84">
        <f>IFERROR(VLOOKUP($B29,[1]DEN1!$G$3:$T$102,11,FALSE),0)</f>
        <v>6</v>
      </c>
      <c r="AB29" s="84">
        <f>IFERROR(VLOOKUP($B29,[1]DEN1!$G$3:$T$102,12,FALSE),0)</f>
        <v>1</v>
      </c>
      <c r="AC29" s="84">
        <f>IFERROR(VLOOKUP($B29,[1]DEN1!$G$3:$T$102,13,FALSE),0)</f>
        <v>6</v>
      </c>
      <c r="AD29" s="85">
        <f t="shared" si="1"/>
        <v>37</v>
      </c>
    </row>
    <row r="30" spans="1:30" x14ac:dyDescent="0.25">
      <c r="A30" s="2" t="s">
        <v>39</v>
      </c>
      <c r="B30" s="2" t="s">
        <v>43</v>
      </c>
      <c r="C30" s="4"/>
      <c r="D30" s="4"/>
      <c r="E30" s="84">
        <f>IFERROR(VLOOKUP($B30,[1]NUM1!$G$3:$T$99,2,FALSE),0)</f>
        <v>0</v>
      </c>
      <c r="F30" s="84">
        <f>IFERROR(VLOOKUP($B30,[1]NUM1!$G$3:$T$99,3,FALSE),0)</f>
        <v>0</v>
      </c>
      <c r="G30" s="84">
        <f>IFERROR(VLOOKUP($B30,[1]NUM1!$G$3:$T$99,4,FALSE),0)</f>
        <v>0</v>
      </c>
      <c r="H30" s="84">
        <f>IFERROR(VLOOKUP($B30,[1]NUM1!$G$3:$T$99,5,FALSE),0)</f>
        <v>0</v>
      </c>
      <c r="I30" s="84">
        <f>IFERROR(VLOOKUP($B30,[1]NUM1!$G$3:$T$99,6,FALSE),0)</f>
        <v>1</v>
      </c>
      <c r="J30" s="84">
        <f>IFERROR(VLOOKUP($B30,[1]NUM1!$G$3:$T$99,7,FALSE),0)</f>
        <v>0</v>
      </c>
      <c r="K30" s="84">
        <f>IFERROR(VLOOKUP($B30,[1]NUM1!$G$3:$T$99,8,FALSE),0)</f>
        <v>0</v>
      </c>
      <c r="L30" s="84">
        <f>IFERROR(VLOOKUP($B30,[1]NUM1!$G$3:$T$99,9,FALSE),0)</f>
        <v>0</v>
      </c>
      <c r="M30" s="84">
        <f>IFERROR(VLOOKUP($B30,[1]NUM1!$G$3:$T$99,10,FALSE),0)</f>
        <v>0</v>
      </c>
      <c r="N30" s="84">
        <f>IFERROR(VLOOKUP($B30,[1]NUM1!$G$3:$T$99,11,FALSE),0)</f>
        <v>0</v>
      </c>
      <c r="O30" s="84">
        <f>IFERROR(VLOOKUP($B30,[1]NUM1!$G$3:$T$99,12,FALSE),0)</f>
        <v>0</v>
      </c>
      <c r="P30" s="84">
        <f>IFERROR(VLOOKUP($B30,[1]NUM1!$G$3:$T$99,13,FALSE),0)</f>
        <v>3</v>
      </c>
      <c r="Q30" s="85">
        <f t="shared" si="4"/>
        <v>4</v>
      </c>
      <c r="R30" s="84">
        <f>IFERROR(VLOOKUP($B30,[1]DEN1!$G$3:$T$102,2,FALSE),0)</f>
        <v>0</v>
      </c>
      <c r="S30" s="84">
        <f>IFERROR(VLOOKUP($B30,[1]DEN1!$G$3:$T$102,3,FALSE),0)</f>
        <v>0</v>
      </c>
      <c r="T30" s="84">
        <f>IFERROR(VLOOKUP($B30,[1]DEN1!$G$3:$T$102,4,FALSE),0)</f>
        <v>1</v>
      </c>
      <c r="U30" s="84">
        <f>IFERROR(VLOOKUP($B30,[1]DEN1!$G$3:$T$102,5,FALSE),0)</f>
        <v>0</v>
      </c>
      <c r="V30" s="84">
        <f>IFERROR(VLOOKUP($B30,[1]DEN1!$G$3:$T$102,6,FALSE),0)</f>
        <v>1</v>
      </c>
      <c r="W30" s="84">
        <f>IFERROR(VLOOKUP($B30,[1]DEN1!$G$3:$T$102,7,FALSE),0)</f>
        <v>1</v>
      </c>
      <c r="X30" s="84">
        <f>IFERROR(VLOOKUP($B30,[1]DEN1!$G$3:$T$102,8,FALSE),0)</f>
        <v>0</v>
      </c>
      <c r="Y30" s="84">
        <f>IFERROR(VLOOKUP($B30,[1]DEN1!$G$3:$T$102,9,FALSE),0)</f>
        <v>0</v>
      </c>
      <c r="Z30" s="84">
        <f>IFERROR(VLOOKUP($B30,[1]DEN1!$G$3:$T$102,10,FALSE),0)</f>
        <v>1</v>
      </c>
      <c r="AA30" s="84">
        <f>IFERROR(VLOOKUP($B30,[1]DEN1!$G$3:$T$102,11,FALSE),0)</f>
        <v>4</v>
      </c>
      <c r="AB30" s="84">
        <f>IFERROR(VLOOKUP($B30,[1]DEN1!$G$3:$T$102,12,FALSE),0)</f>
        <v>1</v>
      </c>
      <c r="AC30" s="84">
        <f>IFERROR(VLOOKUP($B30,[1]DEN1!$G$3:$T$102,13,FALSE),0)</f>
        <v>0</v>
      </c>
      <c r="AD30" s="85">
        <f t="shared" si="1"/>
        <v>9</v>
      </c>
    </row>
    <row r="31" spans="1:30" x14ac:dyDescent="0.25">
      <c r="A31" s="2" t="s">
        <v>39</v>
      </c>
      <c r="B31" s="2" t="s">
        <v>44</v>
      </c>
      <c r="C31" s="4"/>
      <c r="D31" s="4"/>
      <c r="E31" s="84">
        <f>IFERROR(VLOOKUP($B31,[1]NUM1!$G$3:$T$99,2,FALSE),0)</f>
        <v>1</v>
      </c>
      <c r="F31" s="84">
        <f>IFERROR(VLOOKUP($B31,[1]NUM1!$G$3:$T$99,3,FALSE),0)</f>
        <v>1</v>
      </c>
      <c r="G31" s="84">
        <f>IFERROR(VLOOKUP($B31,[1]NUM1!$G$3:$T$99,4,FALSE),0)</f>
        <v>2</v>
      </c>
      <c r="H31" s="84">
        <f>IFERROR(VLOOKUP($B31,[1]NUM1!$G$3:$T$99,5,FALSE),0)</f>
        <v>2</v>
      </c>
      <c r="I31" s="84">
        <f>IFERROR(VLOOKUP($B31,[1]NUM1!$G$3:$T$99,6,FALSE),0)</f>
        <v>3</v>
      </c>
      <c r="J31" s="84">
        <f>IFERROR(VLOOKUP($B31,[1]NUM1!$G$3:$T$99,7,FALSE),0)</f>
        <v>2</v>
      </c>
      <c r="K31" s="84">
        <f>IFERROR(VLOOKUP($B31,[1]NUM1!$G$3:$T$99,8,FALSE),0)</f>
        <v>2</v>
      </c>
      <c r="L31" s="84">
        <f>IFERROR(VLOOKUP($B31,[1]NUM1!$G$3:$T$99,9,FALSE),0)</f>
        <v>2</v>
      </c>
      <c r="M31" s="84">
        <f>IFERROR(VLOOKUP($B31,[1]NUM1!$G$3:$T$99,10,FALSE),0)</f>
        <v>1</v>
      </c>
      <c r="N31" s="84">
        <f>IFERROR(VLOOKUP($B31,[1]NUM1!$G$3:$T$99,11,FALSE),0)</f>
        <v>2</v>
      </c>
      <c r="O31" s="84">
        <f>IFERROR(VLOOKUP($B31,[1]NUM1!$G$3:$T$99,12,FALSE),0)</f>
        <v>0</v>
      </c>
      <c r="P31" s="84">
        <f>IFERROR(VLOOKUP($B31,[1]NUM1!$G$3:$T$99,13,FALSE),0)</f>
        <v>8</v>
      </c>
      <c r="Q31" s="85">
        <f t="shared" si="4"/>
        <v>26</v>
      </c>
      <c r="R31" s="84">
        <f>IFERROR(VLOOKUP($B31,[1]DEN1!$G$3:$T$102,2,FALSE),0)</f>
        <v>5</v>
      </c>
      <c r="S31" s="84">
        <f>IFERROR(VLOOKUP($B31,[1]DEN1!$G$3:$T$102,3,FALSE),0)</f>
        <v>1</v>
      </c>
      <c r="T31" s="84">
        <f>IFERROR(VLOOKUP($B31,[1]DEN1!$G$3:$T$102,4,FALSE),0)</f>
        <v>5</v>
      </c>
      <c r="U31" s="84">
        <f>IFERROR(VLOOKUP($B31,[1]DEN1!$G$3:$T$102,5,FALSE),0)</f>
        <v>0</v>
      </c>
      <c r="V31" s="84">
        <f>IFERROR(VLOOKUP($B31,[1]DEN1!$G$3:$T$102,6,FALSE),0)</f>
        <v>0</v>
      </c>
      <c r="W31" s="84">
        <f>IFERROR(VLOOKUP($B31,[1]DEN1!$G$3:$T$102,7,FALSE),0)</f>
        <v>3</v>
      </c>
      <c r="X31" s="84">
        <f>IFERROR(VLOOKUP($B31,[1]DEN1!$G$3:$T$102,8,FALSE),0)</f>
        <v>1</v>
      </c>
      <c r="Y31" s="84">
        <f>IFERROR(VLOOKUP($B31,[1]DEN1!$G$3:$T$102,9,FALSE),0)</f>
        <v>2</v>
      </c>
      <c r="Z31" s="84">
        <f>IFERROR(VLOOKUP($B31,[1]DEN1!$G$3:$T$102,10,FALSE),0)</f>
        <v>1</v>
      </c>
      <c r="AA31" s="84">
        <f>IFERROR(VLOOKUP($B31,[1]DEN1!$G$3:$T$102,11,FALSE),0)</f>
        <v>2</v>
      </c>
      <c r="AB31" s="84">
        <f>IFERROR(VLOOKUP($B31,[1]DEN1!$G$3:$T$102,12,FALSE),0)</f>
        <v>1</v>
      </c>
      <c r="AC31" s="84">
        <f>IFERROR(VLOOKUP($B31,[1]DEN1!$G$3:$T$102,13,FALSE),0)</f>
        <v>0</v>
      </c>
      <c r="AD31" s="85">
        <f t="shared" si="1"/>
        <v>21</v>
      </c>
    </row>
    <row r="32" spans="1:30" x14ac:dyDescent="0.25">
      <c r="A32" s="2" t="s">
        <v>39</v>
      </c>
      <c r="B32" s="2" t="s">
        <v>45</v>
      </c>
      <c r="C32" s="4"/>
      <c r="D32" s="4"/>
      <c r="E32" s="84">
        <f>IFERROR(VLOOKUP($B32,[1]NUM1!$G$3:$T$99,2,FALSE),0)</f>
        <v>0</v>
      </c>
      <c r="F32" s="84">
        <f>IFERROR(VLOOKUP($B32,[1]NUM1!$G$3:$T$99,3,FALSE),0)</f>
        <v>0</v>
      </c>
      <c r="G32" s="84">
        <f>IFERROR(VLOOKUP($B32,[1]NUM1!$G$3:$T$99,4,FALSE),0)</f>
        <v>0</v>
      </c>
      <c r="H32" s="84">
        <f>IFERROR(VLOOKUP($B32,[1]NUM1!$G$3:$T$99,5,FALSE),0)</f>
        <v>0</v>
      </c>
      <c r="I32" s="84">
        <f>IFERROR(VLOOKUP($B32,[1]NUM1!$G$3:$T$99,6,FALSE),0)</f>
        <v>0</v>
      </c>
      <c r="J32" s="84">
        <f>IFERROR(VLOOKUP($B32,[1]NUM1!$G$3:$T$99,7,FALSE),0)</f>
        <v>0</v>
      </c>
      <c r="K32" s="84">
        <f>IFERROR(VLOOKUP($B32,[1]NUM1!$G$3:$T$99,8,FALSE),0)</f>
        <v>0</v>
      </c>
      <c r="L32" s="84">
        <f>IFERROR(VLOOKUP($B32,[1]NUM1!$G$3:$T$99,9,FALSE),0)</f>
        <v>0</v>
      </c>
      <c r="M32" s="84">
        <f>IFERROR(VLOOKUP($B32,[1]NUM1!$G$3:$T$99,10,FALSE),0)</f>
        <v>0</v>
      </c>
      <c r="N32" s="84">
        <f>IFERROR(VLOOKUP($B32,[1]NUM1!$G$3:$T$99,11,FALSE),0)</f>
        <v>0</v>
      </c>
      <c r="O32" s="84">
        <f>IFERROR(VLOOKUP($B32,[1]NUM1!$G$3:$T$99,12,FALSE),0)</f>
        <v>0</v>
      </c>
      <c r="P32" s="84">
        <f>IFERROR(VLOOKUP($B32,[1]NUM1!$G$3:$T$99,13,FALSE),0)</f>
        <v>0</v>
      </c>
      <c r="Q32" s="85">
        <f t="shared" si="4"/>
        <v>0</v>
      </c>
      <c r="R32" s="84">
        <f>IFERROR(VLOOKUP($B32,[1]DEN1!$G$3:$T$102,2,FALSE),0)</f>
        <v>0</v>
      </c>
      <c r="S32" s="84">
        <f>IFERROR(VLOOKUP($B32,[1]DEN1!$G$3:$T$102,3,FALSE),0)</f>
        <v>0</v>
      </c>
      <c r="T32" s="84">
        <f>IFERROR(VLOOKUP($B32,[1]DEN1!$G$3:$T$102,4,FALSE),0)</f>
        <v>0</v>
      </c>
      <c r="U32" s="84">
        <f>IFERROR(VLOOKUP($B32,[1]DEN1!$G$3:$T$102,5,FALSE),0)</f>
        <v>0</v>
      </c>
      <c r="V32" s="84">
        <f>IFERROR(VLOOKUP($B32,[1]DEN1!$G$3:$T$102,6,FALSE),0)</f>
        <v>0</v>
      </c>
      <c r="W32" s="84">
        <f>IFERROR(VLOOKUP($B32,[1]DEN1!$G$3:$T$102,7,FALSE),0)</f>
        <v>0</v>
      </c>
      <c r="X32" s="84">
        <f>IFERROR(VLOOKUP($B32,[1]DEN1!$G$3:$T$102,8,FALSE),0)</f>
        <v>0</v>
      </c>
      <c r="Y32" s="84">
        <f>IFERROR(VLOOKUP($B32,[1]DEN1!$G$3:$T$102,9,FALSE),0)</f>
        <v>0</v>
      </c>
      <c r="Z32" s="84">
        <f>IFERROR(VLOOKUP($B32,[1]DEN1!$G$3:$T$102,10,FALSE),0)</f>
        <v>0</v>
      </c>
      <c r="AA32" s="84">
        <f>IFERROR(VLOOKUP($B32,[1]DEN1!$G$3:$T$102,11,FALSE),0)</f>
        <v>0</v>
      </c>
      <c r="AB32" s="84">
        <f>IFERROR(VLOOKUP($B32,[1]DEN1!$G$3:$T$102,12,FALSE),0)</f>
        <v>0</v>
      </c>
      <c r="AC32" s="84">
        <f>IFERROR(VLOOKUP($B32,[1]DEN1!$G$3:$T$102,13,FALSE),0)</f>
        <v>0</v>
      </c>
      <c r="AD32" s="85">
        <f t="shared" si="1"/>
        <v>0</v>
      </c>
    </row>
    <row r="33" spans="1:30" x14ac:dyDescent="0.25">
      <c r="A33" s="2" t="s">
        <v>39</v>
      </c>
      <c r="B33" s="2" t="s">
        <v>46</v>
      </c>
      <c r="C33" s="4"/>
      <c r="D33" s="4"/>
      <c r="E33" s="84">
        <f>IFERROR(VLOOKUP($B33,[1]NUM1!$G$3:$T$99,2,FALSE),0)</f>
        <v>0</v>
      </c>
      <c r="F33" s="84">
        <f>IFERROR(VLOOKUP($B33,[1]NUM1!$G$3:$T$99,3,FALSE),0)</f>
        <v>0</v>
      </c>
      <c r="G33" s="84">
        <f>IFERROR(VLOOKUP($B33,[1]NUM1!$G$3:$T$99,4,FALSE),0)</f>
        <v>1</v>
      </c>
      <c r="H33" s="84">
        <f>IFERROR(VLOOKUP($B33,[1]NUM1!$G$3:$T$99,5,FALSE),0)</f>
        <v>0</v>
      </c>
      <c r="I33" s="84">
        <f>IFERROR(VLOOKUP($B33,[1]NUM1!$G$3:$T$99,6,FALSE),0)</f>
        <v>0</v>
      </c>
      <c r="J33" s="84">
        <f>IFERROR(VLOOKUP($B33,[1]NUM1!$G$3:$T$99,7,FALSE),0)</f>
        <v>0</v>
      </c>
      <c r="K33" s="84">
        <f>IFERROR(VLOOKUP($B33,[1]NUM1!$G$3:$T$99,8,FALSE),0)</f>
        <v>0</v>
      </c>
      <c r="L33" s="84">
        <f>IFERROR(VLOOKUP($B33,[1]NUM1!$G$3:$T$99,9,FALSE),0)</f>
        <v>1</v>
      </c>
      <c r="M33" s="84">
        <f>IFERROR(VLOOKUP($B33,[1]NUM1!$G$3:$T$99,10,FALSE),0)</f>
        <v>0</v>
      </c>
      <c r="N33" s="84">
        <f>IFERROR(VLOOKUP($B33,[1]NUM1!$G$3:$T$99,11,FALSE),0)</f>
        <v>0</v>
      </c>
      <c r="O33" s="84">
        <f>IFERROR(VLOOKUP($B33,[1]NUM1!$G$3:$T$99,12,FALSE),0)</f>
        <v>0</v>
      </c>
      <c r="P33" s="84">
        <f>IFERROR(VLOOKUP($B33,[1]NUM1!$G$3:$T$99,13,FALSE),0)</f>
        <v>0</v>
      </c>
      <c r="Q33" s="85">
        <f t="shared" si="4"/>
        <v>2</v>
      </c>
      <c r="R33" s="84">
        <f>IFERROR(VLOOKUP($B33,[1]DEN1!$G$3:$T$102,2,FALSE),0)</f>
        <v>1</v>
      </c>
      <c r="S33" s="84">
        <f>IFERROR(VLOOKUP($B33,[1]DEN1!$G$3:$T$102,3,FALSE),0)</f>
        <v>0</v>
      </c>
      <c r="T33" s="84">
        <f>IFERROR(VLOOKUP($B33,[1]DEN1!$G$3:$T$102,4,FALSE),0)</f>
        <v>0</v>
      </c>
      <c r="U33" s="84">
        <f>IFERROR(VLOOKUP($B33,[1]DEN1!$G$3:$T$102,5,FALSE),0)</f>
        <v>0</v>
      </c>
      <c r="V33" s="84">
        <f>IFERROR(VLOOKUP($B33,[1]DEN1!$G$3:$T$102,6,FALSE),0)</f>
        <v>1</v>
      </c>
      <c r="W33" s="84">
        <f>IFERROR(VLOOKUP($B33,[1]DEN1!$G$3:$T$102,7,FALSE),0)</f>
        <v>0</v>
      </c>
      <c r="X33" s="84">
        <f>IFERROR(VLOOKUP($B33,[1]DEN1!$G$3:$T$102,8,FALSE),0)</f>
        <v>0</v>
      </c>
      <c r="Y33" s="84">
        <f>IFERROR(VLOOKUP($B33,[1]DEN1!$G$3:$T$102,9,FALSE),0)</f>
        <v>1</v>
      </c>
      <c r="Z33" s="84">
        <f>IFERROR(VLOOKUP($B33,[1]DEN1!$G$3:$T$102,10,FALSE),0)</f>
        <v>0</v>
      </c>
      <c r="AA33" s="84">
        <f>IFERROR(VLOOKUP($B33,[1]DEN1!$G$3:$T$102,11,FALSE),0)</f>
        <v>0</v>
      </c>
      <c r="AB33" s="84">
        <f>IFERROR(VLOOKUP($B33,[1]DEN1!$G$3:$T$102,12,FALSE),0)</f>
        <v>0</v>
      </c>
      <c r="AC33" s="84">
        <f>IFERROR(VLOOKUP($B33,[1]DEN1!$G$3:$T$102,13,FALSE),0)</f>
        <v>0</v>
      </c>
      <c r="AD33" s="85">
        <f t="shared" si="1"/>
        <v>3</v>
      </c>
    </row>
    <row r="34" spans="1:30" x14ac:dyDescent="0.25">
      <c r="A34" s="2" t="s">
        <v>39</v>
      </c>
      <c r="B34" s="2" t="s">
        <v>47</v>
      </c>
      <c r="C34" s="4"/>
      <c r="D34" s="4"/>
      <c r="E34" s="84">
        <f>IFERROR(VLOOKUP($B34,[1]NUM1!$G$3:$T$99,2,FALSE),0)</f>
        <v>0</v>
      </c>
      <c r="F34" s="84">
        <f>IFERROR(VLOOKUP($B34,[1]NUM1!$G$3:$T$99,3,FALSE),0)</f>
        <v>0</v>
      </c>
      <c r="G34" s="84">
        <f>IFERROR(VLOOKUP($B34,[1]NUM1!$G$3:$T$99,4,FALSE),0)</f>
        <v>0</v>
      </c>
      <c r="H34" s="84">
        <f>IFERROR(VLOOKUP($B34,[1]NUM1!$G$3:$T$99,5,FALSE),0)</f>
        <v>1</v>
      </c>
      <c r="I34" s="84">
        <f>IFERROR(VLOOKUP($B34,[1]NUM1!$G$3:$T$99,6,FALSE),0)</f>
        <v>0</v>
      </c>
      <c r="J34" s="84">
        <f>IFERROR(VLOOKUP($B34,[1]NUM1!$G$3:$T$99,7,FALSE),0)</f>
        <v>0</v>
      </c>
      <c r="K34" s="84">
        <f>IFERROR(VLOOKUP($B34,[1]NUM1!$G$3:$T$99,8,FALSE),0)</f>
        <v>0</v>
      </c>
      <c r="L34" s="84">
        <f>IFERROR(VLOOKUP($B34,[1]NUM1!$G$3:$T$99,9,FALSE),0)</f>
        <v>1</v>
      </c>
      <c r="M34" s="84">
        <f>IFERROR(VLOOKUP($B34,[1]NUM1!$G$3:$T$99,10,FALSE),0)</f>
        <v>0</v>
      </c>
      <c r="N34" s="84">
        <f>IFERROR(VLOOKUP($B34,[1]NUM1!$G$3:$T$99,11,FALSE),0)</f>
        <v>0</v>
      </c>
      <c r="O34" s="84">
        <f>IFERROR(VLOOKUP($B34,[1]NUM1!$G$3:$T$99,12,FALSE),0)</f>
        <v>0</v>
      </c>
      <c r="P34" s="84">
        <f>IFERROR(VLOOKUP($B34,[1]NUM1!$G$3:$T$99,13,FALSE),0)</f>
        <v>0</v>
      </c>
      <c r="Q34" s="85">
        <f t="shared" si="4"/>
        <v>2</v>
      </c>
      <c r="R34" s="84">
        <f>IFERROR(VLOOKUP($B34,[1]DEN1!$G$3:$T$102,2,FALSE),0)</f>
        <v>0</v>
      </c>
      <c r="S34" s="84">
        <f>IFERROR(VLOOKUP($B34,[1]DEN1!$G$3:$T$102,3,FALSE),0)</f>
        <v>1</v>
      </c>
      <c r="T34" s="84">
        <f>IFERROR(VLOOKUP($B34,[1]DEN1!$G$3:$T$102,4,FALSE),0)</f>
        <v>0</v>
      </c>
      <c r="U34" s="84">
        <f>IFERROR(VLOOKUP($B34,[1]DEN1!$G$3:$T$102,5,FALSE),0)</f>
        <v>1</v>
      </c>
      <c r="V34" s="84">
        <f>IFERROR(VLOOKUP($B34,[1]DEN1!$G$3:$T$102,6,FALSE),0)</f>
        <v>0</v>
      </c>
      <c r="W34" s="84">
        <f>IFERROR(VLOOKUP($B34,[1]DEN1!$G$3:$T$102,7,FALSE),0)</f>
        <v>1</v>
      </c>
      <c r="X34" s="84">
        <f>IFERROR(VLOOKUP($B34,[1]DEN1!$G$3:$T$102,8,FALSE),0)</f>
        <v>0</v>
      </c>
      <c r="Y34" s="84">
        <f>IFERROR(VLOOKUP($B34,[1]DEN1!$G$3:$T$102,9,FALSE),0)</f>
        <v>1</v>
      </c>
      <c r="Z34" s="84">
        <f>IFERROR(VLOOKUP($B34,[1]DEN1!$G$3:$T$102,10,FALSE),0)</f>
        <v>0</v>
      </c>
      <c r="AA34" s="84">
        <f>IFERROR(VLOOKUP($B34,[1]DEN1!$G$3:$T$102,11,FALSE),0)</f>
        <v>0</v>
      </c>
      <c r="AB34" s="84">
        <f>IFERROR(VLOOKUP($B34,[1]DEN1!$G$3:$T$102,12,FALSE),0)</f>
        <v>0</v>
      </c>
      <c r="AC34" s="84">
        <f>IFERROR(VLOOKUP($B34,[1]DEN1!$G$3:$T$102,13,FALSE),0)</f>
        <v>0</v>
      </c>
      <c r="AD34" s="85">
        <f t="shared" si="1"/>
        <v>4</v>
      </c>
    </row>
    <row r="35" spans="1:30" x14ac:dyDescent="0.25">
      <c r="A35" s="2" t="s">
        <v>39</v>
      </c>
      <c r="B35" s="2" t="s">
        <v>48</v>
      </c>
      <c r="C35" s="4"/>
      <c r="D35" s="4"/>
      <c r="E35" s="84">
        <f>IFERROR(VLOOKUP($B35,[1]NUM1!$G$3:$T$99,2,FALSE),0)</f>
        <v>0</v>
      </c>
      <c r="F35" s="84">
        <f>IFERROR(VLOOKUP($B35,[1]NUM1!$G$3:$T$99,3,FALSE),0)</f>
        <v>0</v>
      </c>
      <c r="G35" s="84">
        <f>IFERROR(VLOOKUP($B35,[1]NUM1!$G$3:$T$99,4,FALSE),0)</f>
        <v>0</v>
      </c>
      <c r="H35" s="84">
        <f>IFERROR(VLOOKUP($B35,[1]NUM1!$G$3:$T$99,5,FALSE),0)</f>
        <v>0</v>
      </c>
      <c r="I35" s="84">
        <f>IFERROR(VLOOKUP($B35,[1]NUM1!$G$3:$T$99,6,FALSE),0)</f>
        <v>0</v>
      </c>
      <c r="J35" s="84">
        <f>IFERROR(VLOOKUP($B35,[1]NUM1!$G$3:$T$99,7,FALSE),0)</f>
        <v>0</v>
      </c>
      <c r="K35" s="84">
        <f>IFERROR(VLOOKUP($B35,[1]NUM1!$G$3:$T$99,8,FALSE),0)</f>
        <v>0</v>
      </c>
      <c r="L35" s="84">
        <f>IFERROR(VLOOKUP($B35,[1]NUM1!$G$3:$T$99,9,FALSE),0)</f>
        <v>0</v>
      </c>
      <c r="M35" s="84">
        <f>IFERROR(VLOOKUP($B35,[1]NUM1!$G$3:$T$99,10,FALSE),0)</f>
        <v>0</v>
      </c>
      <c r="N35" s="84">
        <f>IFERROR(VLOOKUP($B35,[1]NUM1!$G$3:$T$99,11,FALSE),0)</f>
        <v>0</v>
      </c>
      <c r="O35" s="84">
        <f>IFERROR(VLOOKUP($B35,[1]NUM1!$G$3:$T$99,12,FALSE),0)</f>
        <v>0</v>
      </c>
      <c r="P35" s="84">
        <f>IFERROR(VLOOKUP($B35,[1]NUM1!$G$3:$T$99,13,FALSE),0)</f>
        <v>1</v>
      </c>
      <c r="Q35" s="85">
        <f t="shared" si="4"/>
        <v>1</v>
      </c>
      <c r="R35" s="84">
        <f>IFERROR(VLOOKUP($B35,[1]DEN1!$G$3:$T$102,2,FALSE),0)</f>
        <v>0</v>
      </c>
      <c r="S35" s="84">
        <f>IFERROR(VLOOKUP($B35,[1]DEN1!$G$3:$T$102,3,FALSE),0)</f>
        <v>0</v>
      </c>
      <c r="T35" s="84">
        <f>IFERROR(VLOOKUP($B35,[1]DEN1!$G$3:$T$102,4,FALSE),0)</f>
        <v>0</v>
      </c>
      <c r="U35" s="84">
        <f>IFERROR(VLOOKUP($B35,[1]DEN1!$G$3:$T$102,5,FALSE),0)</f>
        <v>0</v>
      </c>
      <c r="V35" s="84">
        <f>IFERROR(VLOOKUP($B35,[1]DEN1!$G$3:$T$102,6,FALSE),0)</f>
        <v>0</v>
      </c>
      <c r="W35" s="84">
        <f>IFERROR(VLOOKUP($B35,[1]DEN1!$G$3:$T$102,7,FALSE),0)</f>
        <v>0</v>
      </c>
      <c r="X35" s="84">
        <f>IFERROR(VLOOKUP($B35,[1]DEN1!$G$3:$T$102,8,FALSE),0)</f>
        <v>0</v>
      </c>
      <c r="Y35" s="84">
        <f>IFERROR(VLOOKUP($B35,[1]DEN1!$G$3:$T$102,9,FALSE),0)</f>
        <v>0</v>
      </c>
      <c r="Z35" s="84">
        <f>IFERROR(VLOOKUP($B35,[1]DEN1!$G$3:$T$102,10,FALSE),0)</f>
        <v>0</v>
      </c>
      <c r="AA35" s="84">
        <f>IFERROR(VLOOKUP($B35,[1]DEN1!$G$3:$T$102,11,FALSE),0)</f>
        <v>1</v>
      </c>
      <c r="AB35" s="84">
        <f>IFERROR(VLOOKUP($B35,[1]DEN1!$G$3:$T$102,12,FALSE),0)</f>
        <v>0</v>
      </c>
      <c r="AC35" s="84">
        <f>IFERROR(VLOOKUP($B35,[1]DEN1!$G$3:$T$102,13,FALSE),0)</f>
        <v>0</v>
      </c>
      <c r="AD35" s="85">
        <f t="shared" si="1"/>
        <v>1</v>
      </c>
    </row>
    <row r="36" spans="1:30" x14ac:dyDescent="0.25">
      <c r="A36" s="2" t="s">
        <v>39</v>
      </c>
      <c r="B36" s="2" t="s">
        <v>49</v>
      </c>
      <c r="C36" s="4"/>
      <c r="D36" s="4"/>
      <c r="E36" s="84">
        <f>IFERROR(VLOOKUP($B36,[1]NUM1!$G$3:$T$99,2,FALSE),0)</f>
        <v>0</v>
      </c>
      <c r="F36" s="84">
        <f>IFERROR(VLOOKUP($B36,[1]NUM1!$G$3:$T$99,3,FALSE),0)</f>
        <v>0</v>
      </c>
      <c r="G36" s="84">
        <f>IFERROR(VLOOKUP($B36,[1]NUM1!$G$3:$T$99,4,FALSE),0)</f>
        <v>0</v>
      </c>
      <c r="H36" s="84">
        <f>IFERROR(VLOOKUP($B36,[1]NUM1!$G$3:$T$99,5,FALSE),0)</f>
        <v>0</v>
      </c>
      <c r="I36" s="84">
        <f>IFERROR(VLOOKUP($B36,[1]NUM1!$G$3:$T$99,6,FALSE),0)</f>
        <v>0</v>
      </c>
      <c r="J36" s="84">
        <f>IFERROR(VLOOKUP($B36,[1]NUM1!$G$3:$T$99,7,FALSE),0)</f>
        <v>0</v>
      </c>
      <c r="K36" s="84">
        <f>IFERROR(VLOOKUP($B36,[1]NUM1!$G$3:$T$99,8,FALSE),0)</f>
        <v>0</v>
      </c>
      <c r="L36" s="84">
        <f>IFERROR(VLOOKUP($B36,[1]NUM1!$G$3:$T$99,9,FALSE),0)</f>
        <v>0</v>
      </c>
      <c r="M36" s="84">
        <f>IFERROR(VLOOKUP($B36,[1]NUM1!$G$3:$T$99,10,FALSE),0)</f>
        <v>0</v>
      </c>
      <c r="N36" s="84">
        <f>IFERROR(VLOOKUP($B36,[1]NUM1!$G$3:$T$99,11,FALSE),0)</f>
        <v>0</v>
      </c>
      <c r="O36" s="84">
        <f>IFERROR(VLOOKUP($B36,[1]NUM1!$G$3:$T$99,12,FALSE),0)</f>
        <v>1</v>
      </c>
      <c r="P36" s="84">
        <f>IFERROR(VLOOKUP($B36,[1]NUM1!$G$3:$T$99,13,FALSE),0)</f>
        <v>1</v>
      </c>
      <c r="Q36" s="85">
        <f>SUM(E36:P36)</f>
        <v>2</v>
      </c>
      <c r="R36" s="84">
        <f>IFERROR(VLOOKUP($B36,[1]DEN1!$G$3:$T$102,2,FALSE),0)</f>
        <v>0</v>
      </c>
      <c r="S36" s="84">
        <f>IFERROR(VLOOKUP($B36,[1]DEN1!$G$3:$T$102,3,FALSE),0)</f>
        <v>0</v>
      </c>
      <c r="T36" s="84">
        <f>IFERROR(VLOOKUP($B36,[1]DEN1!$G$3:$T$102,4,FALSE),0)</f>
        <v>0</v>
      </c>
      <c r="U36" s="84">
        <f>IFERROR(VLOOKUP($B36,[1]DEN1!$G$3:$T$102,5,FALSE),0)</f>
        <v>0</v>
      </c>
      <c r="V36" s="84">
        <f>IFERROR(VLOOKUP($B36,[1]DEN1!$G$3:$T$102,6,FALSE),0)</f>
        <v>0</v>
      </c>
      <c r="W36" s="84">
        <f>IFERROR(VLOOKUP($B36,[1]DEN1!$G$3:$T$102,7,FALSE),0)</f>
        <v>0</v>
      </c>
      <c r="X36" s="84">
        <f>IFERROR(VLOOKUP($B36,[1]DEN1!$G$3:$T$102,8,FALSE),0)</f>
        <v>0</v>
      </c>
      <c r="Y36" s="84">
        <f>IFERROR(VLOOKUP($B36,[1]DEN1!$G$3:$T$102,9,FALSE),0)</f>
        <v>1</v>
      </c>
      <c r="Z36" s="84">
        <f>IFERROR(VLOOKUP($B36,[1]DEN1!$G$3:$T$102,10,FALSE),0)</f>
        <v>1</v>
      </c>
      <c r="AA36" s="84">
        <f>IFERROR(VLOOKUP($B36,[1]DEN1!$G$3:$T$102,11,FALSE),0)</f>
        <v>0</v>
      </c>
      <c r="AB36" s="84">
        <f>IFERROR(VLOOKUP($B36,[1]DEN1!$G$3:$T$102,12,FALSE),0)</f>
        <v>0</v>
      </c>
      <c r="AC36" s="84">
        <f>IFERROR(VLOOKUP($B36,[1]DEN1!$G$3:$T$102,13,FALSE),0)</f>
        <v>0</v>
      </c>
      <c r="AD36" s="85">
        <f t="shared" si="1"/>
        <v>2</v>
      </c>
    </row>
    <row r="37" spans="1:30" x14ac:dyDescent="0.25">
      <c r="A37" s="11" t="s">
        <v>39</v>
      </c>
      <c r="B37" s="2" t="s">
        <v>50</v>
      </c>
      <c r="C37" s="4"/>
      <c r="D37" s="4"/>
      <c r="E37" s="84">
        <f>IFERROR(VLOOKUP($B37,[1]NUM1!$G$3:$T$99,2,FALSE),0)</f>
        <v>1</v>
      </c>
      <c r="F37" s="84">
        <f>IFERROR(VLOOKUP($B37,[1]NUM1!$G$3:$T$99,3,FALSE),0)</f>
        <v>0</v>
      </c>
      <c r="G37" s="84">
        <f>IFERROR(VLOOKUP($B37,[1]NUM1!$G$3:$T$99,4,FALSE),0)</f>
        <v>0</v>
      </c>
      <c r="H37" s="84">
        <f>IFERROR(VLOOKUP($B37,[1]NUM1!$G$3:$T$99,5,FALSE),0)</f>
        <v>0</v>
      </c>
      <c r="I37" s="84">
        <f>IFERROR(VLOOKUP($B37,[1]NUM1!$G$3:$T$99,6,FALSE),0)</f>
        <v>0</v>
      </c>
      <c r="J37" s="84">
        <f>IFERROR(VLOOKUP($B37,[1]NUM1!$G$3:$T$99,7,FALSE),0)</f>
        <v>0</v>
      </c>
      <c r="K37" s="84">
        <f>IFERROR(VLOOKUP($B37,[1]NUM1!$G$3:$T$99,8,FALSE),0)</f>
        <v>0</v>
      </c>
      <c r="L37" s="84">
        <f>IFERROR(VLOOKUP($B37,[1]NUM1!$G$3:$T$99,9,FALSE),0)</f>
        <v>0</v>
      </c>
      <c r="M37" s="84">
        <f>IFERROR(VLOOKUP($B37,[1]NUM1!$G$3:$T$99,10,FALSE),0)</f>
        <v>0</v>
      </c>
      <c r="N37" s="84">
        <f>IFERROR(VLOOKUP($B37,[1]NUM1!$G$3:$T$99,11,FALSE),0)</f>
        <v>0</v>
      </c>
      <c r="O37" s="84">
        <f>IFERROR(VLOOKUP($B37,[1]NUM1!$G$3:$T$99,12,FALSE),0)</f>
        <v>0</v>
      </c>
      <c r="P37" s="84">
        <f>IFERROR(VLOOKUP($B37,[1]NUM1!$G$3:$T$99,13,FALSE),0)</f>
        <v>0</v>
      </c>
      <c r="Q37" s="85">
        <f>SUM(E37:P37)</f>
        <v>1</v>
      </c>
      <c r="R37" s="84">
        <f>IFERROR(VLOOKUP($B37,[1]DEN1!$G$3:$T$102,2,FALSE),0)</f>
        <v>1</v>
      </c>
      <c r="S37" s="84">
        <f>IFERROR(VLOOKUP($B37,[1]DEN1!$G$3:$T$102,3,FALSE),0)</f>
        <v>0</v>
      </c>
      <c r="T37" s="84">
        <f>IFERROR(VLOOKUP($B37,[1]DEN1!$G$3:$T$102,4,FALSE),0)</f>
        <v>0</v>
      </c>
      <c r="U37" s="84">
        <f>IFERROR(VLOOKUP($B37,[1]DEN1!$G$3:$T$102,5,FALSE),0)</f>
        <v>0</v>
      </c>
      <c r="V37" s="84">
        <f>IFERROR(VLOOKUP($B37,[1]DEN1!$G$3:$T$102,6,FALSE),0)</f>
        <v>2</v>
      </c>
      <c r="W37" s="84">
        <f>IFERROR(VLOOKUP($B37,[1]DEN1!$G$3:$T$102,7,FALSE),0)</f>
        <v>0</v>
      </c>
      <c r="X37" s="84">
        <f>IFERROR(VLOOKUP($B37,[1]DEN1!$G$3:$T$102,8,FALSE),0)</f>
        <v>1</v>
      </c>
      <c r="Y37" s="84">
        <f>IFERROR(VLOOKUP($B37,[1]DEN1!$G$3:$T$102,9,FALSE),0)</f>
        <v>0</v>
      </c>
      <c r="Z37" s="84">
        <f>IFERROR(VLOOKUP($B37,[1]DEN1!$G$3:$T$102,10,FALSE),0)</f>
        <v>1</v>
      </c>
      <c r="AA37" s="84">
        <f>IFERROR(VLOOKUP($B37,[1]DEN1!$G$3:$T$102,11,FALSE),0)</f>
        <v>1</v>
      </c>
      <c r="AB37" s="84">
        <f>IFERROR(VLOOKUP($B37,[1]DEN1!$G$3:$T$102,12,FALSE),0)</f>
        <v>0</v>
      </c>
      <c r="AC37" s="84">
        <f>IFERROR(VLOOKUP($B37,[1]DEN1!$G$3:$T$102,13,FALSE),0)</f>
        <v>0</v>
      </c>
      <c r="AD37" s="85">
        <f t="shared" si="1"/>
        <v>6</v>
      </c>
    </row>
    <row r="38" spans="1:30" x14ac:dyDescent="0.25">
      <c r="A38" s="11" t="s">
        <v>39</v>
      </c>
      <c r="B38" s="2" t="s">
        <v>301</v>
      </c>
      <c r="C38" s="4"/>
      <c r="D38" s="4"/>
      <c r="E38" s="84">
        <f>IFERROR(VLOOKUP($B38,[1]NUM1!$G$3:$T$99,2,FALSE),0)</f>
        <v>0</v>
      </c>
      <c r="F38" s="84">
        <f>IFERROR(VLOOKUP($B38,[1]NUM1!$G$3:$T$99,3,FALSE),0)</f>
        <v>0</v>
      </c>
      <c r="G38" s="84">
        <f>IFERROR(VLOOKUP($B38,[1]NUM1!$G$3:$T$99,4,FALSE),0)</f>
        <v>0</v>
      </c>
      <c r="H38" s="84">
        <f>IFERROR(VLOOKUP($B38,[1]NUM1!$G$3:$T$99,5,FALSE),0)</f>
        <v>0</v>
      </c>
      <c r="I38" s="84">
        <f>IFERROR(VLOOKUP($B38,[1]NUM1!$G$3:$T$99,6,FALSE),0)</f>
        <v>0</v>
      </c>
      <c r="J38" s="84">
        <f>IFERROR(VLOOKUP($B38,[1]NUM1!$G$3:$T$99,7,FALSE),0)</f>
        <v>0</v>
      </c>
      <c r="K38" s="84">
        <f>IFERROR(VLOOKUP($B38,[1]NUM1!$G$3:$T$99,8,FALSE),0)</f>
        <v>0</v>
      </c>
      <c r="L38" s="84">
        <f>IFERROR(VLOOKUP($B38,[1]NUM1!$G$3:$T$99,9,FALSE),0)</f>
        <v>0</v>
      </c>
      <c r="M38" s="84">
        <f>IFERROR(VLOOKUP($B38,[1]NUM1!$G$3:$T$99,10,FALSE),0)</f>
        <v>2</v>
      </c>
      <c r="N38" s="84">
        <f>IFERROR(VLOOKUP($B38,[1]NUM1!$G$3:$T$99,11,FALSE),0)</f>
        <v>0</v>
      </c>
      <c r="O38" s="84">
        <f>IFERROR(VLOOKUP($B38,[1]NUM1!$G$3:$T$99,12,FALSE),0)</f>
        <v>0</v>
      </c>
      <c r="P38" s="84">
        <f>IFERROR(VLOOKUP($B38,[1]NUM1!$G$3:$T$99,13,FALSE),0)</f>
        <v>1</v>
      </c>
      <c r="Q38" s="88">
        <f>SUM(E38:P38)</f>
        <v>3</v>
      </c>
      <c r="R38" s="84">
        <f>IFERROR(VLOOKUP($B38,[1]DEN1!$G$3:$T$102,2,FALSE),0)</f>
        <v>0</v>
      </c>
      <c r="S38" s="84">
        <f>IFERROR(VLOOKUP($B38,[1]DEN1!$G$3:$T$102,3,FALSE),0)</f>
        <v>0</v>
      </c>
      <c r="T38" s="84">
        <f>IFERROR(VLOOKUP($B38,[1]DEN1!$G$3:$T$102,4,FALSE),0)</f>
        <v>0</v>
      </c>
      <c r="U38" s="84">
        <f>IFERROR(VLOOKUP($B38,[1]DEN1!$G$3:$T$102,5,FALSE),0)</f>
        <v>0</v>
      </c>
      <c r="V38" s="84">
        <f>IFERROR(VLOOKUP($B38,[1]DEN1!$G$3:$T$102,6,FALSE),0)</f>
        <v>0</v>
      </c>
      <c r="W38" s="84">
        <f>IFERROR(VLOOKUP($B38,[1]DEN1!$G$3:$T$102,7,FALSE),0)</f>
        <v>0</v>
      </c>
      <c r="X38" s="84">
        <f>IFERROR(VLOOKUP($B38,[1]DEN1!$G$3:$T$102,8,FALSE),0)</f>
        <v>0</v>
      </c>
      <c r="Y38" s="84">
        <f>IFERROR(VLOOKUP($B38,[1]DEN1!$G$3:$T$102,9,FALSE),0)</f>
        <v>2</v>
      </c>
      <c r="Z38" s="84">
        <f>IFERROR(VLOOKUP($B38,[1]DEN1!$G$3:$T$102,10,FALSE),0)</f>
        <v>4</v>
      </c>
      <c r="AA38" s="84">
        <f>IFERROR(VLOOKUP($B38,[1]DEN1!$G$3:$T$102,11,FALSE),0)</f>
        <v>1</v>
      </c>
      <c r="AB38" s="84">
        <f>IFERROR(VLOOKUP($B38,[1]DEN1!$G$3:$T$102,12,FALSE),0)</f>
        <v>1</v>
      </c>
      <c r="AC38" s="84">
        <f>IFERROR(VLOOKUP($B38,[1]DEN1!$G$3:$T$102,13,FALSE),0)</f>
        <v>2</v>
      </c>
      <c r="AD38" s="88">
        <f>SUM(R38:AC38)</f>
        <v>10</v>
      </c>
    </row>
    <row r="39" spans="1:30" x14ac:dyDescent="0.25">
      <c r="A39" s="11" t="s">
        <v>39</v>
      </c>
      <c r="B39" s="2" t="s">
        <v>302</v>
      </c>
      <c r="C39" s="4"/>
      <c r="D39" s="4"/>
      <c r="E39" s="84">
        <f>IFERROR(VLOOKUP($B39,[1]NUM1!$G$3:$T$99,2,FALSE),0)</f>
        <v>0</v>
      </c>
      <c r="F39" s="84">
        <f>IFERROR(VLOOKUP($B39,[1]NUM1!$G$3:$T$99,3,FALSE),0)</f>
        <v>0</v>
      </c>
      <c r="G39" s="84">
        <f>IFERROR(VLOOKUP($B39,[1]NUM1!$G$3:$T$99,4,FALSE),0)</f>
        <v>0</v>
      </c>
      <c r="H39" s="84">
        <f>IFERROR(VLOOKUP($B39,[1]NUM1!$G$3:$T$99,5,FALSE),0)</f>
        <v>0</v>
      </c>
      <c r="I39" s="84">
        <f>IFERROR(VLOOKUP($B39,[1]NUM1!$G$3:$T$99,6,FALSE),0)</f>
        <v>0</v>
      </c>
      <c r="J39" s="84">
        <f>IFERROR(VLOOKUP($B39,[1]NUM1!$G$3:$T$99,7,FALSE),0)</f>
        <v>0</v>
      </c>
      <c r="K39" s="84">
        <f>IFERROR(VLOOKUP($B39,[1]NUM1!$G$3:$T$99,8,FALSE),0)</f>
        <v>0</v>
      </c>
      <c r="L39" s="84">
        <f>IFERROR(VLOOKUP($B39,[1]NUM1!$G$3:$T$99,9,FALSE),0)</f>
        <v>0</v>
      </c>
      <c r="M39" s="84">
        <f>IFERROR(VLOOKUP($B39,[1]NUM1!$G$3:$T$99,10,FALSE),0)</f>
        <v>0</v>
      </c>
      <c r="N39" s="84">
        <f>IFERROR(VLOOKUP($B39,[1]NUM1!$G$3:$T$99,11,FALSE),0)</f>
        <v>1</v>
      </c>
      <c r="O39" s="84">
        <f>IFERROR(VLOOKUP($B39,[1]NUM1!$G$3:$T$99,12,FALSE),0)</f>
        <v>0</v>
      </c>
      <c r="P39" s="84">
        <f>IFERROR(VLOOKUP($B39,[1]NUM1!$G$3:$T$99,13,FALSE),0)</f>
        <v>2</v>
      </c>
      <c r="Q39" s="88">
        <f>SUM(E39:P39)</f>
        <v>3</v>
      </c>
      <c r="R39" s="84">
        <f>IFERROR(VLOOKUP($B39,[1]DEN1!$G$3:$T$102,2,FALSE),0)</f>
        <v>0</v>
      </c>
      <c r="S39" s="84">
        <f>IFERROR(VLOOKUP($B39,[1]DEN1!$G$3:$T$102,3,FALSE),0)</f>
        <v>0</v>
      </c>
      <c r="T39" s="84">
        <f>IFERROR(VLOOKUP($B39,[1]DEN1!$G$3:$T$102,4,FALSE),0)</f>
        <v>0</v>
      </c>
      <c r="U39" s="84">
        <f>IFERROR(VLOOKUP($B39,[1]DEN1!$G$3:$T$102,5,FALSE),0)</f>
        <v>0</v>
      </c>
      <c r="V39" s="84">
        <f>IFERROR(VLOOKUP($B39,[1]DEN1!$G$3:$T$102,6,FALSE),0)</f>
        <v>0</v>
      </c>
      <c r="W39" s="84">
        <f>IFERROR(VLOOKUP($B39,[1]DEN1!$G$3:$T$102,7,FALSE),0)</f>
        <v>0</v>
      </c>
      <c r="X39" s="84">
        <f>IFERROR(VLOOKUP($B39,[1]DEN1!$G$3:$T$102,8,FALSE),0)</f>
        <v>0</v>
      </c>
      <c r="Y39" s="84">
        <f>IFERROR(VLOOKUP($B39,[1]DEN1!$G$3:$T$102,9,FALSE),0)</f>
        <v>0</v>
      </c>
      <c r="Z39" s="84">
        <f>IFERROR(VLOOKUP($B39,[1]DEN1!$G$3:$T$102,10,FALSE),0)</f>
        <v>0</v>
      </c>
      <c r="AA39" s="84">
        <f>IFERROR(VLOOKUP($B39,[1]DEN1!$G$3:$T$102,11,FALSE),0)</f>
        <v>0</v>
      </c>
      <c r="AB39" s="84">
        <f>IFERROR(VLOOKUP($B39,[1]DEN1!$G$3:$T$102,12,FALSE),0)</f>
        <v>1</v>
      </c>
      <c r="AC39" s="84">
        <f>IFERROR(VLOOKUP($B39,[1]DEN1!$G$3:$T$102,13,FALSE),0)</f>
        <v>1</v>
      </c>
      <c r="AD39" s="88">
        <f>SUM(R39:AC39)</f>
        <v>2</v>
      </c>
    </row>
    <row r="40" spans="1:30" ht="15.75" customHeight="1" thickBot="1" x14ac:dyDescent="0.3">
      <c r="A40" s="137" t="s">
        <v>51</v>
      </c>
      <c r="B40" s="138"/>
      <c r="C40" s="135">
        <f>D40/'Metas Muni'!G6</f>
        <v>1.0210210210210211</v>
      </c>
      <c r="D40" s="10">
        <f>Q40/AD40</f>
        <v>0.91891891891891897</v>
      </c>
      <c r="E40" s="86">
        <f>SUM(E27:E39)</f>
        <v>4</v>
      </c>
      <c r="F40" s="86">
        <f t="shared" ref="F40:P40" si="5">SUM(F27:F39)</f>
        <v>4</v>
      </c>
      <c r="G40" s="86">
        <f t="shared" si="5"/>
        <v>6</v>
      </c>
      <c r="H40" s="86">
        <f t="shared" si="5"/>
        <v>11</v>
      </c>
      <c r="I40" s="86">
        <f t="shared" si="5"/>
        <v>14</v>
      </c>
      <c r="J40" s="86">
        <f t="shared" si="5"/>
        <v>4</v>
      </c>
      <c r="K40" s="86">
        <f t="shared" si="5"/>
        <v>5</v>
      </c>
      <c r="L40" s="86">
        <f t="shared" si="5"/>
        <v>9</v>
      </c>
      <c r="M40" s="86">
        <f t="shared" si="5"/>
        <v>7</v>
      </c>
      <c r="N40" s="86">
        <f t="shared" si="5"/>
        <v>14</v>
      </c>
      <c r="O40" s="86">
        <f t="shared" si="5"/>
        <v>14</v>
      </c>
      <c r="P40" s="86">
        <f t="shared" si="5"/>
        <v>44</v>
      </c>
      <c r="Q40" s="87">
        <f>SUM(Q27:Q39)</f>
        <v>136</v>
      </c>
      <c r="R40" s="86">
        <f>SUM(R27:R39)</f>
        <v>19</v>
      </c>
      <c r="S40" s="86">
        <f>SUM(S27:S39)</f>
        <v>11</v>
      </c>
      <c r="T40" s="86">
        <f>SUM(T27:T39)</f>
        <v>16</v>
      </c>
      <c r="U40" s="86">
        <f t="shared" ref="U40:AC40" si="6">SUM(U27:U39)</f>
        <v>6</v>
      </c>
      <c r="V40" s="86">
        <f t="shared" si="6"/>
        <v>7</v>
      </c>
      <c r="W40" s="86">
        <f t="shared" si="6"/>
        <v>12</v>
      </c>
      <c r="X40" s="86">
        <f t="shared" si="6"/>
        <v>13</v>
      </c>
      <c r="Y40" s="86">
        <f t="shared" si="6"/>
        <v>19</v>
      </c>
      <c r="Z40" s="86">
        <f t="shared" si="6"/>
        <v>12</v>
      </c>
      <c r="AA40" s="86">
        <f t="shared" si="6"/>
        <v>19</v>
      </c>
      <c r="AB40" s="86">
        <f t="shared" si="6"/>
        <v>5</v>
      </c>
      <c r="AC40" s="86">
        <f t="shared" si="6"/>
        <v>9</v>
      </c>
      <c r="AD40" s="86">
        <f>SUM(AD27:AD39)</f>
        <v>148</v>
      </c>
    </row>
    <row r="41" spans="1:30" ht="15.75" thickBot="1" x14ac:dyDescent="0.3">
      <c r="A41" s="12" t="s">
        <v>52</v>
      </c>
      <c r="B41" s="2" t="s">
        <v>53</v>
      </c>
      <c r="C41" s="4"/>
      <c r="D41" s="4"/>
      <c r="E41" s="84">
        <f>IFERROR(VLOOKUP($B41,[1]NUM1!$G$3:$T$99,2,FALSE),0)</f>
        <v>0</v>
      </c>
      <c r="F41" s="84">
        <f>IFERROR(VLOOKUP($B41,[1]NUM1!$G$3:$T$99,3,FALSE),0)</f>
        <v>0</v>
      </c>
      <c r="G41" s="84">
        <f>IFERROR(VLOOKUP($B41,[1]NUM1!$G$3:$T$99,4,FALSE),0)</f>
        <v>0</v>
      </c>
      <c r="H41" s="84">
        <f>IFERROR(VLOOKUP($B41,[1]NUM1!$G$3:$T$99,5,FALSE),0)</f>
        <v>0</v>
      </c>
      <c r="I41" s="84">
        <f>IFERROR(VLOOKUP($B41,[1]NUM1!$G$3:$T$99,6,FALSE),0)</f>
        <v>0</v>
      </c>
      <c r="J41" s="84">
        <f>IFERROR(VLOOKUP($B41,[1]NUM1!$G$3:$T$99,7,FALSE),0)</f>
        <v>0</v>
      </c>
      <c r="K41" s="84">
        <f>IFERROR(VLOOKUP($B41,[1]NUM1!$G$3:$T$99,8,FALSE),0)</f>
        <v>0</v>
      </c>
      <c r="L41" s="84">
        <f>IFERROR(VLOOKUP($B41,[1]NUM1!$G$3:$T$99,9,FALSE),0)</f>
        <v>0</v>
      </c>
      <c r="M41" s="84">
        <f>IFERROR(VLOOKUP($B41,[1]NUM1!$G$3:$T$99,10,FALSE),0)</f>
        <v>0</v>
      </c>
      <c r="N41" s="84">
        <f>IFERROR(VLOOKUP($B41,[1]NUM1!$G$3:$T$99,11,FALSE),0)</f>
        <v>0</v>
      </c>
      <c r="O41" s="84">
        <f>IFERROR(VLOOKUP($B41,[1]NUM1!$G$3:$T$99,12,FALSE),0)</f>
        <v>0</v>
      </c>
      <c r="P41" s="84">
        <f>IFERROR(VLOOKUP($B41,[1]NUM1!$G$3:$T$99,13,FALSE),0)</f>
        <v>0</v>
      </c>
      <c r="Q41" s="89">
        <f>SUM(E41:P41)</f>
        <v>0</v>
      </c>
      <c r="R41" s="84">
        <f>IFERROR(VLOOKUP($B41,[1]DEN1!$G$3:$T$102,2,FALSE),0)</f>
        <v>0</v>
      </c>
      <c r="S41" s="84">
        <f>IFERROR(VLOOKUP($B41,[1]DEN1!$G$3:$T$102,3,FALSE),0)</f>
        <v>0</v>
      </c>
      <c r="T41" s="84">
        <f>IFERROR(VLOOKUP($B41,[1]DEN1!$G$3:$T$102,4,FALSE),0)</f>
        <v>1</v>
      </c>
      <c r="U41" s="84">
        <f>IFERROR(VLOOKUP($B41,[1]DEN1!$G$3:$T$102,5,FALSE),0)</f>
        <v>0</v>
      </c>
      <c r="V41" s="84">
        <f>IFERROR(VLOOKUP($B41,[1]DEN1!$G$3:$T$102,6,FALSE),0)</f>
        <v>0</v>
      </c>
      <c r="W41" s="84">
        <f>IFERROR(VLOOKUP($B41,[1]DEN1!$G$3:$T$102,7,FALSE),0)</f>
        <v>0</v>
      </c>
      <c r="X41" s="84">
        <f>IFERROR(VLOOKUP($B41,[1]DEN1!$G$3:$T$102,8,FALSE),0)</f>
        <v>0</v>
      </c>
      <c r="Y41" s="84">
        <f>IFERROR(VLOOKUP($B41,[1]DEN1!$G$3:$T$102,9,FALSE),0)</f>
        <v>0</v>
      </c>
      <c r="Z41" s="84">
        <f>IFERROR(VLOOKUP($B41,[1]DEN1!$G$3:$T$102,10,FALSE),0)</f>
        <v>0</v>
      </c>
      <c r="AA41" s="84">
        <f>IFERROR(VLOOKUP($B41,[1]DEN1!$G$3:$T$102,11,FALSE),0)</f>
        <v>0</v>
      </c>
      <c r="AB41" s="84">
        <f>IFERROR(VLOOKUP($B41,[1]DEN1!$G$3:$T$102,12,FALSE),0)</f>
        <v>0</v>
      </c>
      <c r="AC41" s="84">
        <f>IFERROR(VLOOKUP($B41,[1]DEN1!$G$3:$T$102,13,FALSE),0)</f>
        <v>0</v>
      </c>
      <c r="AD41" s="85">
        <f t="shared" si="1"/>
        <v>1</v>
      </c>
    </row>
    <row r="42" spans="1:30" ht="15.75" thickBot="1" x14ac:dyDescent="0.3">
      <c r="A42" s="12" t="s">
        <v>52</v>
      </c>
      <c r="B42" s="2" t="s">
        <v>54</v>
      </c>
      <c r="C42" s="4"/>
      <c r="D42" s="4"/>
      <c r="E42" s="84">
        <f>IFERROR(VLOOKUP($B42,[1]NUM1!$G$3:$T$99,2,FALSE),0)</f>
        <v>0</v>
      </c>
      <c r="F42" s="84">
        <f>IFERROR(VLOOKUP($B42,[1]NUM1!$G$3:$T$99,3,FALSE),0)</f>
        <v>0</v>
      </c>
      <c r="G42" s="84">
        <f>IFERROR(VLOOKUP($B42,[1]NUM1!$G$3:$T$99,4,FALSE),0)</f>
        <v>0</v>
      </c>
      <c r="H42" s="84">
        <f>IFERROR(VLOOKUP($B42,[1]NUM1!$G$3:$T$99,5,FALSE),0)</f>
        <v>0</v>
      </c>
      <c r="I42" s="84">
        <f>IFERROR(VLOOKUP($B42,[1]NUM1!$G$3:$T$99,6,FALSE),0)</f>
        <v>0</v>
      </c>
      <c r="J42" s="84">
        <f>IFERROR(VLOOKUP($B42,[1]NUM1!$G$3:$T$99,7,FALSE),0)</f>
        <v>0</v>
      </c>
      <c r="K42" s="84">
        <f>IFERROR(VLOOKUP($B42,[1]NUM1!$G$3:$T$99,8,FALSE),0)</f>
        <v>0</v>
      </c>
      <c r="L42" s="84">
        <f>IFERROR(VLOOKUP($B42,[1]NUM1!$G$3:$T$99,9,FALSE),0)</f>
        <v>0</v>
      </c>
      <c r="M42" s="84">
        <f>IFERROR(VLOOKUP($B42,[1]NUM1!$G$3:$T$99,10,FALSE),0)</f>
        <v>0</v>
      </c>
      <c r="N42" s="84">
        <f>IFERROR(VLOOKUP($B42,[1]NUM1!$G$3:$T$99,11,FALSE),0)</f>
        <v>0</v>
      </c>
      <c r="O42" s="84">
        <f>IFERROR(VLOOKUP($B42,[1]NUM1!$G$3:$T$99,12,FALSE),0)</f>
        <v>0</v>
      </c>
      <c r="P42" s="84">
        <f>IFERROR(VLOOKUP($B42,[1]NUM1!$G$3:$T$99,13,FALSE),0)</f>
        <v>0</v>
      </c>
      <c r="Q42" s="89">
        <f>SUM(E42:P42)</f>
        <v>0</v>
      </c>
      <c r="R42" s="84">
        <f>IFERROR(VLOOKUP($B42,[1]DEN1!$G$3:$T$102,2,FALSE),0)</f>
        <v>0</v>
      </c>
      <c r="S42" s="84">
        <f>IFERROR(VLOOKUP($B42,[1]DEN1!$G$3:$T$102,3,FALSE),0)</f>
        <v>0</v>
      </c>
      <c r="T42" s="84">
        <f>IFERROR(VLOOKUP($B42,[1]DEN1!$G$3:$T$102,4,FALSE),0)</f>
        <v>0</v>
      </c>
      <c r="U42" s="84">
        <f>IFERROR(VLOOKUP($B42,[1]DEN1!$G$3:$T$102,5,FALSE),0)</f>
        <v>0</v>
      </c>
      <c r="V42" s="84">
        <f>IFERROR(VLOOKUP($B42,[1]DEN1!$G$3:$T$102,6,FALSE),0)</f>
        <v>0</v>
      </c>
      <c r="W42" s="84">
        <f>IFERROR(VLOOKUP($B42,[1]DEN1!$G$3:$T$102,7,FALSE),0)</f>
        <v>0</v>
      </c>
      <c r="X42" s="84">
        <f>IFERROR(VLOOKUP($B42,[1]DEN1!$G$3:$T$102,8,FALSE),0)</f>
        <v>0</v>
      </c>
      <c r="Y42" s="84">
        <f>IFERROR(VLOOKUP($B42,[1]DEN1!$G$3:$T$102,9,FALSE),0)</f>
        <v>0</v>
      </c>
      <c r="Z42" s="84">
        <f>IFERROR(VLOOKUP($B42,[1]DEN1!$G$3:$T$102,10,FALSE),0)</f>
        <v>0</v>
      </c>
      <c r="AA42" s="84">
        <f>IFERROR(VLOOKUP($B42,[1]DEN1!$G$3:$T$102,11,FALSE),0)</f>
        <v>0</v>
      </c>
      <c r="AB42" s="84">
        <f>IFERROR(VLOOKUP($B42,[1]DEN1!$G$3:$T$102,12,FALSE),0)</f>
        <v>0</v>
      </c>
      <c r="AC42" s="84">
        <f>IFERROR(VLOOKUP($B42,[1]DEN1!$G$3:$T$102,13,FALSE),0)</f>
        <v>0</v>
      </c>
      <c r="AD42" s="85">
        <f t="shared" si="1"/>
        <v>0</v>
      </c>
    </row>
    <row r="43" spans="1:30" ht="15.75" thickBot="1" x14ac:dyDescent="0.3">
      <c r="A43" s="12" t="s">
        <v>52</v>
      </c>
      <c r="B43" s="2" t="s">
        <v>55</v>
      </c>
      <c r="C43" s="4"/>
      <c r="D43" s="4"/>
      <c r="E43" s="84">
        <f>IFERROR(VLOOKUP($B43,[1]NUM1!$G$3:$T$99,2,FALSE),0)</f>
        <v>0</v>
      </c>
      <c r="F43" s="84">
        <f>IFERROR(VLOOKUP($B43,[1]NUM1!$G$3:$T$99,3,FALSE),0)</f>
        <v>0</v>
      </c>
      <c r="G43" s="84">
        <f>IFERROR(VLOOKUP($B43,[1]NUM1!$G$3:$T$99,4,FALSE),0)</f>
        <v>0</v>
      </c>
      <c r="H43" s="84">
        <f>IFERROR(VLOOKUP($B43,[1]NUM1!$G$3:$T$99,5,FALSE),0)</f>
        <v>0</v>
      </c>
      <c r="I43" s="84">
        <f>IFERROR(VLOOKUP($B43,[1]NUM1!$G$3:$T$99,6,FALSE),0)</f>
        <v>0</v>
      </c>
      <c r="J43" s="84">
        <f>IFERROR(VLOOKUP($B43,[1]NUM1!$G$3:$T$99,7,FALSE),0)</f>
        <v>0</v>
      </c>
      <c r="K43" s="84">
        <f>IFERROR(VLOOKUP($B43,[1]NUM1!$G$3:$T$99,8,FALSE),0)</f>
        <v>0</v>
      </c>
      <c r="L43" s="84">
        <f>IFERROR(VLOOKUP($B43,[1]NUM1!$G$3:$T$99,9,FALSE),0)</f>
        <v>0</v>
      </c>
      <c r="M43" s="84">
        <f>IFERROR(VLOOKUP($B43,[1]NUM1!$G$3:$T$99,10,FALSE),0)</f>
        <v>0</v>
      </c>
      <c r="N43" s="84">
        <f>IFERROR(VLOOKUP($B43,[1]NUM1!$G$3:$T$99,11,FALSE),0)</f>
        <v>0</v>
      </c>
      <c r="O43" s="84">
        <f>IFERROR(VLOOKUP($B43,[1]NUM1!$G$3:$T$99,12,FALSE),0)</f>
        <v>0</v>
      </c>
      <c r="P43" s="84">
        <f>IFERROR(VLOOKUP($B43,[1]NUM1!$G$3:$T$99,13,FALSE),0)</f>
        <v>0</v>
      </c>
      <c r="Q43" s="89">
        <f>SUM(E43:P43)</f>
        <v>0</v>
      </c>
      <c r="R43" s="84">
        <f>IFERROR(VLOOKUP($B43,[1]DEN1!$G$3:$T$102,2,FALSE),0)</f>
        <v>0</v>
      </c>
      <c r="S43" s="84">
        <f>IFERROR(VLOOKUP($B43,[1]DEN1!$G$3:$T$102,3,FALSE),0)</f>
        <v>0</v>
      </c>
      <c r="T43" s="84">
        <f>IFERROR(VLOOKUP($B43,[1]DEN1!$G$3:$T$102,4,FALSE),0)</f>
        <v>0</v>
      </c>
      <c r="U43" s="84">
        <f>IFERROR(VLOOKUP($B43,[1]DEN1!$G$3:$T$102,5,FALSE),0)</f>
        <v>0</v>
      </c>
      <c r="V43" s="84">
        <f>IFERROR(VLOOKUP($B43,[1]DEN1!$G$3:$T$102,6,FALSE),0)</f>
        <v>0</v>
      </c>
      <c r="W43" s="84">
        <f>IFERROR(VLOOKUP($B43,[1]DEN1!$G$3:$T$102,7,FALSE),0)</f>
        <v>0</v>
      </c>
      <c r="X43" s="84">
        <f>IFERROR(VLOOKUP($B43,[1]DEN1!$G$3:$T$102,8,FALSE),0)</f>
        <v>0</v>
      </c>
      <c r="Y43" s="84">
        <f>IFERROR(VLOOKUP($B43,[1]DEN1!$G$3:$T$102,9,FALSE),0)</f>
        <v>0</v>
      </c>
      <c r="Z43" s="84">
        <f>IFERROR(VLOOKUP($B43,[1]DEN1!$G$3:$T$102,10,FALSE),0)</f>
        <v>0</v>
      </c>
      <c r="AA43" s="84">
        <f>IFERROR(VLOOKUP($B43,[1]DEN1!$G$3:$T$102,11,FALSE),0)</f>
        <v>0</v>
      </c>
      <c r="AB43" s="84">
        <f>IFERROR(VLOOKUP($B43,[1]DEN1!$G$3:$T$102,12,FALSE),0)</f>
        <v>0</v>
      </c>
      <c r="AC43" s="84">
        <f>IFERROR(VLOOKUP($B43,[1]DEN1!$G$3:$T$102,13,FALSE),0)</f>
        <v>0</v>
      </c>
      <c r="AD43" s="85">
        <f t="shared" si="1"/>
        <v>0</v>
      </c>
    </row>
    <row r="44" spans="1:30" ht="15.75" thickBot="1" x14ac:dyDescent="0.3">
      <c r="A44" s="12" t="s">
        <v>52</v>
      </c>
      <c r="B44" s="2" t="s">
        <v>56</v>
      </c>
      <c r="C44" s="4"/>
      <c r="D44" s="4"/>
      <c r="E44" s="84">
        <f>IFERROR(VLOOKUP($B44,[1]NUM1!$G$3:$T$99,2,FALSE),0)</f>
        <v>0</v>
      </c>
      <c r="F44" s="84">
        <f>IFERROR(VLOOKUP($B44,[1]NUM1!$G$3:$T$99,3,FALSE),0)</f>
        <v>0</v>
      </c>
      <c r="G44" s="84">
        <f>IFERROR(VLOOKUP($B44,[1]NUM1!$G$3:$T$99,4,FALSE),0)</f>
        <v>0</v>
      </c>
      <c r="H44" s="84">
        <f>IFERROR(VLOOKUP($B44,[1]NUM1!$G$3:$T$99,5,FALSE),0)</f>
        <v>0</v>
      </c>
      <c r="I44" s="84">
        <f>IFERROR(VLOOKUP($B44,[1]NUM1!$G$3:$T$99,6,FALSE),0)</f>
        <v>0</v>
      </c>
      <c r="J44" s="84">
        <f>IFERROR(VLOOKUP($B44,[1]NUM1!$G$3:$T$99,7,FALSE),0)</f>
        <v>0</v>
      </c>
      <c r="K44" s="84">
        <f>IFERROR(VLOOKUP($B44,[1]NUM1!$G$3:$T$99,8,FALSE),0)</f>
        <v>0</v>
      </c>
      <c r="L44" s="84">
        <f>IFERROR(VLOOKUP($B44,[1]NUM1!$G$3:$T$99,9,FALSE),0)</f>
        <v>0</v>
      </c>
      <c r="M44" s="84">
        <f>IFERROR(VLOOKUP($B44,[1]NUM1!$G$3:$T$99,10,FALSE),0)</f>
        <v>0</v>
      </c>
      <c r="N44" s="84">
        <f>IFERROR(VLOOKUP($B44,[1]NUM1!$G$3:$T$99,11,FALSE),0)</f>
        <v>0</v>
      </c>
      <c r="O44" s="84">
        <f>IFERROR(VLOOKUP($B44,[1]NUM1!$G$3:$T$99,12,FALSE),0)</f>
        <v>0</v>
      </c>
      <c r="P44" s="84">
        <f>IFERROR(VLOOKUP($B44,[1]NUM1!$G$3:$T$99,13,FALSE),0)</f>
        <v>0</v>
      </c>
      <c r="Q44" s="89">
        <f>SUM(E44:P44)</f>
        <v>0</v>
      </c>
      <c r="R44" s="84">
        <f>IFERROR(VLOOKUP($B44,[1]DEN1!$G$3:$T$102,2,FALSE),0)</f>
        <v>0</v>
      </c>
      <c r="S44" s="84">
        <f>IFERROR(VLOOKUP($B44,[1]DEN1!$G$3:$T$102,3,FALSE),0)</f>
        <v>0</v>
      </c>
      <c r="T44" s="84">
        <f>IFERROR(VLOOKUP($B44,[1]DEN1!$G$3:$T$102,4,FALSE),0)</f>
        <v>0</v>
      </c>
      <c r="U44" s="84">
        <f>IFERROR(VLOOKUP($B44,[1]DEN1!$G$3:$T$102,5,FALSE),0)</f>
        <v>0</v>
      </c>
      <c r="V44" s="84">
        <f>IFERROR(VLOOKUP($B44,[1]DEN1!$G$3:$T$102,6,FALSE),0)</f>
        <v>0</v>
      </c>
      <c r="W44" s="84">
        <f>IFERROR(VLOOKUP($B44,[1]DEN1!$G$3:$T$102,7,FALSE),0)</f>
        <v>0</v>
      </c>
      <c r="X44" s="84">
        <f>IFERROR(VLOOKUP($B44,[1]DEN1!$G$3:$T$102,8,FALSE),0)</f>
        <v>0</v>
      </c>
      <c r="Y44" s="84">
        <f>IFERROR(VLOOKUP($B44,[1]DEN1!$G$3:$T$102,9,FALSE),0)</f>
        <v>0</v>
      </c>
      <c r="Z44" s="84">
        <f>IFERROR(VLOOKUP($B44,[1]DEN1!$G$3:$T$102,10,FALSE),0)</f>
        <v>0</v>
      </c>
      <c r="AA44" s="84">
        <f>IFERROR(VLOOKUP($B44,[1]DEN1!$G$3:$T$102,11,FALSE),0)</f>
        <v>0</v>
      </c>
      <c r="AB44" s="84">
        <f>IFERROR(VLOOKUP($B44,[1]DEN1!$G$3:$T$102,12,FALSE),0)</f>
        <v>0</v>
      </c>
      <c r="AC44" s="84">
        <f>IFERROR(VLOOKUP($B44,[1]DEN1!$G$3:$T$102,13,FALSE),0)</f>
        <v>0</v>
      </c>
      <c r="AD44" s="85">
        <f t="shared" si="1"/>
        <v>0</v>
      </c>
    </row>
    <row r="45" spans="1:30" ht="15.75" thickBot="1" x14ac:dyDescent="0.3">
      <c r="A45" s="151" t="s">
        <v>57</v>
      </c>
      <c r="B45" s="152"/>
      <c r="C45" s="9">
        <f>D45/'Metas Muni'!G7</f>
        <v>0</v>
      </c>
      <c r="D45" s="10">
        <f>Q45/AD45</f>
        <v>0</v>
      </c>
      <c r="E45" s="90">
        <f>SUM(E41:E44)</f>
        <v>0</v>
      </c>
      <c r="F45" s="90">
        <f>SUM(F41:F44)</f>
        <v>0</v>
      </c>
      <c r="G45" s="90">
        <f>SUM(G41:G44)</f>
        <v>0</v>
      </c>
      <c r="H45" s="90">
        <f>SUM(H41:H44)</f>
        <v>0</v>
      </c>
      <c r="I45" s="90">
        <f t="shared" ref="I45:AA45" si="7">SUM(I41:I44)</f>
        <v>0</v>
      </c>
      <c r="J45" s="90">
        <f t="shared" si="7"/>
        <v>0</v>
      </c>
      <c r="K45" s="90">
        <f t="shared" si="7"/>
        <v>0</v>
      </c>
      <c r="L45" s="90">
        <f t="shared" si="7"/>
        <v>0</v>
      </c>
      <c r="M45" s="90">
        <f t="shared" si="7"/>
        <v>0</v>
      </c>
      <c r="N45" s="90">
        <f t="shared" si="7"/>
        <v>0</v>
      </c>
      <c r="O45" s="90">
        <f t="shared" si="7"/>
        <v>0</v>
      </c>
      <c r="P45" s="90">
        <f t="shared" si="7"/>
        <v>0</v>
      </c>
      <c r="Q45" s="90">
        <f t="shared" si="7"/>
        <v>0</v>
      </c>
      <c r="R45" s="91">
        <f t="shared" si="7"/>
        <v>0</v>
      </c>
      <c r="S45" s="90">
        <f t="shared" si="7"/>
        <v>0</v>
      </c>
      <c r="T45" s="90">
        <f t="shared" si="7"/>
        <v>1</v>
      </c>
      <c r="U45" s="90">
        <f t="shared" si="7"/>
        <v>0</v>
      </c>
      <c r="V45" s="90">
        <f t="shared" si="7"/>
        <v>0</v>
      </c>
      <c r="W45" s="90">
        <f t="shared" si="7"/>
        <v>0</v>
      </c>
      <c r="X45" s="90">
        <f t="shared" si="7"/>
        <v>0</v>
      </c>
      <c r="Y45" s="90">
        <f t="shared" si="7"/>
        <v>0</v>
      </c>
      <c r="Z45" s="90">
        <f t="shared" si="7"/>
        <v>0</v>
      </c>
      <c r="AA45" s="90">
        <f t="shared" si="7"/>
        <v>0</v>
      </c>
      <c r="AB45" s="90">
        <f>SUM(AB41:AB44)</f>
        <v>0</v>
      </c>
      <c r="AC45" s="90">
        <f>SUM(AC41:AC44)</f>
        <v>0</v>
      </c>
      <c r="AD45" s="90">
        <f>SUM(AD41:AD44)</f>
        <v>1</v>
      </c>
    </row>
    <row r="46" spans="1:30" ht="15.75" thickBot="1" x14ac:dyDescent="0.3">
      <c r="A46" s="12" t="s">
        <v>58</v>
      </c>
      <c r="B46" s="2" t="s">
        <v>59</v>
      </c>
      <c r="C46" s="4"/>
      <c r="D46" s="4"/>
      <c r="E46" s="84">
        <f>IFERROR(VLOOKUP($B46,[1]NUM1!$G$3:$T$99,2,FALSE),0)</f>
        <v>0</v>
      </c>
      <c r="F46" s="84">
        <f>IFERROR(VLOOKUP($B46,[1]NUM1!$G$3:$T$99,3,FALSE),0)</f>
        <v>0</v>
      </c>
      <c r="G46" s="84">
        <f>IFERROR(VLOOKUP($B46,[1]NUM1!$G$3:$T$99,4,FALSE),0)</f>
        <v>0</v>
      </c>
      <c r="H46" s="84">
        <f>IFERROR(VLOOKUP($B46,[1]NUM1!$G$3:$T$99,5,FALSE),0)</f>
        <v>0</v>
      </c>
      <c r="I46" s="84">
        <f>IFERROR(VLOOKUP($B46,[1]NUM1!$G$3:$T$99,6,FALSE),0)</f>
        <v>0</v>
      </c>
      <c r="J46" s="84">
        <f>IFERROR(VLOOKUP($B46,[1]NUM1!$G$3:$T$99,7,FALSE),0)</f>
        <v>0</v>
      </c>
      <c r="K46" s="84">
        <f>IFERROR(VLOOKUP($B46,[1]NUM1!$G$3:$T$99,8,FALSE),0)</f>
        <v>0</v>
      </c>
      <c r="L46" s="84">
        <f>IFERROR(VLOOKUP($B46,[1]NUM1!$G$3:$T$99,9,FALSE),0)</f>
        <v>1</v>
      </c>
      <c r="M46" s="84">
        <f>IFERROR(VLOOKUP($B46,[1]NUM1!$G$3:$T$99,10,FALSE),0)</f>
        <v>0</v>
      </c>
      <c r="N46" s="84">
        <f>IFERROR(VLOOKUP($B46,[1]NUM1!$G$3:$T$99,11,FALSE),0)</f>
        <v>0</v>
      </c>
      <c r="O46" s="84">
        <f>IFERROR(VLOOKUP($B46,[1]NUM1!$G$3:$T$99,12,FALSE),0)</f>
        <v>0</v>
      </c>
      <c r="P46" s="84">
        <f>IFERROR(VLOOKUP($B46,[1]NUM1!$G$3:$T$99,13,FALSE),0)</f>
        <v>0</v>
      </c>
      <c r="Q46" s="82">
        <f>SUM(E46:P46)</f>
        <v>1</v>
      </c>
      <c r="R46" s="84">
        <f>IFERROR(VLOOKUP($B46,[1]DEN1!$G$3:$T$102,2,FALSE),0)</f>
        <v>0</v>
      </c>
      <c r="S46" s="84">
        <f>IFERROR(VLOOKUP($B46,[1]DEN1!$G$3:$T$102,3,FALSE),0)</f>
        <v>0</v>
      </c>
      <c r="T46" s="84">
        <f>IFERROR(VLOOKUP($B46,[1]DEN1!$G$3:$T$102,4,FALSE),0)</f>
        <v>0</v>
      </c>
      <c r="U46" s="84">
        <f>IFERROR(VLOOKUP($B46,[1]DEN1!$G$3:$T$102,5,FALSE),0)</f>
        <v>1</v>
      </c>
      <c r="V46" s="84">
        <f>IFERROR(VLOOKUP($B46,[1]DEN1!$G$3:$T$102,6,FALSE),0)</f>
        <v>0</v>
      </c>
      <c r="W46" s="84">
        <f>IFERROR(VLOOKUP($B46,[1]DEN1!$G$3:$T$102,7,FALSE),0)</f>
        <v>0</v>
      </c>
      <c r="X46" s="84">
        <f>IFERROR(VLOOKUP($B46,[1]DEN1!$G$3:$T$102,8,FALSE),0)</f>
        <v>0</v>
      </c>
      <c r="Y46" s="84">
        <f>IFERROR(VLOOKUP($B46,[1]DEN1!$G$3:$T$102,9,FALSE),0)</f>
        <v>0</v>
      </c>
      <c r="Z46" s="84">
        <f>IFERROR(VLOOKUP($B46,[1]DEN1!$G$3:$T$102,10,FALSE),0)</f>
        <v>0</v>
      </c>
      <c r="AA46" s="84">
        <f>IFERROR(VLOOKUP($B46,[1]DEN1!$G$3:$T$102,11,FALSE),0)</f>
        <v>0</v>
      </c>
      <c r="AB46" s="84">
        <f>IFERROR(VLOOKUP($B46,[1]DEN1!$G$3:$T$102,12,FALSE),0)</f>
        <v>0</v>
      </c>
      <c r="AC46" s="84">
        <f>IFERROR(VLOOKUP($B46,[1]DEN1!$G$3:$T$102,13,FALSE),0)</f>
        <v>0</v>
      </c>
      <c r="AD46" s="89">
        <f>SUM(R46:AC46)</f>
        <v>1</v>
      </c>
    </row>
    <row r="47" spans="1:30" ht="15.75" thickBot="1" x14ac:dyDescent="0.3">
      <c r="A47" s="12" t="s">
        <v>58</v>
      </c>
      <c r="B47" s="2" t="s">
        <v>60</v>
      </c>
      <c r="C47" s="4"/>
      <c r="D47" s="4"/>
      <c r="E47" s="84">
        <f>IFERROR(VLOOKUP($B47,[1]NUM1!$G$3:$T$99,2,FALSE),0)</f>
        <v>0</v>
      </c>
      <c r="F47" s="84">
        <f>IFERROR(VLOOKUP($B47,[1]NUM1!$G$3:$T$99,3,FALSE),0)</f>
        <v>0</v>
      </c>
      <c r="G47" s="84">
        <f>IFERROR(VLOOKUP($B47,[1]NUM1!$G$3:$T$99,4,FALSE),0)</f>
        <v>0</v>
      </c>
      <c r="H47" s="84">
        <f>IFERROR(VLOOKUP($B47,[1]NUM1!$G$3:$T$99,5,FALSE),0)</f>
        <v>0</v>
      </c>
      <c r="I47" s="84">
        <f>IFERROR(VLOOKUP($B47,[1]NUM1!$G$3:$T$99,6,FALSE),0)</f>
        <v>0</v>
      </c>
      <c r="J47" s="84">
        <f>IFERROR(VLOOKUP($B47,[1]NUM1!$G$3:$T$99,7,FALSE),0)</f>
        <v>0</v>
      </c>
      <c r="K47" s="84">
        <f>IFERROR(VLOOKUP($B47,[1]NUM1!$G$3:$T$99,8,FALSE),0)</f>
        <v>0</v>
      </c>
      <c r="L47" s="84">
        <f>IFERROR(VLOOKUP($B47,[1]NUM1!$G$3:$T$99,9,FALSE),0)</f>
        <v>0</v>
      </c>
      <c r="M47" s="84">
        <f>IFERROR(VLOOKUP($B47,[1]NUM1!$G$3:$T$99,10,FALSE),0)</f>
        <v>0</v>
      </c>
      <c r="N47" s="84">
        <f>IFERROR(VLOOKUP($B47,[1]NUM1!$G$3:$T$99,11,FALSE),0)</f>
        <v>0</v>
      </c>
      <c r="O47" s="84">
        <f>IFERROR(VLOOKUP($B47,[1]NUM1!$G$3:$T$99,12,FALSE),0)</f>
        <v>0</v>
      </c>
      <c r="P47" s="84">
        <f>IFERROR(VLOOKUP($B47,[1]NUM1!$G$3:$T$99,13,FALSE),0)</f>
        <v>0</v>
      </c>
      <c r="Q47" s="82">
        <f>SUM(E47:P47)</f>
        <v>0</v>
      </c>
      <c r="R47" s="84">
        <f>IFERROR(VLOOKUP($B47,[1]DEN1!$G$3:$T$102,2,FALSE),0)</f>
        <v>0</v>
      </c>
      <c r="S47" s="84">
        <f>IFERROR(VLOOKUP($B47,[1]DEN1!$G$3:$T$102,3,FALSE),0)</f>
        <v>0</v>
      </c>
      <c r="T47" s="84">
        <f>IFERROR(VLOOKUP($B47,[1]DEN1!$G$3:$T$102,4,FALSE),0)</f>
        <v>0</v>
      </c>
      <c r="U47" s="84">
        <f>IFERROR(VLOOKUP($B47,[1]DEN1!$G$3:$T$102,5,FALSE),0)</f>
        <v>0</v>
      </c>
      <c r="V47" s="84">
        <f>IFERROR(VLOOKUP($B47,[1]DEN1!$G$3:$T$102,6,FALSE),0)</f>
        <v>0</v>
      </c>
      <c r="W47" s="84">
        <f>IFERROR(VLOOKUP($B47,[1]DEN1!$G$3:$T$102,7,FALSE),0)</f>
        <v>0</v>
      </c>
      <c r="X47" s="84">
        <f>IFERROR(VLOOKUP($B47,[1]DEN1!$G$3:$T$102,8,FALSE),0)</f>
        <v>0</v>
      </c>
      <c r="Y47" s="84">
        <f>IFERROR(VLOOKUP($B47,[1]DEN1!$G$3:$T$102,9,FALSE),0)</f>
        <v>0</v>
      </c>
      <c r="Z47" s="84">
        <f>IFERROR(VLOOKUP($B47,[1]DEN1!$G$3:$T$102,10,FALSE),0)</f>
        <v>0</v>
      </c>
      <c r="AA47" s="84">
        <f>IFERROR(VLOOKUP($B47,[1]DEN1!$G$3:$T$102,11,FALSE),0)</f>
        <v>0</v>
      </c>
      <c r="AB47" s="84">
        <f>IFERROR(VLOOKUP($B47,[1]DEN1!$G$3:$T$102,12,FALSE),0)</f>
        <v>0</v>
      </c>
      <c r="AC47" s="84">
        <f>IFERROR(VLOOKUP($B47,[1]DEN1!$G$3:$T$102,13,FALSE),0)</f>
        <v>0</v>
      </c>
      <c r="AD47" s="89">
        <f>SUM(R47:AC47)</f>
        <v>0</v>
      </c>
    </row>
    <row r="48" spans="1:30" ht="15.75" thickBot="1" x14ac:dyDescent="0.3">
      <c r="A48" s="12" t="s">
        <v>58</v>
      </c>
      <c r="B48" s="2" t="s">
        <v>61</v>
      </c>
      <c r="C48" s="4"/>
      <c r="D48" s="4"/>
      <c r="E48" s="84">
        <f>IFERROR(VLOOKUP($B48,[1]NUM1!$G$3:$T$99,2,FALSE),0)</f>
        <v>0</v>
      </c>
      <c r="F48" s="84">
        <f>IFERROR(VLOOKUP($B48,[1]NUM1!$G$3:$T$99,3,FALSE),0)</f>
        <v>0</v>
      </c>
      <c r="G48" s="84">
        <f>IFERROR(VLOOKUP($B48,[1]NUM1!$G$3:$T$99,4,FALSE),0)</f>
        <v>0</v>
      </c>
      <c r="H48" s="84">
        <f>IFERROR(VLOOKUP($B48,[1]NUM1!$G$3:$T$99,5,FALSE),0)</f>
        <v>0</v>
      </c>
      <c r="I48" s="84">
        <f>IFERROR(VLOOKUP($B48,[1]NUM1!$G$3:$T$99,6,FALSE),0)</f>
        <v>0</v>
      </c>
      <c r="J48" s="84">
        <f>IFERROR(VLOOKUP($B48,[1]NUM1!$G$3:$T$99,7,FALSE),0)</f>
        <v>0</v>
      </c>
      <c r="K48" s="84">
        <f>IFERROR(VLOOKUP($B48,[1]NUM1!$G$3:$T$99,8,FALSE),0)</f>
        <v>0</v>
      </c>
      <c r="L48" s="84">
        <f>IFERROR(VLOOKUP($B48,[1]NUM1!$G$3:$T$99,9,FALSE),0)</f>
        <v>0</v>
      </c>
      <c r="M48" s="84">
        <f>IFERROR(VLOOKUP($B48,[1]NUM1!$G$3:$T$99,10,FALSE),0)</f>
        <v>0</v>
      </c>
      <c r="N48" s="84">
        <f>IFERROR(VLOOKUP($B48,[1]NUM1!$G$3:$T$99,11,FALSE),0)</f>
        <v>0</v>
      </c>
      <c r="O48" s="84">
        <f>IFERROR(VLOOKUP($B48,[1]NUM1!$G$3:$T$99,12,FALSE),0)</f>
        <v>0</v>
      </c>
      <c r="P48" s="84">
        <f>IFERROR(VLOOKUP($B48,[1]NUM1!$G$3:$T$99,13,FALSE),0)</f>
        <v>0</v>
      </c>
      <c r="Q48" s="82">
        <f>SUM(E48:P48)</f>
        <v>0</v>
      </c>
      <c r="R48" s="84">
        <f>IFERROR(VLOOKUP($B48,[1]DEN1!$G$3:$T$102,2,FALSE),0)</f>
        <v>0</v>
      </c>
      <c r="S48" s="84">
        <f>IFERROR(VLOOKUP($B48,[1]DEN1!$G$3:$T$102,3,FALSE),0)</f>
        <v>0</v>
      </c>
      <c r="T48" s="84">
        <f>IFERROR(VLOOKUP($B48,[1]DEN1!$G$3:$T$102,4,FALSE),0)</f>
        <v>0</v>
      </c>
      <c r="U48" s="84">
        <f>IFERROR(VLOOKUP($B48,[1]DEN1!$G$3:$T$102,5,FALSE),0)</f>
        <v>0</v>
      </c>
      <c r="V48" s="84">
        <f>IFERROR(VLOOKUP($B48,[1]DEN1!$G$3:$T$102,6,FALSE),0)</f>
        <v>0</v>
      </c>
      <c r="W48" s="84">
        <f>IFERROR(VLOOKUP($B48,[1]DEN1!$G$3:$T$102,7,FALSE),0)</f>
        <v>0</v>
      </c>
      <c r="X48" s="84">
        <f>IFERROR(VLOOKUP($B48,[1]DEN1!$G$3:$T$102,8,FALSE),0)</f>
        <v>0</v>
      </c>
      <c r="Y48" s="84">
        <f>IFERROR(VLOOKUP($B48,[1]DEN1!$G$3:$T$102,9,FALSE),0)</f>
        <v>0</v>
      </c>
      <c r="Z48" s="84">
        <f>IFERROR(VLOOKUP($B48,[1]DEN1!$G$3:$T$102,10,FALSE),0)</f>
        <v>0</v>
      </c>
      <c r="AA48" s="84">
        <f>IFERROR(VLOOKUP($B48,[1]DEN1!$G$3:$T$102,11,FALSE),0)</f>
        <v>0</v>
      </c>
      <c r="AB48" s="84">
        <f>IFERROR(VLOOKUP($B48,[1]DEN1!$G$3:$T$102,12,FALSE),0)</f>
        <v>0</v>
      </c>
      <c r="AC48" s="84">
        <f>IFERROR(VLOOKUP($B48,[1]DEN1!$G$3:$T$102,13,FALSE),0)</f>
        <v>0</v>
      </c>
      <c r="AD48" s="89">
        <f>SUM(R48:AC48)</f>
        <v>0</v>
      </c>
    </row>
    <row r="49" spans="1:31" ht="15.75" thickBot="1" x14ac:dyDescent="0.3">
      <c r="A49" s="12" t="s">
        <v>58</v>
      </c>
      <c r="B49" s="2" t="s">
        <v>62</v>
      </c>
      <c r="C49" s="4"/>
      <c r="D49" s="4"/>
      <c r="E49" s="84">
        <f>IFERROR(VLOOKUP($B49,[1]NUM1!$G$3:$T$99,2,FALSE),0)</f>
        <v>0</v>
      </c>
      <c r="F49" s="84">
        <f>IFERROR(VLOOKUP($B49,[1]NUM1!$G$3:$T$99,3,FALSE),0)</f>
        <v>0</v>
      </c>
      <c r="G49" s="84">
        <f>IFERROR(VLOOKUP($B49,[1]NUM1!$G$3:$T$99,4,FALSE),0)</f>
        <v>0</v>
      </c>
      <c r="H49" s="84">
        <f>IFERROR(VLOOKUP($B49,[1]NUM1!$G$3:$T$99,5,FALSE),0)</f>
        <v>0</v>
      </c>
      <c r="I49" s="84">
        <f>IFERROR(VLOOKUP($B49,[1]NUM1!$G$3:$T$99,6,FALSE),0)</f>
        <v>0</v>
      </c>
      <c r="J49" s="84">
        <f>IFERROR(VLOOKUP($B49,[1]NUM1!$G$3:$T$99,7,FALSE),0)</f>
        <v>0</v>
      </c>
      <c r="K49" s="84">
        <f>IFERROR(VLOOKUP($B49,[1]NUM1!$G$3:$T$99,8,FALSE),0)</f>
        <v>0</v>
      </c>
      <c r="L49" s="84">
        <f>IFERROR(VLOOKUP($B49,[1]NUM1!$G$3:$T$99,9,FALSE),0)</f>
        <v>0</v>
      </c>
      <c r="M49" s="84">
        <f>IFERROR(VLOOKUP($B49,[1]NUM1!$G$3:$T$99,10,FALSE),0)</f>
        <v>0</v>
      </c>
      <c r="N49" s="84">
        <f>IFERROR(VLOOKUP($B49,[1]NUM1!$G$3:$T$99,11,FALSE),0)</f>
        <v>0</v>
      </c>
      <c r="O49" s="84">
        <f>IFERROR(VLOOKUP($B49,[1]NUM1!$G$3:$T$99,12,FALSE),0)</f>
        <v>0</v>
      </c>
      <c r="P49" s="84">
        <f>IFERROR(VLOOKUP($B49,[1]NUM1!$G$3:$T$99,13,FALSE),0)</f>
        <v>0</v>
      </c>
      <c r="Q49" s="82">
        <f>SUM(E49:P49)</f>
        <v>0</v>
      </c>
      <c r="R49" s="84">
        <f>IFERROR(VLOOKUP($B49,[1]DEN1!$G$3:$T$102,2,FALSE),0)</f>
        <v>0</v>
      </c>
      <c r="S49" s="84">
        <f>IFERROR(VLOOKUP($B49,[1]DEN1!$G$3:$T$102,3,FALSE),0)</f>
        <v>0</v>
      </c>
      <c r="T49" s="84">
        <f>IFERROR(VLOOKUP($B49,[1]DEN1!$G$3:$T$102,4,FALSE),0)</f>
        <v>0</v>
      </c>
      <c r="U49" s="84">
        <f>IFERROR(VLOOKUP($B49,[1]DEN1!$G$3:$T$102,5,FALSE),0)</f>
        <v>0</v>
      </c>
      <c r="V49" s="84">
        <f>IFERROR(VLOOKUP($B49,[1]DEN1!$G$3:$T$102,6,FALSE),0)</f>
        <v>0</v>
      </c>
      <c r="W49" s="84">
        <f>IFERROR(VLOOKUP($B49,[1]DEN1!$G$3:$T$102,7,FALSE),0)</f>
        <v>0</v>
      </c>
      <c r="X49" s="84">
        <f>IFERROR(VLOOKUP($B49,[1]DEN1!$G$3:$T$102,8,FALSE),0)</f>
        <v>0</v>
      </c>
      <c r="Y49" s="84">
        <f>IFERROR(VLOOKUP($B49,[1]DEN1!$G$3:$T$102,9,FALSE),0)</f>
        <v>0</v>
      </c>
      <c r="Z49" s="84">
        <f>IFERROR(VLOOKUP($B49,[1]DEN1!$G$3:$T$102,10,FALSE),0)</f>
        <v>0</v>
      </c>
      <c r="AA49" s="84">
        <f>IFERROR(VLOOKUP($B49,[1]DEN1!$G$3:$T$102,11,FALSE),0)</f>
        <v>0</v>
      </c>
      <c r="AB49" s="84">
        <f>IFERROR(VLOOKUP($B49,[1]DEN1!$G$3:$T$102,12,FALSE),0)</f>
        <v>0</v>
      </c>
      <c r="AC49" s="84">
        <f>IFERROR(VLOOKUP($B49,[1]DEN1!$G$3:$T$102,13,FALSE),0)</f>
        <v>0</v>
      </c>
      <c r="AD49" s="89">
        <f>SUM(R49:AC49)</f>
        <v>0</v>
      </c>
    </row>
    <row r="50" spans="1:31" x14ac:dyDescent="0.25">
      <c r="A50" s="151" t="s">
        <v>63</v>
      </c>
      <c r="B50" s="152"/>
      <c r="C50" s="9">
        <f>D50/'Metas Muni'!G8</f>
        <v>1.1111111111111112</v>
      </c>
      <c r="D50" s="10">
        <f>Q50/AD50</f>
        <v>1</v>
      </c>
      <c r="E50" s="90">
        <f>SUM(E46:E49)</f>
        <v>0</v>
      </c>
      <c r="F50" s="90">
        <f>SUM(F46:F49)</f>
        <v>0</v>
      </c>
      <c r="G50" s="90">
        <f>SUM(G46:G49)</f>
        <v>0</v>
      </c>
      <c r="H50" s="90">
        <f>SUM(H46:H49)</f>
        <v>0</v>
      </c>
      <c r="I50" s="90">
        <f t="shared" ref="I50:AA50" si="8">SUM(I46:I49)</f>
        <v>0</v>
      </c>
      <c r="J50" s="90">
        <f t="shared" si="8"/>
        <v>0</v>
      </c>
      <c r="K50" s="90">
        <f t="shared" si="8"/>
        <v>0</v>
      </c>
      <c r="L50" s="90">
        <f t="shared" si="8"/>
        <v>1</v>
      </c>
      <c r="M50" s="90">
        <f t="shared" si="8"/>
        <v>0</v>
      </c>
      <c r="N50" s="90">
        <f t="shared" si="8"/>
        <v>0</v>
      </c>
      <c r="O50" s="90">
        <f t="shared" si="8"/>
        <v>0</v>
      </c>
      <c r="P50" s="90">
        <f>SUM(P46:P49)</f>
        <v>0</v>
      </c>
      <c r="Q50" s="90">
        <f t="shared" si="8"/>
        <v>1</v>
      </c>
      <c r="R50" s="90">
        <f t="shared" si="8"/>
        <v>0</v>
      </c>
      <c r="S50" s="90">
        <f t="shared" si="8"/>
        <v>0</v>
      </c>
      <c r="T50" s="90">
        <f t="shared" si="8"/>
        <v>0</v>
      </c>
      <c r="U50" s="90">
        <f t="shared" si="8"/>
        <v>1</v>
      </c>
      <c r="V50" s="90">
        <f t="shared" si="8"/>
        <v>0</v>
      </c>
      <c r="W50" s="90">
        <f t="shared" si="8"/>
        <v>0</v>
      </c>
      <c r="X50" s="90">
        <f t="shared" si="8"/>
        <v>0</v>
      </c>
      <c r="Y50" s="90">
        <f t="shared" si="8"/>
        <v>0</v>
      </c>
      <c r="Z50" s="90">
        <f t="shared" si="8"/>
        <v>0</v>
      </c>
      <c r="AA50" s="90">
        <f t="shared" si="8"/>
        <v>0</v>
      </c>
      <c r="AB50" s="90">
        <f>SUM(AB46:AB49)</f>
        <v>0</v>
      </c>
      <c r="AC50" s="90">
        <f>SUM(AC46:AC49)</f>
        <v>0</v>
      </c>
      <c r="AD50" s="90">
        <f>SUM(AD46:AD49)</f>
        <v>1</v>
      </c>
      <c r="AE50" s="21"/>
    </row>
    <row r="51" spans="1:31" x14ac:dyDescent="0.25">
      <c r="A51" s="2" t="s">
        <v>64</v>
      </c>
      <c r="B51" s="2" t="s">
        <v>65</v>
      </c>
      <c r="C51" s="4"/>
      <c r="D51" s="4"/>
      <c r="E51" s="84">
        <f>IFERROR(VLOOKUP($B51,[1]NUM1!$G$3:$T$99,2,FALSE),0)</f>
        <v>0</v>
      </c>
      <c r="F51" s="84">
        <f>IFERROR(VLOOKUP($B51,[1]NUM1!$G$3:$T$99,3,FALSE),0)</f>
        <v>0</v>
      </c>
      <c r="G51" s="84">
        <f>IFERROR(VLOOKUP($B51,[1]NUM1!$G$3:$T$99,4,FALSE),0)</f>
        <v>0</v>
      </c>
      <c r="H51" s="84">
        <f>IFERROR(VLOOKUP($B51,[1]NUM1!$G$3:$T$99,5,FALSE),0)</f>
        <v>0</v>
      </c>
      <c r="I51" s="84">
        <f>IFERROR(VLOOKUP($B51,[1]NUM1!$G$3:$T$99,6,FALSE),0)</f>
        <v>0</v>
      </c>
      <c r="J51" s="84">
        <f>IFERROR(VLOOKUP($B51,[1]NUM1!$G$3:$T$99,7,FALSE),0)</f>
        <v>0</v>
      </c>
      <c r="K51" s="84">
        <f>IFERROR(VLOOKUP($B51,[1]NUM1!$G$3:$T$99,8,FALSE),0)</f>
        <v>0</v>
      </c>
      <c r="L51" s="84">
        <f>IFERROR(VLOOKUP($B51,[1]NUM1!$G$3:$T$99,9,FALSE),0)</f>
        <v>0</v>
      </c>
      <c r="M51" s="84">
        <f>IFERROR(VLOOKUP($B51,[1]NUM1!$G$3:$T$99,10,FALSE),0)</f>
        <v>0</v>
      </c>
      <c r="N51" s="84">
        <f>IFERROR(VLOOKUP($B51,[1]NUM1!$G$3:$T$99,11,FALSE),0)</f>
        <v>0</v>
      </c>
      <c r="O51" s="84">
        <f>IFERROR(VLOOKUP($B51,[1]NUM1!$G$3:$T$99,12,FALSE),0)</f>
        <v>0</v>
      </c>
      <c r="P51" s="84">
        <f>IFERROR(VLOOKUP($B51,[1]NUM1!$G$3:$T$99,13,FALSE),0)</f>
        <v>0</v>
      </c>
      <c r="Q51" s="85">
        <f>SUM(E51:P51)</f>
        <v>0</v>
      </c>
      <c r="R51" s="84">
        <f>IFERROR(VLOOKUP($B51,[1]DEN1!$G$3:$T$102,2,FALSE),0)</f>
        <v>0</v>
      </c>
      <c r="S51" s="84">
        <f>IFERROR(VLOOKUP($B51,[1]DEN1!$G$3:$T$102,3,FALSE),0)</f>
        <v>0</v>
      </c>
      <c r="T51" s="84">
        <f>IFERROR(VLOOKUP($B51,[1]DEN1!$G$3:$T$102,4,FALSE),0)</f>
        <v>0</v>
      </c>
      <c r="U51" s="84">
        <f>IFERROR(VLOOKUP($B51,[1]DEN1!$G$3:$T$102,5,FALSE),0)</f>
        <v>0</v>
      </c>
      <c r="V51" s="84">
        <f>IFERROR(VLOOKUP($B51,[1]DEN1!$G$3:$T$102,6,FALSE),0)</f>
        <v>0</v>
      </c>
      <c r="W51" s="84">
        <f>IFERROR(VLOOKUP($B51,[1]DEN1!$G$3:$T$102,7,FALSE),0)</f>
        <v>0</v>
      </c>
      <c r="X51" s="84">
        <f>IFERROR(VLOOKUP($B51,[1]DEN1!$G$3:$T$102,8,FALSE),0)</f>
        <v>0</v>
      </c>
      <c r="Y51" s="84">
        <f>IFERROR(VLOOKUP($B51,[1]DEN1!$G$3:$T$102,9,FALSE),0)</f>
        <v>0</v>
      </c>
      <c r="Z51" s="84">
        <f>IFERROR(VLOOKUP($B51,[1]DEN1!$G$3:$T$102,10,FALSE),0)</f>
        <v>0</v>
      </c>
      <c r="AA51" s="84">
        <f>IFERROR(VLOOKUP($B51,[1]DEN1!$G$3:$T$102,11,FALSE),0)</f>
        <v>0</v>
      </c>
      <c r="AB51" s="84">
        <f>IFERROR(VLOOKUP($B51,[1]DEN1!$G$3:$T$102,12,FALSE),0)</f>
        <v>0</v>
      </c>
      <c r="AC51" s="84">
        <f>IFERROR(VLOOKUP($B51,[1]DEN1!$G$3:$T$102,13,FALSE),0)</f>
        <v>0</v>
      </c>
      <c r="AD51" s="85">
        <f t="shared" si="1"/>
        <v>0</v>
      </c>
    </row>
    <row r="52" spans="1:31" x14ac:dyDescent="0.25">
      <c r="A52" s="2" t="s">
        <v>64</v>
      </c>
      <c r="B52" s="2" t="s">
        <v>66</v>
      </c>
      <c r="C52" s="4"/>
      <c r="D52" s="4"/>
      <c r="E52" s="84">
        <f>IFERROR(VLOOKUP($B52,[1]NUM1!$G$3:$T$99,2,FALSE),0)</f>
        <v>0</v>
      </c>
      <c r="F52" s="84">
        <f>IFERROR(VLOOKUP($B52,[1]NUM1!$G$3:$T$99,3,FALSE),0)</f>
        <v>0</v>
      </c>
      <c r="G52" s="84">
        <f>IFERROR(VLOOKUP($B52,[1]NUM1!$G$3:$T$99,4,FALSE),0)</f>
        <v>0</v>
      </c>
      <c r="H52" s="84">
        <f>IFERROR(VLOOKUP($B52,[1]NUM1!$G$3:$T$99,5,FALSE),0)</f>
        <v>0</v>
      </c>
      <c r="I52" s="84">
        <f>IFERROR(VLOOKUP($B52,[1]NUM1!$G$3:$T$99,6,FALSE),0)</f>
        <v>0</v>
      </c>
      <c r="J52" s="84">
        <f>IFERROR(VLOOKUP($B52,[1]NUM1!$G$3:$T$99,7,FALSE),0)</f>
        <v>1</v>
      </c>
      <c r="K52" s="84">
        <f>IFERROR(VLOOKUP($B52,[1]NUM1!$G$3:$T$99,8,FALSE),0)</f>
        <v>0</v>
      </c>
      <c r="L52" s="84">
        <f>IFERROR(VLOOKUP($B52,[1]NUM1!$G$3:$T$99,9,FALSE),0)</f>
        <v>0</v>
      </c>
      <c r="M52" s="84">
        <f>IFERROR(VLOOKUP($B52,[1]NUM1!$G$3:$T$99,10,FALSE),0)</f>
        <v>0</v>
      </c>
      <c r="N52" s="84">
        <f>IFERROR(VLOOKUP($B52,[1]NUM1!$G$3:$T$99,11,FALSE),0)</f>
        <v>0</v>
      </c>
      <c r="O52" s="84">
        <f>IFERROR(VLOOKUP($B52,[1]NUM1!$G$3:$T$99,12,FALSE),0)</f>
        <v>0</v>
      </c>
      <c r="P52" s="84">
        <f>IFERROR(VLOOKUP($B52,[1]NUM1!$G$3:$T$99,13,FALSE),0)</f>
        <v>0</v>
      </c>
      <c r="Q52" s="85">
        <f t="shared" ref="Q52:Q60" si="9">SUM(E52:P52)</f>
        <v>1</v>
      </c>
      <c r="R52" s="84">
        <f>IFERROR(VLOOKUP($B52,[1]DEN1!$G$3:$T$102,2,FALSE),0)</f>
        <v>0</v>
      </c>
      <c r="S52" s="84">
        <f>IFERROR(VLOOKUP($B52,[1]DEN1!$G$3:$T$102,3,FALSE),0)</f>
        <v>0</v>
      </c>
      <c r="T52" s="84">
        <f>IFERROR(VLOOKUP($B52,[1]DEN1!$G$3:$T$102,4,FALSE),0)</f>
        <v>1</v>
      </c>
      <c r="U52" s="84">
        <f>IFERROR(VLOOKUP($B52,[1]DEN1!$G$3:$T$102,5,FALSE),0)</f>
        <v>0</v>
      </c>
      <c r="V52" s="84">
        <f>IFERROR(VLOOKUP($B52,[1]DEN1!$G$3:$T$102,6,FALSE),0)</f>
        <v>0</v>
      </c>
      <c r="W52" s="84">
        <f>IFERROR(VLOOKUP($B52,[1]DEN1!$G$3:$T$102,7,FALSE),0)</f>
        <v>0</v>
      </c>
      <c r="X52" s="84">
        <f>IFERROR(VLOOKUP($B52,[1]DEN1!$G$3:$T$102,8,FALSE),0)</f>
        <v>0</v>
      </c>
      <c r="Y52" s="84">
        <f>IFERROR(VLOOKUP($B52,[1]DEN1!$G$3:$T$102,9,FALSE),0)</f>
        <v>0</v>
      </c>
      <c r="Z52" s="84">
        <f>IFERROR(VLOOKUP($B52,[1]DEN1!$G$3:$T$102,10,FALSE),0)</f>
        <v>0</v>
      </c>
      <c r="AA52" s="84">
        <f>IFERROR(VLOOKUP($B52,[1]DEN1!$G$3:$T$102,11,FALSE),0)</f>
        <v>0</v>
      </c>
      <c r="AB52" s="84">
        <f>IFERROR(VLOOKUP($B52,[1]DEN1!$G$3:$T$102,12,FALSE),0)</f>
        <v>0</v>
      </c>
      <c r="AC52" s="84">
        <f>IFERROR(VLOOKUP($B52,[1]DEN1!$G$3:$T$102,13,FALSE),0)</f>
        <v>0</v>
      </c>
      <c r="AD52" s="85">
        <f t="shared" si="1"/>
        <v>1</v>
      </c>
    </row>
    <row r="53" spans="1:31" x14ac:dyDescent="0.25">
      <c r="A53" s="2" t="s">
        <v>64</v>
      </c>
      <c r="B53" s="2" t="s">
        <v>67</v>
      </c>
      <c r="C53" s="4"/>
      <c r="D53" s="4"/>
      <c r="E53" s="84">
        <f>IFERROR(VLOOKUP($B53,[1]NUM1!$G$3:$T$99,2,FALSE),0)</f>
        <v>0</v>
      </c>
      <c r="F53" s="84">
        <f>IFERROR(VLOOKUP($B53,[1]NUM1!$G$3:$T$99,3,FALSE),0)</f>
        <v>0</v>
      </c>
      <c r="G53" s="84">
        <f>IFERROR(VLOOKUP($B53,[1]NUM1!$G$3:$T$99,4,FALSE),0)</f>
        <v>0</v>
      </c>
      <c r="H53" s="84">
        <f>IFERROR(VLOOKUP($B53,[1]NUM1!$G$3:$T$99,5,FALSE),0)</f>
        <v>0</v>
      </c>
      <c r="I53" s="84">
        <f>IFERROR(VLOOKUP($B53,[1]NUM1!$G$3:$T$99,6,FALSE),0)</f>
        <v>0</v>
      </c>
      <c r="J53" s="84">
        <f>IFERROR(VLOOKUP($B53,[1]NUM1!$G$3:$T$99,7,FALSE),0)</f>
        <v>0</v>
      </c>
      <c r="K53" s="84">
        <f>IFERROR(VLOOKUP($B53,[1]NUM1!$G$3:$T$99,8,FALSE),0)</f>
        <v>0</v>
      </c>
      <c r="L53" s="84">
        <f>IFERROR(VLOOKUP($B53,[1]NUM1!$G$3:$T$99,9,FALSE),0)</f>
        <v>0</v>
      </c>
      <c r="M53" s="84">
        <f>IFERROR(VLOOKUP($B53,[1]NUM1!$G$3:$T$99,10,FALSE),0)</f>
        <v>0</v>
      </c>
      <c r="N53" s="84">
        <f>IFERROR(VLOOKUP($B53,[1]NUM1!$G$3:$T$99,11,FALSE),0)</f>
        <v>0</v>
      </c>
      <c r="O53" s="84">
        <f>IFERROR(VLOOKUP($B53,[1]NUM1!$G$3:$T$99,12,FALSE),0)</f>
        <v>0</v>
      </c>
      <c r="P53" s="84">
        <f>IFERROR(VLOOKUP($B53,[1]NUM1!$G$3:$T$99,13,FALSE),0)</f>
        <v>2</v>
      </c>
      <c r="Q53" s="85">
        <f t="shared" si="9"/>
        <v>2</v>
      </c>
      <c r="R53" s="84">
        <f>IFERROR(VLOOKUP($B53,[1]DEN1!$G$3:$T$102,2,FALSE),0)</f>
        <v>0</v>
      </c>
      <c r="S53" s="84">
        <f>IFERROR(VLOOKUP($B53,[1]DEN1!$G$3:$T$102,3,FALSE),0)</f>
        <v>0</v>
      </c>
      <c r="T53" s="84">
        <f>IFERROR(VLOOKUP($B53,[1]DEN1!$G$3:$T$102,4,FALSE),0)</f>
        <v>0</v>
      </c>
      <c r="U53" s="84">
        <f>IFERROR(VLOOKUP($B53,[1]DEN1!$G$3:$T$102,5,FALSE),0)</f>
        <v>0</v>
      </c>
      <c r="V53" s="84">
        <f>IFERROR(VLOOKUP($B53,[1]DEN1!$G$3:$T$102,6,FALSE),0)</f>
        <v>0</v>
      </c>
      <c r="W53" s="84">
        <f>IFERROR(VLOOKUP($B53,[1]DEN1!$G$3:$T$102,7,FALSE),0)</f>
        <v>0</v>
      </c>
      <c r="X53" s="84">
        <f>IFERROR(VLOOKUP($B53,[1]DEN1!$G$3:$T$102,8,FALSE),0)</f>
        <v>1</v>
      </c>
      <c r="Y53" s="84">
        <f>IFERROR(VLOOKUP($B53,[1]DEN1!$G$3:$T$102,9,FALSE),0)</f>
        <v>0</v>
      </c>
      <c r="Z53" s="84">
        <f>IFERROR(VLOOKUP($B53,[1]DEN1!$G$3:$T$102,10,FALSE),0)</f>
        <v>1</v>
      </c>
      <c r="AA53" s="84">
        <f>IFERROR(VLOOKUP($B53,[1]DEN1!$G$3:$T$102,11,FALSE),0)</f>
        <v>0</v>
      </c>
      <c r="AB53" s="84">
        <f>IFERROR(VLOOKUP($B53,[1]DEN1!$G$3:$T$102,12,FALSE),0)</f>
        <v>0</v>
      </c>
      <c r="AC53" s="84">
        <f>IFERROR(VLOOKUP($B53,[1]DEN1!$G$3:$T$102,13,FALSE),0)</f>
        <v>0</v>
      </c>
      <c r="AD53" s="85">
        <f t="shared" si="1"/>
        <v>2</v>
      </c>
    </row>
    <row r="54" spans="1:31" x14ac:dyDescent="0.25">
      <c r="A54" s="2" t="s">
        <v>64</v>
      </c>
      <c r="B54" s="2" t="s">
        <v>68</v>
      </c>
      <c r="C54" s="4"/>
      <c r="D54" s="4"/>
      <c r="E54" s="84">
        <f>IFERROR(VLOOKUP($B54,[1]NUM1!$G$3:$T$99,2,FALSE),0)</f>
        <v>0</v>
      </c>
      <c r="F54" s="84">
        <f>IFERROR(VLOOKUP($B54,[1]NUM1!$G$3:$T$99,3,FALSE),0)</f>
        <v>0</v>
      </c>
      <c r="G54" s="84">
        <f>IFERROR(VLOOKUP($B54,[1]NUM1!$G$3:$T$99,4,FALSE),0)</f>
        <v>0</v>
      </c>
      <c r="H54" s="84">
        <f>IFERROR(VLOOKUP($B54,[1]NUM1!$G$3:$T$99,5,FALSE),0)</f>
        <v>0</v>
      </c>
      <c r="I54" s="84">
        <f>IFERROR(VLOOKUP($B54,[1]NUM1!$G$3:$T$99,6,FALSE),0)</f>
        <v>0</v>
      </c>
      <c r="J54" s="84">
        <f>IFERROR(VLOOKUP($B54,[1]NUM1!$G$3:$T$99,7,FALSE),0)</f>
        <v>0</v>
      </c>
      <c r="K54" s="84">
        <f>IFERROR(VLOOKUP($B54,[1]NUM1!$G$3:$T$99,8,FALSE),0)</f>
        <v>0</v>
      </c>
      <c r="L54" s="84">
        <f>IFERROR(VLOOKUP($B54,[1]NUM1!$G$3:$T$99,9,FALSE),0)</f>
        <v>0</v>
      </c>
      <c r="M54" s="84">
        <f>IFERROR(VLOOKUP($B54,[1]NUM1!$G$3:$T$99,10,FALSE),0)</f>
        <v>0</v>
      </c>
      <c r="N54" s="84">
        <f>IFERROR(VLOOKUP($B54,[1]NUM1!$G$3:$T$99,11,FALSE),0)</f>
        <v>0</v>
      </c>
      <c r="O54" s="84">
        <f>IFERROR(VLOOKUP($B54,[1]NUM1!$G$3:$T$99,12,FALSE),0)</f>
        <v>0</v>
      </c>
      <c r="P54" s="84">
        <f>IFERROR(VLOOKUP($B54,[1]NUM1!$G$3:$T$99,13,FALSE),0)</f>
        <v>0</v>
      </c>
      <c r="Q54" s="85">
        <f t="shared" si="9"/>
        <v>0</v>
      </c>
      <c r="R54" s="84">
        <f>IFERROR(VLOOKUP($B54,[1]DEN1!$G$3:$T$102,2,FALSE),0)</f>
        <v>0</v>
      </c>
      <c r="S54" s="84">
        <f>IFERROR(VLOOKUP($B54,[1]DEN1!$G$3:$T$102,3,FALSE),0)</f>
        <v>0</v>
      </c>
      <c r="T54" s="84">
        <f>IFERROR(VLOOKUP($B54,[1]DEN1!$G$3:$T$102,4,FALSE),0)</f>
        <v>0</v>
      </c>
      <c r="U54" s="84">
        <f>IFERROR(VLOOKUP($B54,[1]DEN1!$G$3:$T$102,5,FALSE),0)</f>
        <v>0</v>
      </c>
      <c r="V54" s="84">
        <f>IFERROR(VLOOKUP($B54,[1]DEN1!$G$3:$T$102,6,FALSE),0)</f>
        <v>0</v>
      </c>
      <c r="W54" s="84">
        <f>IFERROR(VLOOKUP($B54,[1]DEN1!$G$3:$T$102,7,FALSE),0)</f>
        <v>0</v>
      </c>
      <c r="X54" s="84">
        <f>IFERROR(VLOOKUP($B54,[1]DEN1!$G$3:$T$102,8,FALSE),0)</f>
        <v>0</v>
      </c>
      <c r="Y54" s="84">
        <f>IFERROR(VLOOKUP($B54,[1]DEN1!$G$3:$T$102,9,FALSE),0)</f>
        <v>0</v>
      </c>
      <c r="Z54" s="84">
        <f>IFERROR(VLOOKUP($B54,[1]DEN1!$G$3:$T$102,10,FALSE),0)</f>
        <v>0</v>
      </c>
      <c r="AA54" s="84">
        <f>IFERROR(VLOOKUP($B54,[1]DEN1!$G$3:$T$102,11,FALSE),0)</f>
        <v>0</v>
      </c>
      <c r="AB54" s="84">
        <f>IFERROR(VLOOKUP($B54,[1]DEN1!$G$3:$T$102,12,FALSE),0)</f>
        <v>0</v>
      </c>
      <c r="AC54" s="84">
        <f>IFERROR(VLOOKUP($B54,[1]DEN1!$G$3:$T$102,13,FALSE),0)</f>
        <v>0</v>
      </c>
      <c r="AD54" s="85">
        <f t="shared" si="1"/>
        <v>0</v>
      </c>
    </row>
    <row r="55" spans="1:31" x14ac:dyDescent="0.25">
      <c r="A55" s="2" t="s">
        <v>64</v>
      </c>
      <c r="B55" s="2" t="s">
        <v>69</v>
      </c>
      <c r="C55" s="4"/>
      <c r="D55" s="4"/>
      <c r="E55" s="84">
        <f>IFERROR(VLOOKUP($B55,[1]NUM1!$G$3:$T$99,2,FALSE),0)</f>
        <v>0</v>
      </c>
      <c r="F55" s="84">
        <f>IFERROR(VLOOKUP($B55,[1]NUM1!$G$3:$T$99,3,FALSE),0)</f>
        <v>0</v>
      </c>
      <c r="G55" s="84">
        <f>IFERROR(VLOOKUP($B55,[1]NUM1!$G$3:$T$99,4,FALSE),0)</f>
        <v>0</v>
      </c>
      <c r="H55" s="84">
        <f>IFERROR(VLOOKUP($B55,[1]NUM1!$G$3:$T$99,5,FALSE),0)</f>
        <v>0</v>
      </c>
      <c r="I55" s="84">
        <f>IFERROR(VLOOKUP($B55,[1]NUM1!$G$3:$T$99,6,FALSE),0)</f>
        <v>0</v>
      </c>
      <c r="J55" s="84">
        <f>IFERROR(VLOOKUP($B55,[1]NUM1!$G$3:$T$99,7,FALSE),0)</f>
        <v>0</v>
      </c>
      <c r="K55" s="84">
        <f>IFERROR(VLOOKUP($B55,[1]NUM1!$G$3:$T$99,8,FALSE),0)</f>
        <v>0</v>
      </c>
      <c r="L55" s="84">
        <f>IFERROR(VLOOKUP($B55,[1]NUM1!$G$3:$T$99,9,FALSE),0)</f>
        <v>0</v>
      </c>
      <c r="M55" s="84">
        <f>IFERROR(VLOOKUP($B55,[1]NUM1!$G$3:$T$99,10,FALSE),0)</f>
        <v>0</v>
      </c>
      <c r="N55" s="84">
        <f>IFERROR(VLOOKUP($B55,[1]NUM1!$G$3:$T$99,11,FALSE),0)</f>
        <v>0</v>
      </c>
      <c r="O55" s="84">
        <f>IFERROR(VLOOKUP($B55,[1]NUM1!$G$3:$T$99,12,FALSE),0)</f>
        <v>0</v>
      </c>
      <c r="P55" s="84">
        <f>IFERROR(VLOOKUP($B55,[1]NUM1!$G$3:$T$99,13,FALSE),0)</f>
        <v>1</v>
      </c>
      <c r="Q55" s="85">
        <f t="shared" si="9"/>
        <v>1</v>
      </c>
      <c r="R55" s="84">
        <f>IFERROR(VLOOKUP($B55,[1]DEN1!$G$3:$T$102,2,FALSE),0)</f>
        <v>0</v>
      </c>
      <c r="S55" s="84">
        <f>IFERROR(VLOOKUP($B55,[1]DEN1!$G$3:$T$102,3,FALSE),0)</f>
        <v>0</v>
      </c>
      <c r="T55" s="84">
        <f>IFERROR(VLOOKUP($B55,[1]DEN1!$G$3:$T$102,4,FALSE),0)</f>
        <v>0</v>
      </c>
      <c r="U55" s="84">
        <f>IFERROR(VLOOKUP($B55,[1]DEN1!$G$3:$T$102,5,FALSE),0)</f>
        <v>0</v>
      </c>
      <c r="V55" s="84">
        <f>IFERROR(VLOOKUP($B55,[1]DEN1!$G$3:$T$102,6,FALSE),0)</f>
        <v>0</v>
      </c>
      <c r="W55" s="84">
        <f>IFERROR(VLOOKUP($B55,[1]DEN1!$G$3:$T$102,7,FALSE),0)</f>
        <v>0</v>
      </c>
      <c r="X55" s="84">
        <f>IFERROR(VLOOKUP($B55,[1]DEN1!$G$3:$T$102,8,FALSE),0)</f>
        <v>0</v>
      </c>
      <c r="Y55" s="84">
        <f>IFERROR(VLOOKUP($B55,[1]DEN1!$G$3:$T$102,9,FALSE),0)</f>
        <v>0</v>
      </c>
      <c r="Z55" s="84">
        <f>IFERROR(VLOOKUP($B55,[1]DEN1!$G$3:$T$102,10,FALSE),0)</f>
        <v>1</v>
      </c>
      <c r="AA55" s="84">
        <f>IFERROR(VLOOKUP($B55,[1]DEN1!$G$3:$T$102,11,FALSE),0)</f>
        <v>0</v>
      </c>
      <c r="AB55" s="84">
        <f>IFERROR(VLOOKUP($B55,[1]DEN1!$G$3:$T$102,12,FALSE),0)</f>
        <v>0</v>
      </c>
      <c r="AC55" s="84">
        <f>IFERROR(VLOOKUP($B55,[1]DEN1!$G$3:$T$102,13,FALSE),0)</f>
        <v>0</v>
      </c>
      <c r="AD55" s="85">
        <f t="shared" si="1"/>
        <v>1</v>
      </c>
    </row>
    <row r="56" spans="1:31" x14ac:dyDescent="0.25">
      <c r="A56" s="2" t="s">
        <v>64</v>
      </c>
      <c r="B56" s="2" t="s">
        <v>70</v>
      </c>
      <c r="C56" s="4"/>
      <c r="D56" s="4"/>
      <c r="E56" s="84">
        <f>IFERROR(VLOOKUP($B56,[1]NUM1!$G$3:$T$99,2,FALSE),0)</f>
        <v>0</v>
      </c>
      <c r="F56" s="84">
        <f>IFERROR(VLOOKUP($B56,[1]NUM1!$G$3:$T$99,3,FALSE),0)</f>
        <v>0</v>
      </c>
      <c r="G56" s="84">
        <f>IFERROR(VLOOKUP($B56,[1]NUM1!$G$3:$T$99,4,FALSE),0)</f>
        <v>0</v>
      </c>
      <c r="H56" s="84">
        <f>IFERROR(VLOOKUP($B56,[1]NUM1!$G$3:$T$99,5,FALSE),0)</f>
        <v>0</v>
      </c>
      <c r="I56" s="84">
        <f>IFERROR(VLOOKUP($B56,[1]NUM1!$G$3:$T$99,6,FALSE),0)</f>
        <v>0</v>
      </c>
      <c r="J56" s="84">
        <f>IFERROR(VLOOKUP($B56,[1]NUM1!$G$3:$T$99,7,FALSE),0)</f>
        <v>0</v>
      </c>
      <c r="K56" s="84">
        <f>IFERROR(VLOOKUP($B56,[1]NUM1!$G$3:$T$99,8,FALSE),0)</f>
        <v>0</v>
      </c>
      <c r="L56" s="84">
        <f>IFERROR(VLOOKUP($B56,[1]NUM1!$G$3:$T$99,9,FALSE),0)</f>
        <v>0</v>
      </c>
      <c r="M56" s="84">
        <f>IFERROR(VLOOKUP($B56,[1]NUM1!$G$3:$T$99,10,FALSE),0)</f>
        <v>0</v>
      </c>
      <c r="N56" s="84">
        <f>IFERROR(VLOOKUP($B56,[1]NUM1!$G$3:$T$99,11,FALSE),0)</f>
        <v>0</v>
      </c>
      <c r="O56" s="84">
        <f>IFERROR(VLOOKUP($B56,[1]NUM1!$G$3:$T$99,12,FALSE),0)</f>
        <v>0</v>
      </c>
      <c r="P56" s="84">
        <f>IFERROR(VLOOKUP($B56,[1]NUM1!$G$3:$T$99,13,FALSE),0)</f>
        <v>0</v>
      </c>
      <c r="Q56" s="85">
        <f t="shared" si="9"/>
        <v>0</v>
      </c>
      <c r="R56" s="84">
        <f>IFERROR(VLOOKUP($B56,[1]DEN1!$G$3:$T$102,2,FALSE),0)</f>
        <v>0</v>
      </c>
      <c r="S56" s="84">
        <f>IFERROR(VLOOKUP($B56,[1]DEN1!$G$3:$T$102,3,FALSE),0)</f>
        <v>0</v>
      </c>
      <c r="T56" s="84">
        <f>IFERROR(VLOOKUP($B56,[1]DEN1!$G$3:$T$102,4,FALSE),0)</f>
        <v>0</v>
      </c>
      <c r="U56" s="84">
        <f>IFERROR(VLOOKUP($B56,[1]DEN1!$G$3:$T$102,5,FALSE),0)</f>
        <v>0</v>
      </c>
      <c r="V56" s="84">
        <f>IFERROR(VLOOKUP($B56,[1]DEN1!$G$3:$T$102,6,FALSE),0)</f>
        <v>0</v>
      </c>
      <c r="W56" s="84">
        <f>IFERROR(VLOOKUP($B56,[1]DEN1!$G$3:$T$102,7,FALSE),0)</f>
        <v>0</v>
      </c>
      <c r="X56" s="84">
        <f>IFERROR(VLOOKUP($B56,[1]DEN1!$G$3:$T$102,8,FALSE),0)</f>
        <v>0</v>
      </c>
      <c r="Y56" s="84">
        <f>IFERROR(VLOOKUP($B56,[1]DEN1!$G$3:$T$102,9,FALSE),0)</f>
        <v>0</v>
      </c>
      <c r="Z56" s="84">
        <f>IFERROR(VLOOKUP($B56,[1]DEN1!$G$3:$T$102,10,FALSE),0)</f>
        <v>0</v>
      </c>
      <c r="AA56" s="84">
        <f>IFERROR(VLOOKUP($B56,[1]DEN1!$G$3:$T$102,11,FALSE),0)</f>
        <v>0</v>
      </c>
      <c r="AB56" s="84">
        <f>IFERROR(VLOOKUP($B56,[1]DEN1!$G$3:$T$102,12,FALSE),0)</f>
        <v>0</v>
      </c>
      <c r="AC56" s="84">
        <f>IFERROR(VLOOKUP($B56,[1]DEN1!$G$3:$T$102,13,FALSE),0)</f>
        <v>0</v>
      </c>
      <c r="AD56" s="85">
        <f t="shared" si="1"/>
        <v>0</v>
      </c>
    </row>
    <row r="57" spans="1:31" x14ac:dyDescent="0.25">
      <c r="A57" s="2" t="s">
        <v>64</v>
      </c>
      <c r="B57" s="2" t="s">
        <v>71</v>
      </c>
      <c r="C57" s="4"/>
      <c r="D57" s="4"/>
      <c r="E57" s="84">
        <f>IFERROR(VLOOKUP($B57,[1]NUM1!$G$3:$T$99,2,FALSE),0)</f>
        <v>0</v>
      </c>
      <c r="F57" s="84">
        <f>IFERROR(VLOOKUP($B57,[1]NUM1!$G$3:$T$99,3,FALSE),0)</f>
        <v>0</v>
      </c>
      <c r="G57" s="84">
        <f>IFERROR(VLOOKUP($B57,[1]NUM1!$G$3:$T$99,4,FALSE),0)</f>
        <v>0</v>
      </c>
      <c r="H57" s="84">
        <f>IFERROR(VLOOKUP($B57,[1]NUM1!$G$3:$T$99,5,FALSE),0)</f>
        <v>0</v>
      </c>
      <c r="I57" s="84">
        <f>IFERROR(VLOOKUP($B57,[1]NUM1!$G$3:$T$99,6,FALSE),0)</f>
        <v>0</v>
      </c>
      <c r="J57" s="84">
        <f>IFERROR(VLOOKUP($B57,[1]NUM1!$G$3:$T$99,7,FALSE),0)</f>
        <v>0</v>
      </c>
      <c r="K57" s="84">
        <f>IFERROR(VLOOKUP($B57,[1]NUM1!$G$3:$T$99,8,FALSE),0)</f>
        <v>0</v>
      </c>
      <c r="L57" s="84">
        <f>IFERROR(VLOOKUP($B57,[1]NUM1!$G$3:$T$99,9,FALSE),0)</f>
        <v>0</v>
      </c>
      <c r="M57" s="84">
        <f>IFERROR(VLOOKUP($B57,[1]NUM1!$G$3:$T$99,10,FALSE),0)</f>
        <v>0</v>
      </c>
      <c r="N57" s="84">
        <f>IFERROR(VLOOKUP($B57,[1]NUM1!$G$3:$T$99,11,FALSE),0)</f>
        <v>0</v>
      </c>
      <c r="O57" s="84">
        <f>IFERROR(VLOOKUP($B57,[1]NUM1!$G$3:$T$99,12,FALSE),0)</f>
        <v>0</v>
      </c>
      <c r="P57" s="84">
        <f>IFERROR(VLOOKUP($B57,[1]NUM1!$G$3:$T$99,13,FALSE),0)</f>
        <v>0</v>
      </c>
      <c r="Q57" s="85">
        <f t="shared" si="9"/>
        <v>0</v>
      </c>
      <c r="R57" s="84">
        <f>IFERROR(VLOOKUP($B57,[1]DEN1!$G$3:$T$102,2,FALSE),0)</f>
        <v>0</v>
      </c>
      <c r="S57" s="84">
        <f>IFERROR(VLOOKUP($B57,[1]DEN1!$G$3:$T$102,3,FALSE),0)</f>
        <v>0</v>
      </c>
      <c r="T57" s="84">
        <f>IFERROR(VLOOKUP($B57,[1]DEN1!$G$3:$T$102,4,FALSE),0)</f>
        <v>0</v>
      </c>
      <c r="U57" s="84">
        <f>IFERROR(VLOOKUP($B57,[1]DEN1!$G$3:$T$102,5,FALSE),0)</f>
        <v>0</v>
      </c>
      <c r="V57" s="84">
        <f>IFERROR(VLOOKUP($B57,[1]DEN1!$G$3:$T$102,6,FALSE),0)</f>
        <v>0</v>
      </c>
      <c r="W57" s="84">
        <f>IFERROR(VLOOKUP($B57,[1]DEN1!$G$3:$T$102,7,FALSE),0)</f>
        <v>0</v>
      </c>
      <c r="X57" s="84">
        <f>IFERROR(VLOOKUP($B57,[1]DEN1!$G$3:$T$102,8,FALSE),0)</f>
        <v>0</v>
      </c>
      <c r="Y57" s="84">
        <f>IFERROR(VLOOKUP($B57,[1]DEN1!$G$3:$T$102,9,FALSE),0)</f>
        <v>0</v>
      </c>
      <c r="Z57" s="84">
        <f>IFERROR(VLOOKUP($B57,[1]DEN1!$G$3:$T$102,10,FALSE),0)</f>
        <v>0</v>
      </c>
      <c r="AA57" s="84">
        <f>IFERROR(VLOOKUP($B57,[1]DEN1!$G$3:$T$102,11,FALSE),0)</f>
        <v>0</v>
      </c>
      <c r="AB57" s="84">
        <f>IFERROR(VLOOKUP($B57,[1]DEN1!$G$3:$T$102,12,FALSE),0)</f>
        <v>0</v>
      </c>
      <c r="AC57" s="84">
        <f>IFERROR(VLOOKUP($B57,[1]DEN1!$G$3:$T$102,13,FALSE),0)</f>
        <v>0</v>
      </c>
      <c r="AD57" s="85">
        <f t="shared" si="1"/>
        <v>0</v>
      </c>
    </row>
    <row r="58" spans="1:31" x14ac:dyDescent="0.25">
      <c r="A58" s="2" t="s">
        <v>64</v>
      </c>
      <c r="B58" s="2" t="s">
        <v>72</v>
      </c>
      <c r="C58" s="4"/>
      <c r="D58" s="4"/>
      <c r="E58" s="84">
        <f>IFERROR(VLOOKUP($B58,[1]NUM1!$G$3:$T$99,2,FALSE),0)</f>
        <v>0</v>
      </c>
      <c r="F58" s="84">
        <f>IFERROR(VLOOKUP($B58,[1]NUM1!$G$3:$T$99,3,FALSE),0)</f>
        <v>0</v>
      </c>
      <c r="G58" s="84">
        <f>IFERROR(VLOOKUP($B58,[1]NUM1!$G$3:$T$99,4,FALSE),0)</f>
        <v>0</v>
      </c>
      <c r="H58" s="84">
        <f>IFERROR(VLOOKUP($B58,[1]NUM1!$G$3:$T$99,5,FALSE),0)</f>
        <v>0</v>
      </c>
      <c r="I58" s="84">
        <f>IFERROR(VLOOKUP($B58,[1]NUM1!$G$3:$T$99,6,FALSE),0)</f>
        <v>0</v>
      </c>
      <c r="J58" s="84">
        <f>IFERROR(VLOOKUP($B58,[1]NUM1!$G$3:$T$99,7,FALSE),0)</f>
        <v>0</v>
      </c>
      <c r="K58" s="84">
        <f>IFERROR(VLOOKUP($B58,[1]NUM1!$G$3:$T$99,8,FALSE),0)</f>
        <v>0</v>
      </c>
      <c r="L58" s="84">
        <f>IFERROR(VLOOKUP($B58,[1]NUM1!$G$3:$T$99,9,FALSE),0)</f>
        <v>0</v>
      </c>
      <c r="M58" s="84">
        <f>IFERROR(VLOOKUP($B58,[1]NUM1!$G$3:$T$99,10,FALSE),0)</f>
        <v>0</v>
      </c>
      <c r="N58" s="84">
        <f>IFERROR(VLOOKUP($B58,[1]NUM1!$G$3:$T$99,11,FALSE),0)</f>
        <v>0</v>
      </c>
      <c r="O58" s="84">
        <f>IFERROR(VLOOKUP($B58,[1]NUM1!$G$3:$T$99,12,FALSE),0)</f>
        <v>0</v>
      </c>
      <c r="P58" s="84">
        <f>IFERROR(VLOOKUP($B58,[1]NUM1!$G$3:$T$99,13,FALSE),0)</f>
        <v>0</v>
      </c>
      <c r="Q58" s="85">
        <f t="shared" si="9"/>
        <v>0</v>
      </c>
      <c r="R58" s="84">
        <f>IFERROR(VLOOKUP($B58,[1]DEN1!$G$3:$T$102,2,FALSE),0)</f>
        <v>0</v>
      </c>
      <c r="S58" s="84">
        <f>IFERROR(VLOOKUP($B58,[1]DEN1!$G$3:$T$102,3,FALSE),0)</f>
        <v>0</v>
      </c>
      <c r="T58" s="84">
        <f>IFERROR(VLOOKUP($B58,[1]DEN1!$G$3:$T$102,4,FALSE),0)</f>
        <v>0</v>
      </c>
      <c r="U58" s="84">
        <f>IFERROR(VLOOKUP($B58,[1]DEN1!$G$3:$T$102,5,FALSE),0)</f>
        <v>0</v>
      </c>
      <c r="V58" s="84">
        <f>IFERROR(VLOOKUP($B58,[1]DEN1!$G$3:$T$102,6,FALSE),0)</f>
        <v>0</v>
      </c>
      <c r="W58" s="84">
        <f>IFERROR(VLOOKUP($B58,[1]DEN1!$G$3:$T$102,7,FALSE),0)</f>
        <v>0</v>
      </c>
      <c r="X58" s="84">
        <f>IFERROR(VLOOKUP($B58,[1]DEN1!$G$3:$T$102,8,FALSE),0)</f>
        <v>0</v>
      </c>
      <c r="Y58" s="84">
        <f>IFERROR(VLOOKUP($B58,[1]DEN1!$G$3:$T$102,9,FALSE),0)</f>
        <v>0</v>
      </c>
      <c r="Z58" s="84">
        <f>IFERROR(VLOOKUP($B58,[1]DEN1!$G$3:$T$102,10,FALSE),0)</f>
        <v>0</v>
      </c>
      <c r="AA58" s="84">
        <f>IFERROR(VLOOKUP($B58,[1]DEN1!$G$3:$T$102,11,FALSE),0)</f>
        <v>0</v>
      </c>
      <c r="AB58" s="84">
        <f>IFERROR(VLOOKUP($B58,[1]DEN1!$G$3:$T$102,12,FALSE),0)</f>
        <v>0</v>
      </c>
      <c r="AC58" s="84">
        <f>IFERROR(VLOOKUP($B58,[1]DEN1!$G$3:$T$102,13,FALSE),0)</f>
        <v>0</v>
      </c>
      <c r="AD58" s="85">
        <f t="shared" si="1"/>
        <v>0</v>
      </c>
    </row>
    <row r="59" spans="1:31" x14ac:dyDescent="0.25">
      <c r="A59" s="2" t="s">
        <v>64</v>
      </c>
      <c r="B59" s="2" t="s">
        <v>73</v>
      </c>
      <c r="C59" s="4"/>
      <c r="D59" s="4"/>
      <c r="E59" s="84">
        <f>IFERROR(VLOOKUP($B59,[1]NUM1!$G$3:$T$99,2,FALSE),0)</f>
        <v>0</v>
      </c>
      <c r="F59" s="84">
        <f>IFERROR(VLOOKUP($B59,[1]NUM1!$G$3:$T$99,3,FALSE),0)</f>
        <v>0</v>
      </c>
      <c r="G59" s="84">
        <f>IFERROR(VLOOKUP($B59,[1]NUM1!$G$3:$T$99,4,FALSE),0)</f>
        <v>0</v>
      </c>
      <c r="H59" s="84">
        <f>IFERROR(VLOOKUP($B59,[1]NUM1!$G$3:$T$99,5,FALSE),0)</f>
        <v>0</v>
      </c>
      <c r="I59" s="84">
        <f>IFERROR(VLOOKUP($B59,[1]NUM1!$G$3:$T$99,6,FALSE),0)</f>
        <v>0</v>
      </c>
      <c r="J59" s="84">
        <f>IFERROR(VLOOKUP($B59,[1]NUM1!$G$3:$T$99,7,FALSE),0)</f>
        <v>0</v>
      </c>
      <c r="K59" s="84">
        <f>IFERROR(VLOOKUP($B59,[1]NUM1!$G$3:$T$99,8,FALSE),0)</f>
        <v>0</v>
      </c>
      <c r="L59" s="84">
        <f>IFERROR(VLOOKUP($B59,[1]NUM1!$G$3:$T$99,9,FALSE),0)</f>
        <v>0</v>
      </c>
      <c r="M59" s="84">
        <f>IFERROR(VLOOKUP($B59,[1]NUM1!$G$3:$T$99,10,FALSE),0)</f>
        <v>1</v>
      </c>
      <c r="N59" s="84">
        <f>IFERROR(VLOOKUP($B59,[1]NUM1!$G$3:$T$99,11,FALSE),0)</f>
        <v>0</v>
      </c>
      <c r="O59" s="84">
        <f>IFERROR(VLOOKUP($B59,[1]NUM1!$G$3:$T$99,12,FALSE),0)</f>
        <v>0</v>
      </c>
      <c r="P59" s="84">
        <f>IFERROR(VLOOKUP($B59,[1]NUM1!$G$3:$T$99,13,FALSE),0)</f>
        <v>0</v>
      </c>
      <c r="Q59" s="85">
        <f t="shared" si="9"/>
        <v>1</v>
      </c>
      <c r="R59" s="84">
        <f>IFERROR(VLOOKUP($B59,[1]DEN1!$G$3:$T$102,2,FALSE),0)</f>
        <v>0</v>
      </c>
      <c r="S59" s="84">
        <f>IFERROR(VLOOKUP($B59,[1]DEN1!$G$3:$T$102,3,FALSE),0)</f>
        <v>0</v>
      </c>
      <c r="T59" s="84">
        <f>IFERROR(VLOOKUP($B59,[1]DEN1!$G$3:$T$102,4,FALSE),0)</f>
        <v>0</v>
      </c>
      <c r="U59" s="84">
        <f>IFERROR(VLOOKUP($B59,[1]DEN1!$G$3:$T$102,5,FALSE),0)</f>
        <v>0</v>
      </c>
      <c r="V59" s="84">
        <f>IFERROR(VLOOKUP($B59,[1]DEN1!$G$3:$T$102,6,FALSE),0)</f>
        <v>0</v>
      </c>
      <c r="W59" s="84">
        <f>IFERROR(VLOOKUP($B59,[1]DEN1!$G$3:$T$102,7,FALSE),0)</f>
        <v>0</v>
      </c>
      <c r="X59" s="84">
        <f>IFERROR(VLOOKUP($B59,[1]DEN1!$G$3:$T$102,8,FALSE),0)</f>
        <v>1</v>
      </c>
      <c r="Y59" s="84">
        <f>IFERROR(VLOOKUP($B59,[1]DEN1!$G$3:$T$102,9,FALSE),0)</f>
        <v>1</v>
      </c>
      <c r="Z59" s="84">
        <f>IFERROR(VLOOKUP($B59,[1]DEN1!$G$3:$T$102,10,FALSE),0)</f>
        <v>0</v>
      </c>
      <c r="AA59" s="84">
        <f>IFERROR(VLOOKUP($B59,[1]DEN1!$G$3:$T$102,11,FALSE),0)</f>
        <v>0</v>
      </c>
      <c r="AB59" s="84">
        <f>IFERROR(VLOOKUP($B59,[1]DEN1!$G$3:$T$102,12,FALSE),0)</f>
        <v>0</v>
      </c>
      <c r="AC59" s="84">
        <f>IFERROR(VLOOKUP($B59,[1]DEN1!$G$3:$T$102,13,FALSE),0)</f>
        <v>0</v>
      </c>
      <c r="AD59" s="85">
        <f t="shared" si="1"/>
        <v>2</v>
      </c>
    </row>
    <row r="60" spans="1:31" x14ac:dyDescent="0.25">
      <c r="A60" s="2" t="s">
        <v>64</v>
      </c>
      <c r="B60" s="2" t="s">
        <v>74</v>
      </c>
      <c r="C60" s="4"/>
      <c r="D60" s="4"/>
      <c r="E60" s="84">
        <f>IFERROR(VLOOKUP($B60,[1]NUM1!$G$3:$T$99,2,FALSE),0)</f>
        <v>0</v>
      </c>
      <c r="F60" s="84">
        <f>IFERROR(VLOOKUP($B60,[1]NUM1!$G$3:$T$99,3,FALSE),0)</f>
        <v>0</v>
      </c>
      <c r="G60" s="84">
        <f>IFERROR(VLOOKUP($B60,[1]NUM1!$G$3:$T$99,4,FALSE),0)</f>
        <v>0</v>
      </c>
      <c r="H60" s="84">
        <f>IFERROR(VLOOKUP($B60,[1]NUM1!$G$3:$T$99,5,FALSE),0)</f>
        <v>0</v>
      </c>
      <c r="I60" s="84">
        <f>IFERROR(VLOOKUP($B60,[1]NUM1!$G$3:$T$99,6,FALSE),0)</f>
        <v>0</v>
      </c>
      <c r="J60" s="84">
        <f>IFERROR(VLOOKUP($B60,[1]NUM1!$G$3:$T$99,7,FALSE),0)</f>
        <v>0</v>
      </c>
      <c r="K60" s="84">
        <f>IFERROR(VLOOKUP($B60,[1]NUM1!$G$3:$T$99,8,FALSE),0)</f>
        <v>0</v>
      </c>
      <c r="L60" s="84">
        <f>IFERROR(VLOOKUP($B60,[1]NUM1!$G$3:$T$99,9,FALSE),0)</f>
        <v>0</v>
      </c>
      <c r="M60" s="84">
        <f>IFERROR(VLOOKUP($B60,[1]NUM1!$G$3:$T$99,10,FALSE),0)</f>
        <v>0</v>
      </c>
      <c r="N60" s="84">
        <f>IFERROR(VLOOKUP($B60,[1]NUM1!$G$3:$T$99,11,FALSE),0)</f>
        <v>0</v>
      </c>
      <c r="O60" s="84">
        <f>IFERROR(VLOOKUP($B60,[1]NUM1!$G$3:$T$99,12,FALSE),0)</f>
        <v>0</v>
      </c>
      <c r="P60" s="84">
        <f>IFERROR(VLOOKUP($B60,[1]NUM1!$G$3:$T$99,13,FALSE),0)</f>
        <v>0</v>
      </c>
      <c r="Q60" s="85">
        <f t="shared" si="9"/>
        <v>0</v>
      </c>
      <c r="R60" s="84">
        <f>IFERROR(VLOOKUP($B60,[1]DEN1!$G$3:$T$102,2,FALSE),0)</f>
        <v>0</v>
      </c>
      <c r="S60" s="84">
        <f>IFERROR(VLOOKUP($B60,[1]DEN1!$G$3:$T$102,3,FALSE),0)</f>
        <v>0</v>
      </c>
      <c r="T60" s="84">
        <f>IFERROR(VLOOKUP($B60,[1]DEN1!$G$3:$T$102,4,FALSE),0)</f>
        <v>0</v>
      </c>
      <c r="U60" s="84">
        <f>IFERROR(VLOOKUP($B60,[1]DEN1!$G$3:$T$102,5,FALSE),0)</f>
        <v>0</v>
      </c>
      <c r="V60" s="84">
        <f>IFERROR(VLOOKUP($B60,[1]DEN1!$G$3:$T$102,6,FALSE),0)</f>
        <v>0</v>
      </c>
      <c r="W60" s="84">
        <f>IFERROR(VLOOKUP($B60,[1]DEN1!$G$3:$T$102,7,FALSE),0)</f>
        <v>0</v>
      </c>
      <c r="X60" s="84">
        <f>IFERROR(VLOOKUP($B60,[1]DEN1!$G$3:$T$102,8,FALSE),0)</f>
        <v>0</v>
      </c>
      <c r="Y60" s="84">
        <f>IFERROR(VLOOKUP($B60,[1]DEN1!$G$3:$T$102,9,FALSE),0)</f>
        <v>0</v>
      </c>
      <c r="Z60" s="84">
        <f>IFERROR(VLOOKUP($B60,[1]DEN1!$G$3:$T$102,10,FALSE),0)</f>
        <v>0</v>
      </c>
      <c r="AA60" s="84">
        <f>IFERROR(VLOOKUP($B60,[1]DEN1!$G$3:$T$102,11,FALSE),0)</f>
        <v>0</v>
      </c>
      <c r="AB60" s="84">
        <f>IFERROR(VLOOKUP($B60,[1]DEN1!$G$3:$T$102,12,FALSE),0)</f>
        <v>0</v>
      </c>
      <c r="AC60" s="84">
        <f>IFERROR(VLOOKUP($B60,[1]DEN1!$G$3:$T$102,13,FALSE),0)</f>
        <v>0</v>
      </c>
      <c r="AD60" s="85">
        <f t="shared" si="1"/>
        <v>0</v>
      </c>
    </row>
    <row r="61" spans="1:31" x14ac:dyDescent="0.25">
      <c r="A61" s="2" t="s">
        <v>64</v>
      </c>
      <c r="B61" s="2" t="s">
        <v>304</v>
      </c>
      <c r="C61" s="4"/>
      <c r="D61" s="4"/>
      <c r="E61" s="84">
        <f>IFERROR(VLOOKUP($B61,[1]NUM1!$G$3:$T$99,2,FALSE),0)</f>
        <v>0</v>
      </c>
      <c r="F61" s="84">
        <f>IFERROR(VLOOKUP($B61,[1]NUM1!$G$3:$T$99,3,FALSE),0)</f>
        <v>0</v>
      </c>
      <c r="G61" s="84">
        <f>IFERROR(VLOOKUP($B61,[1]NUM1!$G$3:$T$99,4,FALSE),0)</f>
        <v>0</v>
      </c>
      <c r="H61" s="84">
        <f>IFERROR(VLOOKUP($B61,[1]NUM1!$G$3:$T$99,5,FALSE),0)</f>
        <v>0</v>
      </c>
      <c r="I61" s="84">
        <f>IFERROR(VLOOKUP($B61,[1]NUM1!$G$3:$T$99,6,FALSE),0)</f>
        <v>0</v>
      </c>
      <c r="J61" s="84">
        <f>IFERROR(VLOOKUP($B61,[1]NUM1!$G$3:$T$99,7,FALSE),0)</f>
        <v>0</v>
      </c>
      <c r="K61" s="84">
        <f>IFERROR(VLOOKUP($B61,[1]NUM1!$G$3:$T$99,8,FALSE),0)</f>
        <v>0</v>
      </c>
      <c r="L61" s="84">
        <f>IFERROR(VLOOKUP($B61,[1]NUM1!$G$3:$T$99,9,FALSE),0)</f>
        <v>0</v>
      </c>
      <c r="M61" s="84">
        <f>IFERROR(VLOOKUP($B61,[1]NUM1!$G$3:$T$99,10,FALSE),0)</f>
        <v>0</v>
      </c>
      <c r="N61" s="84">
        <f>IFERROR(VLOOKUP($B61,[1]NUM1!$G$3:$T$99,11,FALSE),0)</f>
        <v>0</v>
      </c>
      <c r="O61" s="84">
        <f>IFERROR(VLOOKUP($B61,[1]NUM1!$G$3:$T$99,12,FALSE),0)</f>
        <v>1</v>
      </c>
      <c r="P61" s="84">
        <f>IFERROR(VLOOKUP($B61,[1]NUM1!$G$3:$T$99,13,FALSE),0)</f>
        <v>0</v>
      </c>
      <c r="Q61" s="88">
        <f>SUM(E61:P61)</f>
        <v>1</v>
      </c>
      <c r="R61" s="84">
        <f>IFERROR(VLOOKUP($B61,[1]DEN1!$G$3:$T$102,2,FALSE),0)</f>
        <v>0</v>
      </c>
      <c r="S61" s="84">
        <f>IFERROR(VLOOKUP($B61,[1]DEN1!$G$3:$T$102,3,FALSE),0)</f>
        <v>0</v>
      </c>
      <c r="T61" s="84">
        <f>IFERROR(VLOOKUP($B61,[1]DEN1!$G$3:$T$102,4,FALSE),0)</f>
        <v>0</v>
      </c>
      <c r="U61" s="84">
        <f>IFERROR(VLOOKUP($B61,[1]DEN1!$G$3:$T$102,5,FALSE),0)</f>
        <v>0</v>
      </c>
      <c r="V61" s="84">
        <f>IFERROR(VLOOKUP($B61,[1]DEN1!$G$3:$T$102,6,FALSE),0)</f>
        <v>0</v>
      </c>
      <c r="W61" s="84">
        <f>IFERROR(VLOOKUP($B61,[1]DEN1!$G$3:$T$102,7,FALSE),0)</f>
        <v>0</v>
      </c>
      <c r="X61" s="84">
        <f>IFERROR(VLOOKUP($B61,[1]DEN1!$G$3:$T$102,8,FALSE),0)</f>
        <v>0</v>
      </c>
      <c r="Y61" s="84">
        <f>IFERROR(VLOOKUP($B61,[1]DEN1!$G$3:$T$102,9,FALSE),0)</f>
        <v>0</v>
      </c>
      <c r="Z61" s="84">
        <f>IFERROR(VLOOKUP($B61,[1]DEN1!$G$3:$T$102,10,FALSE),0)</f>
        <v>0</v>
      </c>
      <c r="AA61" s="84">
        <f>IFERROR(VLOOKUP($B61,[1]DEN1!$G$3:$T$102,11,FALSE),0)</f>
        <v>0</v>
      </c>
      <c r="AB61" s="84">
        <f>IFERROR(VLOOKUP($B61,[1]DEN1!$G$3:$T$102,12,FALSE),0)</f>
        <v>0</v>
      </c>
      <c r="AC61" s="84">
        <f>IFERROR(VLOOKUP($B61,[1]DEN1!$G$3:$T$102,13,FALSE),0)</f>
        <v>0</v>
      </c>
      <c r="AD61" s="88">
        <f>SUM(R61:AC61)</f>
        <v>0</v>
      </c>
    </row>
    <row r="62" spans="1:31" x14ac:dyDescent="0.25">
      <c r="A62" s="137" t="s">
        <v>75</v>
      </c>
      <c r="B62" s="138"/>
      <c r="C62" s="9">
        <f>D62/'Metas Muni'!G9</f>
        <v>1.1111111111111112</v>
      </c>
      <c r="D62" s="10">
        <f>Q62/AD62</f>
        <v>1</v>
      </c>
      <c r="E62" s="86">
        <f>SUM(E51:E61)</f>
        <v>0</v>
      </c>
      <c r="F62" s="92">
        <f t="shared" ref="F62:Q62" si="10">SUM(F51:F61)</f>
        <v>0</v>
      </c>
      <c r="G62" s="92">
        <f t="shared" si="10"/>
        <v>0</v>
      </c>
      <c r="H62" s="92">
        <f t="shared" si="10"/>
        <v>0</v>
      </c>
      <c r="I62" s="92">
        <f t="shared" si="10"/>
        <v>0</v>
      </c>
      <c r="J62" s="92">
        <f t="shared" si="10"/>
        <v>1</v>
      </c>
      <c r="K62" s="92">
        <f t="shared" si="10"/>
        <v>0</v>
      </c>
      <c r="L62" s="92">
        <f t="shared" si="10"/>
        <v>0</v>
      </c>
      <c r="M62" s="92">
        <f t="shared" si="10"/>
        <v>1</v>
      </c>
      <c r="N62" s="92">
        <f t="shared" si="10"/>
        <v>0</v>
      </c>
      <c r="O62" s="92">
        <f t="shared" si="10"/>
        <v>1</v>
      </c>
      <c r="P62" s="92">
        <f t="shared" si="10"/>
        <v>3</v>
      </c>
      <c r="Q62" s="87">
        <f t="shared" si="10"/>
        <v>6</v>
      </c>
      <c r="R62" s="86">
        <f>SUM(R51:R61)</f>
        <v>0</v>
      </c>
      <c r="S62" s="92">
        <f t="shared" ref="S62:AC62" si="11">SUM(S51:S61)</f>
        <v>0</v>
      </c>
      <c r="T62" s="92">
        <f t="shared" si="11"/>
        <v>1</v>
      </c>
      <c r="U62" s="92">
        <f t="shared" si="11"/>
        <v>0</v>
      </c>
      <c r="V62" s="92">
        <f t="shared" si="11"/>
        <v>0</v>
      </c>
      <c r="W62" s="92">
        <f t="shared" si="11"/>
        <v>0</v>
      </c>
      <c r="X62" s="92">
        <f t="shared" si="11"/>
        <v>2</v>
      </c>
      <c r="Y62" s="92">
        <f t="shared" si="11"/>
        <v>1</v>
      </c>
      <c r="Z62" s="92">
        <f t="shared" si="11"/>
        <v>2</v>
      </c>
      <c r="AA62" s="92">
        <f t="shared" si="11"/>
        <v>0</v>
      </c>
      <c r="AB62" s="92">
        <f t="shared" si="11"/>
        <v>0</v>
      </c>
      <c r="AC62" s="92">
        <f t="shared" si="11"/>
        <v>0</v>
      </c>
      <c r="AD62" s="92">
        <f>SUM(AD51:AD61)</f>
        <v>6</v>
      </c>
    </row>
    <row r="63" spans="1:31" x14ac:dyDescent="0.25">
      <c r="A63" s="2" t="s">
        <v>76</v>
      </c>
      <c r="B63" s="2" t="s">
        <v>77</v>
      </c>
      <c r="C63" s="4"/>
      <c r="D63" s="4"/>
      <c r="E63" s="84">
        <f>IFERROR(VLOOKUP($B63,[1]NUM1!$G$3:$T$99,2,FALSE),0)</f>
        <v>0</v>
      </c>
      <c r="F63" s="84">
        <f>IFERROR(VLOOKUP($B63,[1]NUM1!$G$3:$T$99,3,FALSE),0)</f>
        <v>0</v>
      </c>
      <c r="G63" s="84">
        <f>IFERROR(VLOOKUP($B63,[1]NUM1!$G$3:$T$99,4,FALSE),0)</f>
        <v>0</v>
      </c>
      <c r="H63" s="84">
        <f>IFERROR(VLOOKUP($B63,[1]NUM1!$G$3:$T$99,5,FALSE),0)</f>
        <v>0</v>
      </c>
      <c r="I63" s="84">
        <f>IFERROR(VLOOKUP($B63,[1]NUM1!$G$3:$T$99,6,FALSE),0)</f>
        <v>2</v>
      </c>
      <c r="J63" s="84">
        <f>IFERROR(VLOOKUP($B63,[1]NUM1!$G$3:$T$99,7,FALSE),0)</f>
        <v>0</v>
      </c>
      <c r="K63" s="84">
        <f>IFERROR(VLOOKUP($B63,[1]NUM1!$G$3:$T$99,8,FALSE),0)</f>
        <v>0</v>
      </c>
      <c r="L63" s="84">
        <f>IFERROR(VLOOKUP($B63,[1]NUM1!$G$3:$T$99,9,FALSE),0)</f>
        <v>0</v>
      </c>
      <c r="M63" s="84">
        <f>IFERROR(VLOOKUP($B63,[1]NUM1!$G$3:$T$99,10,FALSE),0)</f>
        <v>1</v>
      </c>
      <c r="N63" s="84">
        <f>IFERROR(VLOOKUP($B63,[1]NUM1!$G$3:$T$99,11,FALSE),0)</f>
        <v>0</v>
      </c>
      <c r="O63" s="84">
        <f>IFERROR(VLOOKUP($B63,[1]NUM1!$G$3:$T$99,12,FALSE),0)</f>
        <v>0</v>
      </c>
      <c r="P63" s="84">
        <f>IFERROR(VLOOKUP($B63,[1]NUM1!$G$3:$T$99,13,FALSE),0)</f>
        <v>0</v>
      </c>
      <c r="Q63" s="85">
        <f t="shared" ref="Q63:Q76" si="12">SUM(E63:P63)</f>
        <v>3</v>
      </c>
      <c r="R63" s="84">
        <f>IFERROR(VLOOKUP($B63,[1]DEN1!$G$3:$T$102,2,FALSE),0)</f>
        <v>0</v>
      </c>
      <c r="S63" s="84">
        <f>IFERROR(VLOOKUP($B63,[1]DEN1!$G$3:$T$102,3,FALSE),0)</f>
        <v>2</v>
      </c>
      <c r="T63" s="84">
        <f>IFERROR(VLOOKUP($B63,[1]DEN1!$G$3:$T$102,4,FALSE),0)</f>
        <v>0</v>
      </c>
      <c r="U63" s="84">
        <f>IFERROR(VLOOKUP($B63,[1]DEN1!$G$3:$T$102,5,FALSE),0)</f>
        <v>0</v>
      </c>
      <c r="V63" s="84">
        <f>IFERROR(VLOOKUP($B63,[1]DEN1!$G$3:$T$102,6,FALSE),0)</f>
        <v>0</v>
      </c>
      <c r="W63" s="84">
        <f>IFERROR(VLOOKUP($B63,[1]DEN1!$G$3:$T$102,7,FALSE),0)</f>
        <v>1</v>
      </c>
      <c r="X63" s="84">
        <f>IFERROR(VLOOKUP($B63,[1]DEN1!$G$3:$T$102,8,FALSE),0)</f>
        <v>0</v>
      </c>
      <c r="Y63" s="84">
        <f>IFERROR(VLOOKUP($B63,[1]DEN1!$G$3:$T$102,9,FALSE),0)</f>
        <v>0</v>
      </c>
      <c r="Z63" s="84">
        <f>IFERROR(VLOOKUP($B63,[1]DEN1!$G$3:$T$102,10,FALSE),0)</f>
        <v>0</v>
      </c>
      <c r="AA63" s="84">
        <f>IFERROR(VLOOKUP($B63,[1]DEN1!$G$3:$T$102,11,FALSE),0)</f>
        <v>0</v>
      </c>
      <c r="AB63" s="84">
        <f>IFERROR(VLOOKUP($B63,[1]DEN1!$G$3:$T$102,12,FALSE),0)</f>
        <v>0</v>
      </c>
      <c r="AC63" s="84">
        <f>IFERROR(VLOOKUP($B63,[1]DEN1!$G$3:$T$102,13,FALSE),0)</f>
        <v>0</v>
      </c>
      <c r="AD63" s="85">
        <f t="shared" si="1"/>
        <v>3</v>
      </c>
    </row>
    <row r="64" spans="1:31" x14ac:dyDescent="0.25">
      <c r="A64" s="2" t="s">
        <v>76</v>
      </c>
      <c r="B64" s="2" t="s">
        <v>78</v>
      </c>
      <c r="C64" s="4"/>
      <c r="D64" s="4"/>
      <c r="E64" s="84">
        <f>IFERROR(VLOOKUP($B64,[1]NUM1!$G$3:$T$99,2,FALSE),0)</f>
        <v>0</v>
      </c>
      <c r="F64" s="84">
        <f>IFERROR(VLOOKUP($B64,[1]NUM1!$G$3:$T$99,3,FALSE),0)</f>
        <v>0</v>
      </c>
      <c r="G64" s="84">
        <f>IFERROR(VLOOKUP($B64,[1]NUM1!$G$3:$T$99,4,FALSE),0)</f>
        <v>0</v>
      </c>
      <c r="H64" s="84">
        <f>IFERROR(VLOOKUP($B64,[1]NUM1!$G$3:$T$99,5,FALSE),0)</f>
        <v>1</v>
      </c>
      <c r="I64" s="84">
        <f>IFERROR(VLOOKUP($B64,[1]NUM1!$G$3:$T$99,6,FALSE),0)</f>
        <v>0</v>
      </c>
      <c r="J64" s="84">
        <f>IFERROR(VLOOKUP($B64,[1]NUM1!$G$3:$T$99,7,FALSE),0)</f>
        <v>0</v>
      </c>
      <c r="K64" s="84">
        <f>IFERROR(VLOOKUP($B64,[1]NUM1!$G$3:$T$99,8,FALSE),0)</f>
        <v>0</v>
      </c>
      <c r="L64" s="84">
        <f>IFERROR(VLOOKUP($B64,[1]NUM1!$G$3:$T$99,9,FALSE),0)</f>
        <v>0</v>
      </c>
      <c r="M64" s="84">
        <f>IFERROR(VLOOKUP($B64,[1]NUM1!$G$3:$T$99,10,FALSE),0)</f>
        <v>0</v>
      </c>
      <c r="N64" s="84">
        <f>IFERROR(VLOOKUP($B64,[1]NUM1!$G$3:$T$99,11,FALSE),0)</f>
        <v>0</v>
      </c>
      <c r="O64" s="84">
        <f>IFERROR(VLOOKUP($B64,[1]NUM1!$G$3:$T$99,12,FALSE),0)</f>
        <v>0</v>
      </c>
      <c r="P64" s="84">
        <f>IFERROR(VLOOKUP($B64,[1]NUM1!$G$3:$T$99,13,FALSE),0)</f>
        <v>0</v>
      </c>
      <c r="Q64" s="85">
        <f t="shared" si="12"/>
        <v>1</v>
      </c>
      <c r="R64" s="84">
        <f>IFERROR(VLOOKUP($B64,[1]DEN1!$G$3:$T$102,2,FALSE),0)</f>
        <v>0</v>
      </c>
      <c r="S64" s="84">
        <f>IFERROR(VLOOKUP($B64,[1]DEN1!$G$3:$T$102,3,FALSE),0)</f>
        <v>1</v>
      </c>
      <c r="T64" s="84">
        <f>IFERROR(VLOOKUP($B64,[1]DEN1!$G$3:$T$102,4,FALSE),0)</f>
        <v>0</v>
      </c>
      <c r="U64" s="84">
        <f>IFERROR(VLOOKUP($B64,[1]DEN1!$G$3:$T$102,5,FALSE),0)</f>
        <v>0</v>
      </c>
      <c r="V64" s="84">
        <f>IFERROR(VLOOKUP($B64,[1]DEN1!$G$3:$T$102,6,FALSE),0)</f>
        <v>0</v>
      </c>
      <c r="W64" s="84">
        <f>IFERROR(VLOOKUP($B64,[1]DEN1!$G$3:$T$102,7,FALSE),0)</f>
        <v>0</v>
      </c>
      <c r="X64" s="84">
        <f>IFERROR(VLOOKUP($B64,[1]DEN1!$G$3:$T$102,8,FALSE),0)</f>
        <v>0</v>
      </c>
      <c r="Y64" s="84">
        <f>IFERROR(VLOOKUP($B64,[1]DEN1!$G$3:$T$102,9,FALSE),0)</f>
        <v>0</v>
      </c>
      <c r="Z64" s="84">
        <f>IFERROR(VLOOKUP($B64,[1]DEN1!$G$3:$T$102,10,FALSE),0)</f>
        <v>0</v>
      </c>
      <c r="AA64" s="84">
        <f>IFERROR(VLOOKUP($B64,[1]DEN1!$G$3:$T$102,11,FALSE),0)</f>
        <v>0</v>
      </c>
      <c r="AB64" s="84">
        <f>IFERROR(VLOOKUP($B64,[1]DEN1!$G$3:$T$102,12,FALSE),0)</f>
        <v>0</v>
      </c>
      <c r="AC64" s="84">
        <f>IFERROR(VLOOKUP($B64,[1]DEN1!$G$3:$T$102,13,FALSE),0)</f>
        <v>0</v>
      </c>
      <c r="AD64" s="85">
        <f t="shared" si="1"/>
        <v>1</v>
      </c>
    </row>
    <row r="65" spans="1:30" x14ac:dyDescent="0.25">
      <c r="A65" s="2" t="s">
        <v>76</v>
      </c>
      <c r="B65" s="2" t="s">
        <v>79</v>
      </c>
      <c r="C65" s="4"/>
      <c r="D65" s="4"/>
      <c r="E65" s="84">
        <f>IFERROR(VLOOKUP($B65,[1]NUM1!$G$3:$T$99,2,FALSE),0)</f>
        <v>0</v>
      </c>
      <c r="F65" s="84">
        <f>IFERROR(VLOOKUP($B65,[1]NUM1!$G$3:$T$99,3,FALSE),0)</f>
        <v>0</v>
      </c>
      <c r="G65" s="84">
        <f>IFERROR(VLOOKUP($B65,[1]NUM1!$G$3:$T$99,4,FALSE),0)</f>
        <v>0</v>
      </c>
      <c r="H65" s="84">
        <f>IFERROR(VLOOKUP($B65,[1]NUM1!$G$3:$T$99,5,FALSE),0)</f>
        <v>0</v>
      </c>
      <c r="I65" s="84">
        <f>IFERROR(VLOOKUP($B65,[1]NUM1!$G$3:$T$99,6,FALSE),0)</f>
        <v>0</v>
      </c>
      <c r="J65" s="84">
        <f>IFERROR(VLOOKUP($B65,[1]NUM1!$G$3:$T$99,7,FALSE),0)</f>
        <v>0</v>
      </c>
      <c r="K65" s="84">
        <f>IFERROR(VLOOKUP($B65,[1]NUM1!$G$3:$T$99,8,FALSE),0)</f>
        <v>0</v>
      </c>
      <c r="L65" s="84">
        <f>IFERROR(VLOOKUP($B65,[1]NUM1!$G$3:$T$99,9,FALSE),0)</f>
        <v>0</v>
      </c>
      <c r="M65" s="84">
        <f>IFERROR(VLOOKUP($B65,[1]NUM1!$G$3:$T$99,10,FALSE),0)</f>
        <v>0</v>
      </c>
      <c r="N65" s="84">
        <f>IFERROR(VLOOKUP($B65,[1]NUM1!$G$3:$T$99,11,FALSE),0)</f>
        <v>0</v>
      </c>
      <c r="O65" s="84">
        <f>IFERROR(VLOOKUP($B65,[1]NUM1!$G$3:$T$99,12,FALSE),0)</f>
        <v>0</v>
      </c>
      <c r="P65" s="84">
        <f>IFERROR(VLOOKUP($B65,[1]NUM1!$G$3:$T$99,13,FALSE),0)</f>
        <v>0</v>
      </c>
      <c r="Q65" s="85">
        <f t="shared" si="12"/>
        <v>0</v>
      </c>
      <c r="R65" s="84">
        <f>IFERROR(VLOOKUP($B65,[1]DEN1!$G$3:$T$102,2,FALSE),0)</f>
        <v>0</v>
      </c>
      <c r="S65" s="84">
        <f>IFERROR(VLOOKUP($B65,[1]DEN1!$G$3:$T$102,3,FALSE),0)</f>
        <v>0</v>
      </c>
      <c r="T65" s="84">
        <f>IFERROR(VLOOKUP($B65,[1]DEN1!$G$3:$T$102,4,FALSE),0)</f>
        <v>0</v>
      </c>
      <c r="U65" s="84">
        <f>IFERROR(VLOOKUP($B65,[1]DEN1!$G$3:$T$102,5,FALSE),0)</f>
        <v>0</v>
      </c>
      <c r="V65" s="84">
        <f>IFERROR(VLOOKUP($B65,[1]DEN1!$G$3:$T$102,6,FALSE),0)</f>
        <v>0</v>
      </c>
      <c r="W65" s="84">
        <f>IFERROR(VLOOKUP($B65,[1]DEN1!$G$3:$T$102,7,FALSE),0)</f>
        <v>0</v>
      </c>
      <c r="X65" s="84">
        <f>IFERROR(VLOOKUP($B65,[1]DEN1!$G$3:$T$102,8,FALSE),0)</f>
        <v>0</v>
      </c>
      <c r="Y65" s="84">
        <f>IFERROR(VLOOKUP($B65,[1]DEN1!$G$3:$T$102,9,FALSE),0)</f>
        <v>0</v>
      </c>
      <c r="Z65" s="84">
        <f>IFERROR(VLOOKUP($B65,[1]DEN1!$G$3:$T$102,10,FALSE),0)</f>
        <v>0</v>
      </c>
      <c r="AA65" s="84">
        <f>IFERROR(VLOOKUP($B65,[1]DEN1!$G$3:$T$102,11,FALSE),0)</f>
        <v>0</v>
      </c>
      <c r="AB65" s="84">
        <f>IFERROR(VLOOKUP($B65,[1]DEN1!$G$3:$T$102,12,FALSE),0)</f>
        <v>0</v>
      </c>
      <c r="AC65" s="84">
        <f>IFERROR(VLOOKUP($B65,[1]DEN1!$G$3:$T$102,13,FALSE),0)</f>
        <v>0</v>
      </c>
      <c r="AD65" s="85">
        <f t="shared" si="1"/>
        <v>0</v>
      </c>
    </row>
    <row r="66" spans="1:30" x14ac:dyDescent="0.25">
      <c r="A66" s="2" t="s">
        <v>76</v>
      </c>
      <c r="B66" s="2" t="s">
        <v>80</v>
      </c>
      <c r="C66" s="4"/>
      <c r="D66" s="4"/>
      <c r="E66" s="84">
        <f>IFERROR(VLOOKUP($B66,[1]NUM1!$G$3:$T$99,2,FALSE),0)</f>
        <v>0</v>
      </c>
      <c r="F66" s="84">
        <f>IFERROR(VLOOKUP($B66,[1]NUM1!$G$3:$T$99,3,FALSE),0)</f>
        <v>0</v>
      </c>
      <c r="G66" s="84">
        <f>IFERROR(VLOOKUP($B66,[1]NUM1!$G$3:$T$99,4,FALSE),0)</f>
        <v>0</v>
      </c>
      <c r="H66" s="84">
        <f>IFERROR(VLOOKUP($B66,[1]NUM1!$G$3:$T$99,5,FALSE),0)</f>
        <v>0</v>
      </c>
      <c r="I66" s="84">
        <f>IFERROR(VLOOKUP($B66,[1]NUM1!$G$3:$T$99,6,FALSE),0)</f>
        <v>0</v>
      </c>
      <c r="J66" s="84">
        <f>IFERROR(VLOOKUP($B66,[1]NUM1!$G$3:$T$99,7,FALSE),0)</f>
        <v>0</v>
      </c>
      <c r="K66" s="84">
        <f>IFERROR(VLOOKUP($B66,[1]NUM1!$G$3:$T$99,8,FALSE),0)</f>
        <v>0</v>
      </c>
      <c r="L66" s="84">
        <f>IFERROR(VLOOKUP($B66,[1]NUM1!$G$3:$T$99,9,FALSE),0)</f>
        <v>0</v>
      </c>
      <c r="M66" s="84">
        <f>IFERROR(VLOOKUP($B66,[1]NUM1!$G$3:$T$99,10,FALSE),0)</f>
        <v>0</v>
      </c>
      <c r="N66" s="84">
        <f>IFERROR(VLOOKUP($B66,[1]NUM1!$G$3:$T$99,11,FALSE),0)</f>
        <v>0</v>
      </c>
      <c r="O66" s="84">
        <f>IFERROR(VLOOKUP($B66,[1]NUM1!$G$3:$T$99,12,FALSE),0)</f>
        <v>0</v>
      </c>
      <c r="P66" s="84">
        <f>IFERROR(VLOOKUP($B66,[1]NUM1!$G$3:$T$99,13,FALSE),0)</f>
        <v>0</v>
      </c>
      <c r="Q66" s="85">
        <f t="shared" si="12"/>
        <v>0</v>
      </c>
      <c r="R66" s="84">
        <f>IFERROR(VLOOKUP($B66,[1]DEN1!$G$3:$T$102,2,FALSE),0)</f>
        <v>0</v>
      </c>
      <c r="S66" s="84">
        <f>IFERROR(VLOOKUP($B66,[1]DEN1!$G$3:$T$102,3,FALSE),0)</f>
        <v>0</v>
      </c>
      <c r="T66" s="84">
        <f>IFERROR(VLOOKUP($B66,[1]DEN1!$G$3:$T$102,4,FALSE),0)</f>
        <v>0</v>
      </c>
      <c r="U66" s="84">
        <f>IFERROR(VLOOKUP($B66,[1]DEN1!$G$3:$T$102,5,FALSE),0)</f>
        <v>0</v>
      </c>
      <c r="V66" s="84">
        <f>IFERROR(VLOOKUP($B66,[1]DEN1!$G$3:$T$102,6,FALSE),0)</f>
        <v>0</v>
      </c>
      <c r="W66" s="84">
        <f>IFERROR(VLOOKUP($B66,[1]DEN1!$G$3:$T$102,7,FALSE),0)</f>
        <v>0</v>
      </c>
      <c r="X66" s="84">
        <f>IFERROR(VLOOKUP($B66,[1]DEN1!$G$3:$T$102,8,FALSE),0)</f>
        <v>0</v>
      </c>
      <c r="Y66" s="84">
        <f>IFERROR(VLOOKUP($B66,[1]DEN1!$G$3:$T$102,9,FALSE),0)</f>
        <v>0</v>
      </c>
      <c r="Z66" s="84">
        <f>IFERROR(VLOOKUP($B66,[1]DEN1!$G$3:$T$102,10,FALSE),0)</f>
        <v>0</v>
      </c>
      <c r="AA66" s="84">
        <f>IFERROR(VLOOKUP($B66,[1]DEN1!$G$3:$T$102,11,FALSE),0)</f>
        <v>0</v>
      </c>
      <c r="AB66" s="84">
        <f>IFERROR(VLOOKUP($B66,[1]DEN1!$G$3:$T$102,12,FALSE),0)</f>
        <v>0</v>
      </c>
      <c r="AC66" s="84">
        <f>IFERROR(VLOOKUP($B66,[1]DEN1!$G$3:$T$102,13,FALSE),0)</f>
        <v>0</v>
      </c>
      <c r="AD66" s="85">
        <f t="shared" si="1"/>
        <v>0</v>
      </c>
    </row>
    <row r="67" spans="1:30" x14ac:dyDescent="0.25">
      <c r="A67" s="2" t="s">
        <v>76</v>
      </c>
      <c r="B67" s="2" t="s">
        <v>81</v>
      </c>
      <c r="C67" s="4"/>
      <c r="D67" s="4"/>
      <c r="E67" s="84">
        <f>IFERROR(VLOOKUP($B67,[1]NUM1!$G$3:$T$99,2,FALSE),0)</f>
        <v>0</v>
      </c>
      <c r="F67" s="84">
        <f>IFERROR(VLOOKUP($B67,[1]NUM1!$G$3:$T$99,3,FALSE),0)</f>
        <v>0</v>
      </c>
      <c r="G67" s="84">
        <f>IFERROR(VLOOKUP($B67,[1]NUM1!$G$3:$T$99,4,FALSE),0)</f>
        <v>0</v>
      </c>
      <c r="H67" s="84">
        <f>IFERROR(VLOOKUP($B67,[1]NUM1!$G$3:$T$99,5,FALSE),0)</f>
        <v>0</v>
      </c>
      <c r="I67" s="84">
        <f>IFERROR(VLOOKUP($B67,[1]NUM1!$G$3:$T$99,6,FALSE),0)</f>
        <v>0</v>
      </c>
      <c r="J67" s="84">
        <f>IFERROR(VLOOKUP($B67,[1]NUM1!$G$3:$T$99,7,FALSE),0)</f>
        <v>0</v>
      </c>
      <c r="K67" s="84">
        <f>IFERROR(VLOOKUP($B67,[1]NUM1!$G$3:$T$99,8,FALSE),0)</f>
        <v>0</v>
      </c>
      <c r="L67" s="84">
        <f>IFERROR(VLOOKUP($B67,[1]NUM1!$G$3:$T$99,9,FALSE),0)</f>
        <v>0</v>
      </c>
      <c r="M67" s="84">
        <f>IFERROR(VLOOKUP($B67,[1]NUM1!$G$3:$T$99,10,FALSE),0)</f>
        <v>0</v>
      </c>
      <c r="N67" s="84">
        <f>IFERROR(VLOOKUP($B67,[1]NUM1!$G$3:$T$99,11,FALSE),0)</f>
        <v>0</v>
      </c>
      <c r="O67" s="84">
        <f>IFERROR(VLOOKUP($B67,[1]NUM1!$G$3:$T$99,12,FALSE),0)</f>
        <v>0</v>
      </c>
      <c r="P67" s="84">
        <f>IFERROR(VLOOKUP($B67,[1]NUM1!$G$3:$T$99,13,FALSE),0)</f>
        <v>0</v>
      </c>
      <c r="Q67" s="85">
        <f t="shared" si="12"/>
        <v>0</v>
      </c>
      <c r="R67" s="84">
        <f>IFERROR(VLOOKUP($B67,[1]DEN1!$G$3:$T$102,2,FALSE),0)</f>
        <v>0</v>
      </c>
      <c r="S67" s="84">
        <f>IFERROR(VLOOKUP($B67,[1]DEN1!$G$3:$T$102,3,FALSE),0)</f>
        <v>0</v>
      </c>
      <c r="T67" s="84">
        <f>IFERROR(VLOOKUP($B67,[1]DEN1!$G$3:$T$102,4,FALSE),0)</f>
        <v>0</v>
      </c>
      <c r="U67" s="84">
        <f>IFERROR(VLOOKUP($B67,[1]DEN1!$G$3:$T$102,5,FALSE),0)</f>
        <v>0</v>
      </c>
      <c r="V67" s="84">
        <f>IFERROR(VLOOKUP($B67,[1]DEN1!$G$3:$T$102,6,FALSE),0)</f>
        <v>0</v>
      </c>
      <c r="W67" s="84">
        <f>IFERROR(VLOOKUP($B67,[1]DEN1!$G$3:$T$102,7,FALSE),0)</f>
        <v>0</v>
      </c>
      <c r="X67" s="84">
        <f>IFERROR(VLOOKUP($B67,[1]DEN1!$G$3:$T$102,8,FALSE),0)</f>
        <v>0</v>
      </c>
      <c r="Y67" s="84">
        <f>IFERROR(VLOOKUP($B67,[1]DEN1!$G$3:$T$102,9,FALSE),0)</f>
        <v>0</v>
      </c>
      <c r="Z67" s="84">
        <f>IFERROR(VLOOKUP($B67,[1]DEN1!$G$3:$T$102,10,FALSE),0)</f>
        <v>0</v>
      </c>
      <c r="AA67" s="84">
        <f>IFERROR(VLOOKUP($B67,[1]DEN1!$G$3:$T$102,11,FALSE),0)</f>
        <v>0</v>
      </c>
      <c r="AB67" s="84">
        <f>IFERROR(VLOOKUP($B67,[1]DEN1!$G$3:$T$102,12,FALSE),0)</f>
        <v>0</v>
      </c>
      <c r="AC67" s="84">
        <f>IFERROR(VLOOKUP($B67,[1]DEN1!$G$3:$T$102,13,FALSE),0)</f>
        <v>0</v>
      </c>
      <c r="AD67" s="85">
        <f t="shared" si="1"/>
        <v>0</v>
      </c>
    </row>
    <row r="68" spans="1:30" x14ac:dyDescent="0.25">
      <c r="A68" s="2" t="s">
        <v>76</v>
      </c>
      <c r="B68" s="2" t="s">
        <v>82</v>
      </c>
      <c r="C68" s="4"/>
      <c r="D68" s="4"/>
      <c r="E68" s="84">
        <f>IFERROR(VLOOKUP($B68,[1]NUM1!$G$3:$T$99,2,FALSE),0)</f>
        <v>0</v>
      </c>
      <c r="F68" s="84">
        <f>IFERROR(VLOOKUP($B68,[1]NUM1!$G$3:$T$99,3,FALSE),0)</f>
        <v>0</v>
      </c>
      <c r="G68" s="84">
        <f>IFERROR(VLOOKUP($B68,[1]NUM1!$G$3:$T$99,4,FALSE),0)</f>
        <v>0</v>
      </c>
      <c r="H68" s="84">
        <f>IFERROR(VLOOKUP($B68,[1]NUM1!$G$3:$T$99,5,FALSE),0)</f>
        <v>0</v>
      </c>
      <c r="I68" s="84">
        <f>IFERROR(VLOOKUP($B68,[1]NUM1!$G$3:$T$99,6,FALSE),0)</f>
        <v>0</v>
      </c>
      <c r="J68" s="84">
        <f>IFERROR(VLOOKUP($B68,[1]NUM1!$G$3:$T$99,7,FALSE),0)</f>
        <v>0</v>
      </c>
      <c r="K68" s="84">
        <f>IFERROR(VLOOKUP($B68,[1]NUM1!$G$3:$T$99,8,FALSE),0)</f>
        <v>0</v>
      </c>
      <c r="L68" s="84">
        <f>IFERROR(VLOOKUP($B68,[1]NUM1!$G$3:$T$99,9,FALSE),0)</f>
        <v>1</v>
      </c>
      <c r="M68" s="84">
        <f>IFERROR(VLOOKUP($B68,[1]NUM1!$G$3:$T$99,10,FALSE),0)</f>
        <v>0</v>
      </c>
      <c r="N68" s="84">
        <f>IFERROR(VLOOKUP($B68,[1]NUM1!$G$3:$T$99,11,FALSE),0)</f>
        <v>0</v>
      </c>
      <c r="O68" s="84">
        <f>IFERROR(VLOOKUP($B68,[1]NUM1!$G$3:$T$99,12,FALSE),0)</f>
        <v>0</v>
      </c>
      <c r="P68" s="84">
        <f>IFERROR(VLOOKUP($B68,[1]NUM1!$G$3:$T$99,13,FALSE),0)</f>
        <v>0</v>
      </c>
      <c r="Q68" s="85">
        <f t="shared" si="12"/>
        <v>1</v>
      </c>
      <c r="R68" s="84">
        <f>IFERROR(VLOOKUP($B68,[1]DEN1!$G$3:$T$102,2,FALSE),0)</f>
        <v>0</v>
      </c>
      <c r="S68" s="84">
        <f>IFERROR(VLOOKUP($B68,[1]DEN1!$G$3:$T$102,3,FALSE),0)</f>
        <v>0</v>
      </c>
      <c r="T68" s="84">
        <f>IFERROR(VLOOKUP($B68,[1]DEN1!$G$3:$T$102,4,FALSE),0)</f>
        <v>0</v>
      </c>
      <c r="U68" s="84">
        <f>IFERROR(VLOOKUP($B68,[1]DEN1!$G$3:$T$102,5,FALSE),0)</f>
        <v>0</v>
      </c>
      <c r="V68" s="84">
        <f>IFERROR(VLOOKUP($B68,[1]DEN1!$G$3:$T$102,6,FALSE),0)</f>
        <v>0</v>
      </c>
      <c r="W68" s="84">
        <f>IFERROR(VLOOKUP($B68,[1]DEN1!$G$3:$T$102,7,FALSE),0)</f>
        <v>0</v>
      </c>
      <c r="X68" s="84">
        <f>IFERROR(VLOOKUP($B68,[1]DEN1!$G$3:$T$102,8,FALSE),0)</f>
        <v>1</v>
      </c>
      <c r="Y68" s="84">
        <f>IFERROR(VLOOKUP($B68,[1]DEN1!$G$3:$T$102,9,FALSE),0)</f>
        <v>0</v>
      </c>
      <c r="Z68" s="84">
        <f>IFERROR(VLOOKUP($B68,[1]DEN1!$G$3:$T$102,10,FALSE),0)</f>
        <v>0</v>
      </c>
      <c r="AA68" s="84">
        <f>IFERROR(VLOOKUP($B68,[1]DEN1!$G$3:$T$102,11,FALSE),0)</f>
        <v>0</v>
      </c>
      <c r="AB68" s="84">
        <f>IFERROR(VLOOKUP($B68,[1]DEN1!$G$3:$T$102,12,FALSE),0)</f>
        <v>0</v>
      </c>
      <c r="AC68" s="84">
        <f>IFERROR(VLOOKUP($B68,[1]DEN1!$G$3:$T$102,13,FALSE),0)</f>
        <v>0</v>
      </c>
      <c r="AD68" s="85">
        <f t="shared" si="1"/>
        <v>1</v>
      </c>
    </row>
    <row r="69" spans="1:30" x14ac:dyDescent="0.25">
      <c r="A69" s="2" t="s">
        <v>76</v>
      </c>
      <c r="B69" s="2" t="s">
        <v>83</v>
      </c>
      <c r="C69" s="4"/>
      <c r="D69" s="4"/>
      <c r="E69" s="84">
        <f>IFERROR(VLOOKUP($B69,[1]NUM1!$G$3:$T$99,2,FALSE),0)</f>
        <v>0</v>
      </c>
      <c r="F69" s="84">
        <f>IFERROR(VLOOKUP($B69,[1]NUM1!$G$3:$T$99,3,FALSE),0)</f>
        <v>0</v>
      </c>
      <c r="G69" s="84">
        <f>IFERROR(VLOOKUP($B69,[1]NUM1!$G$3:$T$99,4,FALSE),0)</f>
        <v>0</v>
      </c>
      <c r="H69" s="84">
        <f>IFERROR(VLOOKUP($B69,[1]NUM1!$G$3:$T$99,5,FALSE),0)</f>
        <v>0</v>
      </c>
      <c r="I69" s="84">
        <f>IFERROR(VLOOKUP($B69,[1]NUM1!$G$3:$T$99,6,FALSE),0)</f>
        <v>0</v>
      </c>
      <c r="J69" s="84">
        <f>IFERROR(VLOOKUP($B69,[1]NUM1!$G$3:$T$99,7,FALSE),0)</f>
        <v>0</v>
      </c>
      <c r="K69" s="84">
        <f>IFERROR(VLOOKUP($B69,[1]NUM1!$G$3:$T$99,8,FALSE),0)</f>
        <v>0</v>
      </c>
      <c r="L69" s="84">
        <f>IFERROR(VLOOKUP($B69,[1]NUM1!$G$3:$T$99,9,FALSE),0)</f>
        <v>0</v>
      </c>
      <c r="M69" s="84">
        <f>IFERROR(VLOOKUP($B69,[1]NUM1!$G$3:$T$99,10,FALSE),0)</f>
        <v>0</v>
      </c>
      <c r="N69" s="84">
        <f>IFERROR(VLOOKUP($B69,[1]NUM1!$G$3:$T$99,11,FALSE),0)</f>
        <v>0</v>
      </c>
      <c r="O69" s="84">
        <f>IFERROR(VLOOKUP($B69,[1]NUM1!$G$3:$T$99,12,FALSE),0)</f>
        <v>0</v>
      </c>
      <c r="P69" s="84">
        <f>IFERROR(VLOOKUP($B69,[1]NUM1!$G$3:$T$99,13,FALSE),0)</f>
        <v>0</v>
      </c>
      <c r="Q69" s="85">
        <f t="shared" si="12"/>
        <v>0</v>
      </c>
      <c r="R69" s="84">
        <f>IFERROR(VLOOKUP($B69,[1]DEN1!$G$3:$T$102,2,FALSE),0)</f>
        <v>0</v>
      </c>
      <c r="S69" s="84">
        <f>IFERROR(VLOOKUP($B69,[1]DEN1!$G$3:$T$102,3,FALSE),0)</f>
        <v>0</v>
      </c>
      <c r="T69" s="84">
        <f>IFERROR(VLOOKUP($B69,[1]DEN1!$G$3:$T$102,4,FALSE),0)</f>
        <v>0</v>
      </c>
      <c r="U69" s="84">
        <f>IFERROR(VLOOKUP($B69,[1]DEN1!$G$3:$T$102,5,FALSE),0)</f>
        <v>0</v>
      </c>
      <c r="V69" s="84">
        <f>IFERROR(VLOOKUP($B69,[1]DEN1!$G$3:$T$102,6,FALSE),0)</f>
        <v>0</v>
      </c>
      <c r="W69" s="84">
        <f>IFERROR(VLOOKUP($B69,[1]DEN1!$G$3:$T$102,7,FALSE),0)</f>
        <v>0</v>
      </c>
      <c r="X69" s="84">
        <f>IFERROR(VLOOKUP($B69,[1]DEN1!$G$3:$T$102,8,FALSE),0)</f>
        <v>0</v>
      </c>
      <c r="Y69" s="84">
        <f>IFERROR(VLOOKUP($B69,[1]DEN1!$G$3:$T$102,9,FALSE),0)</f>
        <v>0</v>
      </c>
      <c r="Z69" s="84">
        <f>IFERROR(VLOOKUP($B69,[1]DEN1!$G$3:$T$102,10,FALSE),0)</f>
        <v>0</v>
      </c>
      <c r="AA69" s="84">
        <f>IFERROR(VLOOKUP($B69,[1]DEN1!$G$3:$T$102,11,FALSE),0)</f>
        <v>0</v>
      </c>
      <c r="AB69" s="84">
        <f>IFERROR(VLOOKUP($B69,[1]DEN1!$G$3:$T$102,12,FALSE),0)</f>
        <v>0</v>
      </c>
      <c r="AC69" s="84">
        <f>IFERROR(VLOOKUP($B69,[1]DEN1!$G$3:$T$102,13,FALSE),0)</f>
        <v>0</v>
      </c>
      <c r="AD69" s="85">
        <f t="shared" si="1"/>
        <v>0</v>
      </c>
    </row>
    <row r="70" spans="1:30" x14ac:dyDescent="0.25">
      <c r="A70" s="2" t="s">
        <v>76</v>
      </c>
      <c r="B70" s="2" t="s">
        <v>84</v>
      </c>
      <c r="C70" s="4"/>
      <c r="D70" s="4"/>
      <c r="E70" s="84">
        <f>IFERROR(VLOOKUP($B70,[1]NUM1!$G$3:$T$99,2,FALSE),0)</f>
        <v>0</v>
      </c>
      <c r="F70" s="84">
        <f>IFERROR(VLOOKUP($B70,[1]NUM1!$G$3:$T$99,3,FALSE),0)</f>
        <v>0</v>
      </c>
      <c r="G70" s="84">
        <f>IFERROR(VLOOKUP($B70,[1]NUM1!$G$3:$T$99,4,FALSE),0)</f>
        <v>0</v>
      </c>
      <c r="H70" s="84">
        <f>IFERROR(VLOOKUP($B70,[1]NUM1!$G$3:$T$99,5,FALSE),0)</f>
        <v>0</v>
      </c>
      <c r="I70" s="84">
        <f>IFERROR(VLOOKUP($B70,[1]NUM1!$G$3:$T$99,6,FALSE),0)</f>
        <v>0</v>
      </c>
      <c r="J70" s="84">
        <f>IFERROR(VLOOKUP($B70,[1]NUM1!$G$3:$T$99,7,FALSE),0)</f>
        <v>0</v>
      </c>
      <c r="K70" s="84">
        <f>IFERROR(VLOOKUP($B70,[1]NUM1!$G$3:$T$99,8,FALSE),0)</f>
        <v>0</v>
      </c>
      <c r="L70" s="84">
        <f>IFERROR(VLOOKUP($B70,[1]NUM1!$G$3:$T$99,9,FALSE),0)</f>
        <v>0</v>
      </c>
      <c r="M70" s="84">
        <f>IFERROR(VLOOKUP($B70,[1]NUM1!$G$3:$T$99,10,FALSE),0)</f>
        <v>0</v>
      </c>
      <c r="N70" s="84">
        <f>IFERROR(VLOOKUP($B70,[1]NUM1!$G$3:$T$99,11,FALSE),0)</f>
        <v>0</v>
      </c>
      <c r="O70" s="84">
        <f>IFERROR(VLOOKUP($B70,[1]NUM1!$G$3:$T$99,12,FALSE),0)</f>
        <v>0</v>
      </c>
      <c r="P70" s="84">
        <f>IFERROR(VLOOKUP($B70,[1]NUM1!$G$3:$T$99,13,FALSE),0)</f>
        <v>0</v>
      </c>
      <c r="Q70" s="85">
        <f t="shared" si="12"/>
        <v>0</v>
      </c>
      <c r="R70" s="84">
        <f>IFERROR(VLOOKUP($B70,[1]DEN1!$G$3:$T$102,2,FALSE),0)</f>
        <v>0</v>
      </c>
      <c r="S70" s="84">
        <f>IFERROR(VLOOKUP($B70,[1]DEN1!$G$3:$T$102,3,FALSE),0)</f>
        <v>0</v>
      </c>
      <c r="T70" s="84">
        <f>IFERROR(VLOOKUP($B70,[1]DEN1!$G$3:$T$102,4,FALSE),0)</f>
        <v>0</v>
      </c>
      <c r="U70" s="84">
        <f>IFERROR(VLOOKUP($B70,[1]DEN1!$G$3:$T$102,5,FALSE),0)</f>
        <v>0</v>
      </c>
      <c r="V70" s="84">
        <f>IFERROR(VLOOKUP($B70,[1]DEN1!$G$3:$T$102,6,FALSE),0)</f>
        <v>0</v>
      </c>
      <c r="W70" s="84">
        <f>IFERROR(VLOOKUP($B70,[1]DEN1!$G$3:$T$102,7,FALSE),0)</f>
        <v>0</v>
      </c>
      <c r="X70" s="84">
        <f>IFERROR(VLOOKUP($B70,[1]DEN1!$G$3:$T$102,8,FALSE),0)</f>
        <v>0</v>
      </c>
      <c r="Y70" s="84">
        <f>IFERROR(VLOOKUP($B70,[1]DEN1!$G$3:$T$102,9,FALSE),0)</f>
        <v>0</v>
      </c>
      <c r="Z70" s="84">
        <f>IFERROR(VLOOKUP($B70,[1]DEN1!$G$3:$T$102,10,FALSE),0)</f>
        <v>0</v>
      </c>
      <c r="AA70" s="84">
        <f>IFERROR(VLOOKUP($B70,[1]DEN1!$G$3:$T$102,11,FALSE),0)</f>
        <v>0</v>
      </c>
      <c r="AB70" s="84">
        <f>IFERROR(VLOOKUP($B70,[1]DEN1!$G$3:$T$102,12,FALSE),0)</f>
        <v>0</v>
      </c>
      <c r="AC70" s="84">
        <f>IFERROR(VLOOKUP($B70,[1]DEN1!$G$3:$T$102,13,FALSE),0)</f>
        <v>0</v>
      </c>
      <c r="AD70" s="85">
        <f t="shared" si="1"/>
        <v>0</v>
      </c>
    </row>
    <row r="71" spans="1:30" x14ac:dyDescent="0.25">
      <c r="A71" s="2" t="s">
        <v>76</v>
      </c>
      <c r="B71" s="2" t="s">
        <v>85</v>
      </c>
      <c r="C71" s="4"/>
      <c r="D71" s="4"/>
      <c r="E71" s="84">
        <f>IFERROR(VLOOKUP($B71,[1]NUM1!$G$3:$T$99,2,FALSE),0)</f>
        <v>0</v>
      </c>
      <c r="F71" s="84">
        <f>IFERROR(VLOOKUP($B71,[1]NUM1!$G$3:$T$99,3,FALSE),0)</f>
        <v>0</v>
      </c>
      <c r="G71" s="84">
        <f>IFERROR(VLOOKUP($B71,[1]NUM1!$G$3:$T$99,4,FALSE),0)</f>
        <v>0</v>
      </c>
      <c r="H71" s="84">
        <f>IFERROR(VLOOKUP($B71,[1]NUM1!$G$3:$T$99,5,FALSE),0)</f>
        <v>0</v>
      </c>
      <c r="I71" s="84">
        <f>IFERROR(VLOOKUP($B71,[1]NUM1!$G$3:$T$99,6,FALSE),0)</f>
        <v>0</v>
      </c>
      <c r="J71" s="84">
        <f>IFERROR(VLOOKUP($B71,[1]NUM1!$G$3:$T$99,7,FALSE),0)</f>
        <v>0</v>
      </c>
      <c r="K71" s="84">
        <f>IFERROR(VLOOKUP($B71,[1]NUM1!$G$3:$T$99,8,FALSE),0)</f>
        <v>0</v>
      </c>
      <c r="L71" s="84">
        <f>IFERROR(VLOOKUP($B71,[1]NUM1!$G$3:$T$99,9,FALSE),0)</f>
        <v>0</v>
      </c>
      <c r="M71" s="84">
        <f>IFERROR(VLOOKUP($B71,[1]NUM1!$G$3:$T$99,10,FALSE),0)</f>
        <v>0</v>
      </c>
      <c r="N71" s="84">
        <f>IFERROR(VLOOKUP($B71,[1]NUM1!$G$3:$T$99,11,FALSE),0)</f>
        <v>0</v>
      </c>
      <c r="O71" s="84">
        <f>IFERROR(VLOOKUP($B71,[1]NUM1!$G$3:$T$99,12,FALSE),0)</f>
        <v>0</v>
      </c>
      <c r="P71" s="84">
        <f>IFERROR(VLOOKUP($B71,[1]NUM1!$G$3:$T$99,13,FALSE),0)</f>
        <v>0</v>
      </c>
      <c r="Q71" s="85">
        <f t="shared" si="12"/>
        <v>0</v>
      </c>
      <c r="R71" s="84">
        <f>IFERROR(VLOOKUP($B71,[1]DEN1!$G$3:$T$102,2,FALSE),0)</f>
        <v>0</v>
      </c>
      <c r="S71" s="84">
        <f>IFERROR(VLOOKUP($B71,[1]DEN1!$G$3:$T$102,3,FALSE),0)</f>
        <v>0</v>
      </c>
      <c r="T71" s="84">
        <f>IFERROR(VLOOKUP($B71,[1]DEN1!$G$3:$T$102,4,FALSE),0)</f>
        <v>0</v>
      </c>
      <c r="U71" s="84">
        <f>IFERROR(VLOOKUP($B71,[1]DEN1!$G$3:$T$102,5,FALSE),0)</f>
        <v>0</v>
      </c>
      <c r="V71" s="84">
        <f>IFERROR(VLOOKUP($B71,[1]DEN1!$G$3:$T$102,6,FALSE),0)</f>
        <v>0</v>
      </c>
      <c r="W71" s="84">
        <f>IFERROR(VLOOKUP($B71,[1]DEN1!$G$3:$T$102,7,FALSE),0)</f>
        <v>0</v>
      </c>
      <c r="X71" s="84">
        <f>IFERROR(VLOOKUP($B71,[1]DEN1!$G$3:$T$102,8,FALSE),0)</f>
        <v>0</v>
      </c>
      <c r="Y71" s="84">
        <f>IFERROR(VLOOKUP($B71,[1]DEN1!$G$3:$T$102,9,FALSE),0)</f>
        <v>0</v>
      </c>
      <c r="Z71" s="84">
        <f>IFERROR(VLOOKUP($B71,[1]DEN1!$G$3:$T$102,10,FALSE),0)</f>
        <v>0</v>
      </c>
      <c r="AA71" s="84">
        <f>IFERROR(VLOOKUP($B71,[1]DEN1!$G$3:$T$102,11,FALSE),0)</f>
        <v>0</v>
      </c>
      <c r="AB71" s="84">
        <f>IFERROR(VLOOKUP($B71,[1]DEN1!$G$3:$T$102,12,FALSE),0)</f>
        <v>0</v>
      </c>
      <c r="AC71" s="84">
        <f>IFERROR(VLOOKUP($B71,[1]DEN1!$G$3:$T$102,13,FALSE),0)</f>
        <v>0</v>
      </c>
      <c r="AD71" s="85">
        <f t="shared" si="1"/>
        <v>0</v>
      </c>
    </row>
    <row r="72" spans="1:30" x14ac:dyDescent="0.25">
      <c r="A72" s="2" t="s">
        <v>76</v>
      </c>
      <c r="B72" s="2" t="s">
        <v>86</v>
      </c>
      <c r="C72" s="4"/>
      <c r="D72" s="4"/>
      <c r="E72" s="84">
        <f>IFERROR(VLOOKUP($B72,[1]NUM1!$G$3:$T$99,2,FALSE),0)</f>
        <v>0</v>
      </c>
      <c r="F72" s="84">
        <f>IFERROR(VLOOKUP($B72,[1]NUM1!$G$3:$T$99,3,FALSE),0)</f>
        <v>0</v>
      </c>
      <c r="G72" s="84">
        <f>IFERROR(VLOOKUP($B72,[1]NUM1!$G$3:$T$99,4,FALSE),0)</f>
        <v>0</v>
      </c>
      <c r="H72" s="84">
        <f>IFERROR(VLOOKUP($B72,[1]NUM1!$G$3:$T$99,5,FALSE),0)</f>
        <v>0</v>
      </c>
      <c r="I72" s="84">
        <f>IFERROR(VLOOKUP($B72,[1]NUM1!$G$3:$T$99,6,FALSE),0)</f>
        <v>0</v>
      </c>
      <c r="J72" s="84">
        <f>IFERROR(VLOOKUP($B72,[1]NUM1!$G$3:$T$99,7,FALSE),0)</f>
        <v>0</v>
      </c>
      <c r="K72" s="84">
        <f>IFERROR(VLOOKUP($B72,[1]NUM1!$G$3:$T$99,8,FALSE),0)</f>
        <v>0</v>
      </c>
      <c r="L72" s="84">
        <f>IFERROR(VLOOKUP($B72,[1]NUM1!$G$3:$T$99,9,FALSE),0)</f>
        <v>0</v>
      </c>
      <c r="M72" s="84">
        <f>IFERROR(VLOOKUP($B72,[1]NUM1!$G$3:$T$99,10,FALSE),0)</f>
        <v>0</v>
      </c>
      <c r="N72" s="84">
        <f>IFERROR(VLOOKUP($B72,[1]NUM1!$G$3:$T$99,11,FALSE),0)</f>
        <v>0</v>
      </c>
      <c r="O72" s="84">
        <f>IFERROR(VLOOKUP($B72,[1]NUM1!$G$3:$T$99,12,FALSE),0)</f>
        <v>0</v>
      </c>
      <c r="P72" s="84">
        <f>IFERROR(VLOOKUP($B72,[1]NUM1!$G$3:$T$99,13,FALSE),0)</f>
        <v>0</v>
      </c>
      <c r="Q72" s="85">
        <f t="shared" si="12"/>
        <v>0</v>
      </c>
      <c r="R72" s="84">
        <f>IFERROR(VLOOKUP($B72,[1]DEN1!$G$3:$T$102,2,FALSE),0)</f>
        <v>0</v>
      </c>
      <c r="S72" s="84">
        <f>IFERROR(VLOOKUP($B72,[1]DEN1!$G$3:$T$102,3,FALSE),0)</f>
        <v>0</v>
      </c>
      <c r="T72" s="84">
        <f>IFERROR(VLOOKUP($B72,[1]DEN1!$G$3:$T$102,4,FALSE),0)</f>
        <v>0</v>
      </c>
      <c r="U72" s="84">
        <f>IFERROR(VLOOKUP($B72,[1]DEN1!$G$3:$T$102,5,FALSE),0)</f>
        <v>0</v>
      </c>
      <c r="V72" s="84">
        <f>IFERROR(VLOOKUP($B72,[1]DEN1!$G$3:$T$102,6,FALSE),0)</f>
        <v>0</v>
      </c>
      <c r="W72" s="84">
        <f>IFERROR(VLOOKUP($B72,[1]DEN1!$G$3:$T$102,7,FALSE),0)</f>
        <v>0</v>
      </c>
      <c r="X72" s="84">
        <f>IFERROR(VLOOKUP($B72,[1]DEN1!$G$3:$T$102,8,FALSE),0)</f>
        <v>0</v>
      </c>
      <c r="Y72" s="84">
        <f>IFERROR(VLOOKUP($B72,[1]DEN1!$G$3:$T$102,9,FALSE),0)</f>
        <v>0</v>
      </c>
      <c r="Z72" s="84">
        <f>IFERROR(VLOOKUP($B72,[1]DEN1!$G$3:$T$102,10,FALSE),0)</f>
        <v>0</v>
      </c>
      <c r="AA72" s="84">
        <f>IFERROR(VLOOKUP($B72,[1]DEN1!$G$3:$T$102,11,FALSE),0)</f>
        <v>0</v>
      </c>
      <c r="AB72" s="84">
        <f>IFERROR(VLOOKUP($B72,[1]DEN1!$G$3:$T$102,12,FALSE),0)</f>
        <v>0</v>
      </c>
      <c r="AC72" s="84">
        <f>IFERROR(VLOOKUP($B72,[1]DEN1!$G$3:$T$102,13,FALSE),0)</f>
        <v>0</v>
      </c>
      <c r="AD72" s="85">
        <f t="shared" si="1"/>
        <v>0</v>
      </c>
    </row>
    <row r="73" spans="1:30" x14ac:dyDescent="0.25">
      <c r="A73" s="2" t="s">
        <v>76</v>
      </c>
      <c r="B73" s="2" t="s">
        <v>87</v>
      </c>
      <c r="C73" s="4"/>
      <c r="D73" s="4"/>
      <c r="E73" s="84">
        <f>IFERROR(VLOOKUP($B73,[1]NUM1!$G$3:$T$99,2,FALSE),0)</f>
        <v>0</v>
      </c>
      <c r="F73" s="84">
        <f>IFERROR(VLOOKUP($B73,[1]NUM1!$G$3:$T$99,3,FALSE),0)</f>
        <v>0</v>
      </c>
      <c r="G73" s="84">
        <f>IFERROR(VLOOKUP($B73,[1]NUM1!$G$3:$T$99,4,FALSE),0)</f>
        <v>0</v>
      </c>
      <c r="H73" s="84">
        <f>IFERROR(VLOOKUP($B73,[1]NUM1!$G$3:$T$99,5,FALSE),0)</f>
        <v>0</v>
      </c>
      <c r="I73" s="84">
        <f>IFERROR(VLOOKUP($B73,[1]NUM1!$G$3:$T$99,6,FALSE),0)</f>
        <v>0</v>
      </c>
      <c r="J73" s="84">
        <f>IFERROR(VLOOKUP($B73,[1]NUM1!$G$3:$T$99,7,FALSE),0)</f>
        <v>0</v>
      </c>
      <c r="K73" s="84">
        <f>IFERROR(VLOOKUP($B73,[1]NUM1!$G$3:$T$99,8,FALSE),0)</f>
        <v>0</v>
      </c>
      <c r="L73" s="84">
        <f>IFERROR(VLOOKUP($B73,[1]NUM1!$G$3:$T$99,9,FALSE),0)</f>
        <v>0</v>
      </c>
      <c r="M73" s="84">
        <f>IFERROR(VLOOKUP($B73,[1]NUM1!$G$3:$T$99,10,FALSE),0)</f>
        <v>0</v>
      </c>
      <c r="N73" s="84">
        <f>IFERROR(VLOOKUP($B73,[1]NUM1!$G$3:$T$99,11,FALSE),0)</f>
        <v>0</v>
      </c>
      <c r="O73" s="84">
        <f>IFERROR(VLOOKUP($B73,[1]NUM1!$G$3:$T$99,12,FALSE),0)</f>
        <v>1</v>
      </c>
      <c r="P73" s="84">
        <f>IFERROR(VLOOKUP($B73,[1]NUM1!$G$3:$T$99,13,FALSE),0)</f>
        <v>0</v>
      </c>
      <c r="Q73" s="85">
        <f>SUM(E73:P73)</f>
        <v>1</v>
      </c>
      <c r="R73" s="84">
        <f>IFERROR(VLOOKUP($B73,[1]DEN1!$G$3:$T$102,2,FALSE),0)</f>
        <v>0</v>
      </c>
      <c r="S73" s="84">
        <f>IFERROR(VLOOKUP($B73,[1]DEN1!$G$3:$T$102,3,FALSE),0)</f>
        <v>0</v>
      </c>
      <c r="T73" s="84">
        <f>IFERROR(VLOOKUP($B73,[1]DEN1!$G$3:$T$102,4,FALSE),0)</f>
        <v>0</v>
      </c>
      <c r="U73" s="84">
        <f>IFERROR(VLOOKUP($B73,[1]DEN1!$G$3:$T$102,5,FALSE),0)</f>
        <v>0</v>
      </c>
      <c r="V73" s="84">
        <f>IFERROR(VLOOKUP($B73,[1]DEN1!$G$3:$T$102,6,FALSE),0)</f>
        <v>0</v>
      </c>
      <c r="W73" s="84">
        <f>IFERROR(VLOOKUP($B73,[1]DEN1!$G$3:$T$102,7,FALSE),0)</f>
        <v>0</v>
      </c>
      <c r="X73" s="84">
        <f>IFERROR(VLOOKUP($B73,[1]DEN1!$G$3:$T$102,8,FALSE),0)</f>
        <v>0</v>
      </c>
      <c r="Y73" s="84">
        <f>IFERROR(VLOOKUP($B73,[1]DEN1!$G$3:$T$102,9,FALSE),0)</f>
        <v>1</v>
      </c>
      <c r="Z73" s="84">
        <f>IFERROR(VLOOKUP($B73,[1]DEN1!$G$3:$T$102,10,FALSE),0)</f>
        <v>0</v>
      </c>
      <c r="AA73" s="84">
        <f>IFERROR(VLOOKUP($B73,[1]DEN1!$G$3:$T$102,11,FALSE),0)</f>
        <v>0</v>
      </c>
      <c r="AB73" s="84">
        <f>IFERROR(VLOOKUP($B73,[1]DEN1!$G$3:$T$102,12,FALSE),0)</f>
        <v>0</v>
      </c>
      <c r="AC73" s="84">
        <f>IFERROR(VLOOKUP($B73,[1]DEN1!$G$3:$T$102,13,FALSE),0)</f>
        <v>0</v>
      </c>
      <c r="AD73" s="85">
        <f t="shared" si="1"/>
        <v>1</v>
      </c>
    </row>
    <row r="74" spans="1:30" x14ac:dyDescent="0.25">
      <c r="A74" s="2" t="s">
        <v>76</v>
      </c>
      <c r="B74" s="2" t="s">
        <v>88</v>
      </c>
      <c r="C74" s="4"/>
      <c r="D74" s="4"/>
      <c r="E74" s="84">
        <f>IFERROR(VLOOKUP($B74,[1]NUM1!$G$3:$T$99,2,FALSE),0)</f>
        <v>0</v>
      </c>
      <c r="F74" s="84">
        <f>IFERROR(VLOOKUP($B74,[1]NUM1!$G$3:$T$99,3,FALSE),0)</f>
        <v>0</v>
      </c>
      <c r="G74" s="84">
        <f>IFERROR(VLOOKUP($B74,[1]NUM1!$G$3:$T$99,4,FALSE),0)</f>
        <v>0</v>
      </c>
      <c r="H74" s="84">
        <f>IFERROR(VLOOKUP($B74,[1]NUM1!$G$3:$T$99,5,FALSE),0)</f>
        <v>0</v>
      </c>
      <c r="I74" s="84">
        <f>IFERROR(VLOOKUP($B74,[1]NUM1!$G$3:$T$99,6,FALSE),0)</f>
        <v>0</v>
      </c>
      <c r="J74" s="84">
        <f>IFERROR(VLOOKUP($B74,[1]NUM1!$G$3:$T$99,7,FALSE),0)</f>
        <v>0</v>
      </c>
      <c r="K74" s="84">
        <f>IFERROR(VLOOKUP($B74,[1]NUM1!$G$3:$T$99,8,FALSE),0)</f>
        <v>0</v>
      </c>
      <c r="L74" s="84">
        <f>IFERROR(VLOOKUP($B74,[1]NUM1!$G$3:$T$99,9,FALSE),0)</f>
        <v>0</v>
      </c>
      <c r="M74" s="84">
        <f>IFERROR(VLOOKUP($B74,[1]NUM1!$G$3:$T$99,10,FALSE),0)</f>
        <v>1</v>
      </c>
      <c r="N74" s="84">
        <f>IFERROR(VLOOKUP($B74,[1]NUM1!$G$3:$T$99,11,FALSE),0)</f>
        <v>0</v>
      </c>
      <c r="O74" s="84">
        <f>IFERROR(VLOOKUP($B74,[1]NUM1!$G$3:$T$99,12,FALSE),0)</f>
        <v>0</v>
      </c>
      <c r="P74" s="84">
        <f>IFERROR(VLOOKUP($B74,[1]NUM1!$G$3:$T$99,13,FALSE),0)</f>
        <v>0</v>
      </c>
      <c r="Q74" s="85">
        <f>SUM(E74:P74)</f>
        <v>1</v>
      </c>
      <c r="R74" s="84">
        <f>IFERROR(VLOOKUP($B74,[1]DEN1!$G$3:$T$102,2,FALSE),0)</f>
        <v>0</v>
      </c>
      <c r="S74" s="84">
        <f>IFERROR(VLOOKUP($B74,[1]DEN1!$G$3:$T$102,3,FALSE),0)</f>
        <v>0</v>
      </c>
      <c r="T74" s="84">
        <f>IFERROR(VLOOKUP($B74,[1]DEN1!$G$3:$T$102,4,FALSE),0)</f>
        <v>0</v>
      </c>
      <c r="U74" s="84">
        <f>IFERROR(VLOOKUP($B74,[1]DEN1!$G$3:$T$102,5,FALSE),0)</f>
        <v>0</v>
      </c>
      <c r="V74" s="84">
        <f>IFERROR(VLOOKUP($B74,[1]DEN1!$G$3:$T$102,6,FALSE),0)</f>
        <v>0</v>
      </c>
      <c r="W74" s="84">
        <f>IFERROR(VLOOKUP($B74,[1]DEN1!$G$3:$T$102,7,FALSE),0)</f>
        <v>0</v>
      </c>
      <c r="X74" s="84">
        <f>IFERROR(VLOOKUP($B74,[1]DEN1!$G$3:$T$102,8,FALSE),0)</f>
        <v>0</v>
      </c>
      <c r="Y74" s="84">
        <f>IFERROR(VLOOKUP($B74,[1]DEN1!$G$3:$T$102,9,FALSE),0)</f>
        <v>1</v>
      </c>
      <c r="Z74" s="84">
        <f>IFERROR(VLOOKUP($B74,[1]DEN1!$G$3:$T$102,10,FALSE),0)</f>
        <v>0</v>
      </c>
      <c r="AA74" s="84">
        <f>IFERROR(VLOOKUP($B74,[1]DEN1!$G$3:$T$102,11,FALSE),0)</f>
        <v>0</v>
      </c>
      <c r="AB74" s="84">
        <f>IFERROR(VLOOKUP($B74,[1]DEN1!$G$3:$T$102,12,FALSE),0)</f>
        <v>0</v>
      </c>
      <c r="AC74" s="84">
        <f>IFERROR(VLOOKUP($B74,[1]DEN1!$G$3:$T$102,13,FALSE),0)</f>
        <v>0</v>
      </c>
      <c r="AD74" s="85">
        <f t="shared" si="1"/>
        <v>1</v>
      </c>
    </row>
    <row r="75" spans="1:30" ht="15" customHeight="1" x14ac:dyDescent="0.25">
      <c r="A75" s="2" t="s">
        <v>76</v>
      </c>
      <c r="B75" s="2" t="s">
        <v>89</v>
      </c>
      <c r="C75" s="4"/>
      <c r="D75" s="4"/>
      <c r="E75" s="84">
        <f>IFERROR(VLOOKUP($B75,[1]NUM1!$G$3:$T$99,2,FALSE),0)</f>
        <v>0</v>
      </c>
      <c r="F75" s="84">
        <f>IFERROR(VLOOKUP($B75,[1]NUM1!$G$3:$T$99,3,FALSE),0)</f>
        <v>0</v>
      </c>
      <c r="G75" s="84">
        <f>IFERROR(VLOOKUP($B75,[1]NUM1!$G$3:$T$99,4,FALSE),0)</f>
        <v>0</v>
      </c>
      <c r="H75" s="84">
        <f>IFERROR(VLOOKUP($B75,[1]NUM1!$G$3:$T$99,5,FALSE),0)</f>
        <v>0</v>
      </c>
      <c r="I75" s="84">
        <f>IFERROR(VLOOKUP($B75,[1]NUM1!$G$3:$T$99,6,FALSE),0)</f>
        <v>0</v>
      </c>
      <c r="J75" s="84">
        <f>IFERROR(VLOOKUP($B75,[1]NUM1!$G$3:$T$99,7,FALSE),0)</f>
        <v>0</v>
      </c>
      <c r="K75" s="84">
        <f>IFERROR(VLOOKUP($B75,[1]NUM1!$G$3:$T$99,8,FALSE),0)</f>
        <v>0</v>
      </c>
      <c r="L75" s="84">
        <f>IFERROR(VLOOKUP($B75,[1]NUM1!$G$3:$T$99,9,FALSE),0)</f>
        <v>0</v>
      </c>
      <c r="M75" s="84">
        <f>IFERROR(VLOOKUP($B75,[1]NUM1!$G$3:$T$99,10,FALSE),0)</f>
        <v>0</v>
      </c>
      <c r="N75" s="84">
        <f>IFERROR(VLOOKUP($B75,[1]NUM1!$G$3:$T$99,11,FALSE),0)</f>
        <v>1</v>
      </c>
      <c r="O75" s="84">
        <f>IFERROR(VLOOKUP($B75,[1]NUM1!$G$3:$T$99,12,FALSE),0)</f>
        <v>0</v>
      </c>
      <c r="P75" s="84">
        <f>IFERROR(VLOOKUP($B75,[1]NUM1!$G$3:$T$99,13,FALSE),0)</f>
        <v>0</v>
      </c>
      <c r="Q75" s="85">
        <f t="shared" si="12"/>
        <v>1</v>
      </c>
      <c r="R75" s="84">
        <f>IFERROR(VLOOKUP($B75,[1]DEN1!$G$3:$T$102,2,FALSE),0)</f>
        <v>0</v>
      </c>
      <c r="S75" s="84">
        <f>IFERROR(VLOOKUP($B75,[1]DEN1!$G$3:$T$102,3,FALSE),0)</f>
        <v>0</v>
      </c>
      <c r="T75" s="84">
        <f>IFERROR(VLOOKUP($B75,[1]DEN1!$G$3:$T$102,4,FALSE),0)</f>
        <v>0</v>
      </c>
      <c r="U75" s="84">
        <f>IFERROR(VLOOKUP($B75,[1]DEN1!$G$3:$T$102,5,FALSE),0)</f>
        <v>0</v>
      </c>
      <c r="V75" s="84">
        <f>IFERROR(VLOOKUP($B75,[1]DEN1!$G$3:$T$102,6,FALSE),0)</f>
        <v>0</v>
      </c>
      <c r="W75" s="84">
        <f>IFERROR(VLOOKUP($B75,[1]DEN1!$G$3:$T$102,7,FALSE),0)</f>
        <v>0</v>
      </c>
      <c r="X75" s="84">
        <f>IFERROR(VLOOKUP($B75,[1]DEN1!$G$3:$T$102,8,FALSE),0)</f>
        <v>1</v>
      </c>
      <c r="Y75" s="84">
        <f>IFERROR(VLOOKUP($B75,[1]DEN1!$G$3:$T$102,9,FALSE),0)</f>
        <v>0</v>
      </c>
      <c r="Z75" s="84">
        <f>IFERROR(VLOOKUP($B75,[1]DEN1!$G$3:$T$102,10,FALSE),0)</f>
        <v>0</v>
      </c>
      <c r="AA75" s="84">
        <f>IFERROR(VLOOKUP($B75,[1]DEN1!$G$3:$T$102,11,FALSE),0)</f>
        <v>0</v>
      </c>
      <c r="AB75" s="84">
        <f>IFERROR(VLOOKUP($B75,[1]DEN1!$G$3:$T$102,12,FALSE),0)</f>
        <v>0</v>
      </c>
      <c r="AC75" s="84">
        <f>IFERROR(VLOOKUP($B75,[1]DEN1!$G$3:$T$102,13,FALSE),0)</f>
        <v>0</v>
      </c>
      <c r="AD75" s="85">
        <f t="shared" si="1"/>
        <v>1</v>
      </c>
    </row>
    <row r="76" spans="1:30" ht="15" customHeight="1" x14ac:dyDescent="0.25">
      <c r="A76" s="2" t="s">
        <v>76</v>
      </c>
      <c r="B76" s="2" t="s">
        <v>90</v>
      </c>
      <c r="C76" s="4"/>
      <c r="D76" s="4"/>
      <c r="E76" s="84">
        <f>IFERROR(VLOOKUP($B76,[1]NUM1!$G$3:$T$99,2,FALSE),0)</f>
        <v>0</v>
      </c>
      <c r="F76" s="84">
        <f>IFERROR(VLOOKUP($B76,[1]NUM1!$G$3:$T$99,3,FALSE),0)</f>
        <v>0</v>
      </c>
      <c r="G76" s="84">
        <f>IFERROR(VLOOKUP($B76,[1]NUM1!$G$3:$T$99,4,FALSE),0)</f>
        <v>0</v>
      </c>
      <c r="H76" s="84">
        <f>IFERROR(VLOOKUP($B76,[1]NUM1!$G$3:$T$99,5,FALSE),0)</f>
        <v>1</v>
      </c>
      <c r="I76" s="84">
        <f>IFERROR(VLOOKUP($B76,[1]NUM1!$G$3:$T$99,6,FALSE),0)</f>
        <v>5</v>
      </c>
      <c r="J76" s="84">
        <f>IFERROR(VLOOKUP($B76,[1]NUM1!$G$3:$T$99,7,FALSE),0)</f>
        <v>0</v>
      </c>
      <c r="K76" s="84">
        <f>IFERROR(VLOOKUP($B76,[1]NUM1!$G$3:$T$99,8,FALSE),0)</f>
        <v>0</v>
      </c>
      <c r="L76" s="84">
        <f>IFERROR(VLOOKUP($B76,[1]NUM1!$G$3:$T$99,9,FALSE),0)</f>
        <v>3</v>
      </c>
      <c r="M76" s="84">
        <f>IFERROR(VLOOKUP($B76,[1]NUM1!$G$3:$T$99,10,FALSE),0)</f>
        <v>0</v>
      </c>
      <c r="N76" s="84">
        <f>IFERROR(VLOOKUP($B76,[1]NUM1!$G$3:$T$99,11,FALSE),0)</f>
        <v>0</v>
      </c>
      <c r="O76" s="84">
        <f>IFERROR(VLOOKUP($B76,[1]NUM1!$G$3:$T$99,12,FALSE),0)</f>
        <v>0</v>
      </c>
      <c r="P76" s="84">
        <f>IFERROR(VLOOKUP($B76,[1]NUM1!$G$3:$T$99,13,FALSE),0)</f>
        <v>0</v>
      </c>
      <c r="Q76" s="85">
        <f t="shared" si="12"/>
        <v>9</v>
      </c>
      <c r="R76" s="84">
        <f>IFERROR(VLOOKUP($B76,[1]DEN1!$G$3:$T$102,2,FALSE),0)</f>
        <v>2</v>
      </c>
      <c r="S76" s="84">
        <f>IFERROR(VLOOKUP($B76,[1]DEN1!$G$3:$T$102,3,FALSE),0)</f>
        <v>2</v>
      </c>
      <c r="T76" s="84">
        <f>IFERROR(VLOOKUP($B76,[1]DEN1!$G$3:$T$102,4,FALSE),0)</f>
        <v>2</v>
      </c>
      <c r="U76" s="84">
        <f>IFERROR(VLOOKUP($B76,[1]DEN1!$G$3:$T$102,5,FALSE),0)</f>
        <v>2</v>
      </c>
      <c r="V76" s="84">
        <f>IFERROR(VLOOKUP($B76,[1]DEN1!$G$3:$T$102,6,FALSE),0)</f>
        <v>1</v>
      </c>
      <c r="W76" s="84">
        <f>IFERROR(VLOOKUP($B76,[1]DEN1!$G$3:$T$102,7,FALSE),0)</f>
        <v>0</v>
      </c>
      <c r="X76" s="84">
        <f>IFERROR(VLOOKUP($B76,[1]DEN1!$G$3:$T$102,8,FALSE),0)</f>
        <v>0</v>
      </c>
      <c r="Y76" s="84">
        <f>IFERROR(VLOOKUP($B76,[1]DEN1!$G$3:$T$102,9,FALSE),0)</f>
        <v>0</v>
      </c>
      <c r="Z76" s="84">
        <f>IFERROR(VLOOKUP($B76,[1]DEN1!$G$3:$T$102,10,FALSE),0)</f>
        <v>0</v>
      </c>
      <c r="AA76" s="84">
        <f>IFERROR(VLOOKUP($B76,[1]DEN1!$G$3:$T$102,11,FALSE),0)</f>
        <v>0</v>
      </c>
      <c r="AB76" s="84">
        <f>IFERROR(VLOOKUP($B76,[1]DEN1!$G$3:$T$102,12,FALSE),0)</f>
        <v>0</v>
      </c>
      <c r="AC76" s="84">
        <f>IFERROR(VLOOKUP($B76,[1]DEN1!$G$3:$T$102,13,FALSE),0)</f>
        <v>0</v>
      </c>
      <c r="AD76" s="85">
        <f t="shared" si="1"/>
        <v>9</v>
      </c>
    </row>
    <row r="77" spans="1:30" x14ac:dyDescent="0.25">
      <c r="A77" s="137" t="s">
        <v>91</v>
      </c>
      <c r="B77" s="138"/>
      <c r="C77" s="9">
        <f>D77/'Metas Muni'!G10</f>
        <v>1.1111111111111112</v>
      </c>
      <c r="D77" s="10">
        <f>Q77/AD77</f>
        <v>1</v>
      </c>
      <c r="E77" s="86">
        <f>SUM(E63:E76)</f>
        <v>0</v>
      </c>
      <c r="F77" s="86">
        <f t="shared" ref="F77:P77" si="13">SUM(F63:F76)</f>
        <v>0</v>
      </c>
      <c r="G77" s="86">
        <f t="shared" si="13"/>
        <v>0</v>
      </c>
      <c r="H77" s="86">
        <f t="shared" si="13"/>
        <v>2</v>
      </c>
      <c r="I77" s="86">
        <f t="shared" si="13"/>
        <v>7</v>
      </c>
      <c r="J77" s="86">
        <f t="shared" si="13"/>
        <v>0</v>
      </c>
      <c r="K77" s="86">
        <f t="shared" si="13"/>
        <v>0</v>
      </c>
      <c r="L77" s="86">
        <f t="shared" si="13"/>
        <v>4</v>
      </c>
      <c r="M77" s="86">
        <f t="shared" si="13"/>
        <v>2</v>
      </c>
      <c r="N77" s="86">
        <f t="shared" si="13"/>
        <v>1</v>
      </c>
      <c r="O77" s="86">
        <f t="shared" si="13"/>
        <v>1</v>
      </c>
      <c r="P77" s="86">
        <f t="shared" si="13"/>
        <v>0</v>
      </c>
      <c r="Q77" s="87">
        <f>SUM(Q63:Q76)</f>
        <v>17</v>
      </c>
      <c r="R77" s="86">
        <f>SUM(R63:R76)</f>
        <v>2</v>
      </c>
      <c r="S77" s="86">
        <f t="shared" ref="S77:AC77" si="14">SUM(S63:S76)</f>
        <v>5</v>
      </c>
      <c r="T77" s="86">
        <f t="shared" si="14"/>
        <v>2</v>
      </c>
      <c r="U77" s="86">
        <f t="shared" si="14"/>
        <v>2</v>
      </c>
      <c r="V77" s="86">
        <f t="shared" si="14"/>
        <v>1</v>
      </c>
      <c r="W77" s="86">
        <f t="shared" si="14"/>
        <v>1</v>
      </c>
      <c r="X77" s="86">
        <f t="shared" si="14"/>
        <v>2</v>
      </c>
      <c r="Y77" s="86">
        <f t="shared" si="14"/>
        <v>2</v>
      </c>
      <c r="Z77" s="86">
        <f t="shared" si="14"/>
        <v>0</v>
      </c>
      <c r="AA77" s="86">
        <f t="shared" si="14"/>
        <v>0</v>
      </c>
      <c r="AB77" s="86">
        <f t="shared" si="14"/>
        <v>0</v>
      </c>
      <c r="AC77" s="86">
        <f t="shared" si="14"/>
        <v>0</v>
      </c>
      <c r="AD77" s="92">
        <f t="shared" si="1"/>
        <v>17</v>
      </c>
    </row>
    <row r="78" spans="1:30" x14ac:dyDescent="0.25">
      <c r="A78" s="2" t="s">
        <v>92</v>
      </c>
      <c r="B78" s="2" t="s">
        <v>93</v>
      </c>
      <c r="C78" s="4"/>
      <c r="D78" s="4"/>
      <c r="E78" s="84">
        <f>IFERROR(VLOOKUP($B78,[1]NUM1!$G$3:$T$99,2,FALSE),0)</f>
        <v>1</v>
      </c>
      <c r="F78" s="84">
        <f>IFERROR(VLOOKUP($B78,[1]NUM1!$G$3:$T$99,3,FALSE),0)</f>
        <v>0</v>
      </c>
      <c r="G78" s="84">
        <f>IFERROR(VLOOKUP($B78,[1]NUM1!$G$3:$T$99,4,FALSE),0)</f>
        <v>0</v>
      </c>
      <c r="H78" s="84">
        <f>IFERROR(VLOOKUP($B78,[1]NUM1!$G$3:$T$99,5,FALSE),0)</f>
        <v>0</v>
      </c>
      <c r="I78" s="84">
        <f>IFERROR(VLOOKUP($B78,[1]NUM1!$G$3:$T$99,6,FALSE),0)</f>
        <v>0</v>
      </c>
      <c r="J78" s="84">
        <f>IFERROR(VLOOKUP($B78,[1]NUM1!$G$3:$T$99,7,FALSE),0)</f>
        <v>0</v>
      </c>
      <c r="K78" s="84">
        <f>IFERROR(VLOOKUP($B78,[1]NUM1!$G$3:$T$99,8,FALSE),0)</f>
        <v>0</v>
      </c>
      <c r="L78" s="84">
        <f>IFERROR(VLOOKUP($B78,[1]NUM1!$G$3:$T$99,9,FALSE),0)</f>
        <v>0</v>
      </c>
      <c r="M78" s="84">
        <f>IFERROR(VLOOKUP($B78,[1]NUM1!$G$3:$T$99,10,FALSE),0)</f>
        <v>0</v>
      </c>
      <c r="N78" s="84">
        <f>IFERROR(VLOOKUP($B78,[1]NUM1!$G$3:$T$99,11,FALSE),0)</f>
        <v>0</v>
      </c>
      <c r="O78" s="84">
        <f>IFERROR(VLOOKUP($B78,[1]NUM1!$G$3:$T$99,12,FALSE),0)</f>
        <v>0</v>
      </c>
      <c r="P78" s="84">
        <f>IFERROR(VLOOKUP($B78,[1]NUM1!$G$3:$T$99,13,FALSE),0)</f>
        <v>0</v>
      </c>
      <c r="Q78" s="85">
        <f t="shared" ref="Q78:Q87" si="15">SUM(E78:P78)</f>
        <v>1</v>
      </c>
      <c r="R78" s="84">
        <f>IFERROR(VLOOKUP($B78,[1]DEN1!$G$3:$T$102,2,FALSE),0)</f>
        <v>0</v>
      </c>
      <c r="S78" s="84">
        <f>IFERROR(VLOOKUP($B78,[1]DEN1!$G$3:$T$102,3,FALSE),0)</f>
        <v>0</v>
      </c>
      <c r="T78" s="84">
        <f>IFERROR(VLOOKUP($B78,[1]DEN1!$G$3:$T$102,4,FALSE),0)</f>
        <v>0</v>
      </c>
      <c r="U78" s="84">
        <f>IFERROR(VLOOKUP($B78,[1]DEN1!$G$3:$T$102,5,FALSE),0)</f>
        <v>0</v>
      </c>
      <c r="V78" s="84">
        <f>IFERROR(VLOOKUP($B78,[1]DEN1!$G$3:$T$102,6,FALSE),0)</f>
        <v>0</v>
      </c>
      <c r="W78" s="84">
        <f>IFERROR(VLOOKUP($B78,[1]DEN1!$G$3:$T$102,7,FALSE),0)</f>
        <v>1</v>
      </c>
      <c r="X78" s="84">
        <f>IFERROR(VLOOKUP($B78,[1]DEN1!$G$3:$T$102,8,FALSE),0)</f>
        <v>0</v>
      </c>
      <c r="Y78" s="84">
        <f>IFERROR(VLOOKUP($B78,[1]DEN1!$G$3:$T$102,9,FALSE),0)</f>
        <v>0</v>
      </c>
      <c r="Z78" s="84">
        <f>IFERROR(VLOOKUP($B78,[1]DEN1!$G$3:$T$102,10,FALSE),0)</f>
        <v>0</v>
      </c>
      <c r="AA78" s="84">
        <f>IFERROR(VLOOKUP($B78,[1]DEN1!$G$3:$T$102,11,FALSE),0)</f>
        <v>0</v>
      </c>
      <c r="AB78" s="84">
        <f>IFERROR(VLOOKUP($B78,[1]DEN1!$G$3:$T$102,12,FALSE),0)</f>
        <v>0</v>
      </c>
      <c r="AC78" s="84">
        <f>IFERROR(VLOOKUP($B78,[1]DEN1!$G$3:$T$102,13,FALSE),0)</f>
        <v>0</v>
      </c>
      <c r="AD78" s="85">
        <f t="shared" si="1"/>
        <v>1</v>
      </c>
    </row>
    <row r="79" spans="1:30" x14ac:dyDescent="0.25">
      <c r="A79" s="2" t="s">
        <v>92</v>
      </c>
      <c r="B79" s="2" t="s">
        <v>94</v>
      </c>
      <c r="C79" s="4"/>
      <c r="D79" s="4"/>
      <c r="E79" s="84">
        <f>IFERROR(VLOOKUP($B79,[1]NUM1!$G$3:$T$99,2,FALSE),0)</f>
        <v>0</v>
      </c>
      <c r="F79" s="84">
        <f>IFERROR(VLOOKUP($B79,[1]NUM1!$G$3:$T$99,3,FALSE),0)</f>
        <v>0</v>
      </c>
      <c r="G79" s="84">
        <f>IFERROR(VLOOKUP($B79,[1]NUM1!$G$3:$T$99,4,FALSE),0)</f>
        <v>0</v>
      </c>
      <c r="H79" s="84">
        <f>IFERROR(VLOOKUP($B79,[1]NUM1!$G$3:$T$99,5,FALSE),0)</f>
        <v>0</v>
      </c>
      <c r="I79" s="84">
        <f>IFERROR(VLOOKUP($B79,[1]NUM1!$G$3:$T$99,6,FALSE),0)</f>
        <v>0</v>
      </c>
      <c r="J79" s="84">
        <f>IFERROR(VLOOKUP($B79,[1]NUM1!$G$3:$T$99,7,FALSE),0)</f>
        <v>0</v>
      </c>
      <c r="K79" s="84">
        <f>IFERROR(VLOOKUP($B79,[1]NUM1!$G$3:$T$99,8,FALSE),0)</f>
        <v>0</v>
      </c>
      <c r="L79" s="84">
        <f>IFERROR(VLOOKUP($B79,[1]NUM1!$G$3:$T$99,9,FALSE),0)</f>
        <v>0</v>
      </c>
      <c r="M79" s="84">
        <f>IFERROR(VLOOKUP($B79,[1]NUM1!$G$3:$T$99,10,FALSE),0)</f>
        <v>0</v>
      </c>
      <c r="N79" s="84">
        <f>IFERROR(VLOOKUP($B79,[1]NUM1!$G$3:$T$99,11,FALSE),0)</f>
        <v>0</v>
      </c>
      <c r="O79" s="84">
        <f>IFERROR(VLOOKUP($B79,[1]NUM1!$G$3:$T$99,12,FALSE),0)</f>
        <v>0</v>
      </c>
      <c r="P79" s="84">
        <f>IFERROR(VLOOKUP($B79,[1]NUM1!$G$3:$T$99,13,FALSE),0)</f>
        <v>0</v>
      </c>
      <c r="Q79" s="85">
        <f t="shared" si="15"/>
        <v>0</v>
      </c>
      <c r="R79" s="84">
        <f>IFERROR(VLOOKUP($B79,[1]DEN1!$G$3:$T$102,2,FALSE),0)</f>
        <v>0</v>
      </c>
      <c r="S79" s="84">
        <f>IFERROR(VLOOKUP($B79,[1]DEN1!$G$3:$T$102,3,FALSE),0)</f>
        <v>0</v>
      </c>
      <c r="T79" s="84">
        <f>IFERROR(VLOOKUP($B79,[1]DEN1!$G$3:$T$102,4,FALSE),0)</f>
        <v>0</v>
      </c>
      <c r="U79" s="84">
        <f>IFERROR(VLOOKUP($B79,[1]DEN1!$G$3:$T$102,5,FALSE),0)</f>
        <v>0</v>
      </c>
      <c r="V79" s="84">
        <f>IFERROR(VLOOKUP($B79,[1]DEN1!$G$3:$T$102,6,FALSE),0)</f>
        <v>0</v>
      </c>
      <c r="W79" s="84">
        <f>IFERROR(VLOOKUP($B79,[1]DEN1!$G$3:$T$102,7,FALSE),0)</f>
        <v>0</v>
      </c>
      <c r="X79" s="84">
        <f>IFERROR(VLOOKUP($B79,[1]DEN1!$G$3:$T$102,8,FALSE),0)</f>
        <v>0</v>
      </c>
      <c r="Y79" s="84">
        <f>IFERROR(VLOOKUP($B79,[1]DEN1!$G$3:$T$102,9,FALSE),0)</f>
        <v>0</v>
      </c>
      <c r="Z79" s="84">
        <f>IFERROR(VLOOKUP($B79,[1]DEN1!$G$3:$T$102,10,FALSE),0)</f>
        <v>0</v>
      </c>
      <c r="AA79" s="84">
        <f>IFERROR(VLOOKUP($B79,[1]DEN1!$G$3:$T$102,11,FALSE),0)</f>
        <v>0</v>
      </c>
      <c r="AB79" s="84">
        <f>IFERROR(VLOOKUP($B79,[1]DEN1!$G$3:$T$102,12,FALSE),0)</f>
        <v>0</v>
      </c>
      <c r="AC79" s="84">
        <f>IFERROR(VLOOKUP($B79,[1]DEN1!$G$3:$T$102,13,FALSE),0)</f>
        <v>0</v>
      </c>
      <c r="AD79" s="85">
        <f t="shared" si="1"/>
        <v>0</v>
      </c>
    </row>
    <row r="80" spans="1:30" x14ac:dyDescent="0.25">
      <c r="A80" s="2" t="s">
        <v>92</v>
      </c>
      <c r="B80" s="2" t="s">
        <v>95</v>
      </c>
      <c r="C80" s="4"/>
      <c r="D80" s="4"/>
      <c r="E80" s="84">
        <f>IFERROR(VLOOKUP($B80,[1]NUM1!$G$3:$T$99,2,FALSE),0)</f>
        <v>0</v>
      </c>
      <c r="F80" s="84">
        <f>IFERROR(VLOOKUP($B80,[1]NUM1!$G$3:$T$99,3,FALSE),0)</f>
        <v>0</v>
      </c>
      <c r="G80" s="84">
        <f>IFERROR(VLOOKUP($B80,[1]NUM1!$G$3:$T$99,4,FALSE),0)</f>
        <v>0</v>
      </c>
      <c r="H80" s="84">
        <f>IFERROR(VLOOKUP($B80,[1]NUM1!$G$3:$T$99,5,FALSE),0)</f>
        <v>0</v>
      </c>
      <c r="I80" s="84">
        <f>IFERROR(VLOOKUP($B80,[1]NUM1!$G$3:$T$99,6,FALSE),0)</f>
        <v>0</v>
      </c>
      <c r="J80" s="84">
        <f>IFERROR(VLOOKUP($B80,[1]NUM1!$G$3:$T$99,7,FALSE),0)</f>
        <v>0</v>
      </c>
      <c r="K80" s="84">
        <f>IFERROR(VLOOKUP($B80,[1]NUM1!$G$3:$T$99,8,FALSE),0)</f>
        <v>0</v>
      </c>
      <c r="L80" s="84">
        <f>IFERROR(VLOOKUP($B80,[1]NUM1!$G$3:$T$99,9,FALSE),0)</f>
        <v>0</v>
      </c>
      <c r="M80" s="84">
        <f>IFERROR(VLOOKUP($B80,[1]NUM1!$G$3:$T$99,10,FALSE),0)</f>
        <v>0</v>
      </c>
      <c r="N80" s="84">
        <f>IFERROR(VLOOKUP($B80,[1]NUM1!$G$3:$T$99,11,FALSE),0)</f>
        <v>0</v>
      </c>
      <c r="O80" s="84">
        <f>IFERROR(VLOOKUP($B80,[1]NUM1!$G$3:$T$99,12,FALSE),0)</f>
        <v>0</v>
      </c>
      <c r="P80" s="84">
        <f>IFERROR(VLOOKUP($B80,[1]NUM1!$G$3:$T$99,13,FALSE),0)</f>
        <v>0</v>
      </c>
      <c r="Q80" s="85">
        <f t="shared" si="15"/>
        <v>0</v>
      </c>
      <c r="R80" s="84">
        <f>IFERROR(VLOOKUP($B80,[1]DEN1!$G$3:$T$102,2,FALSE),0)</f>
        <v>0</v>
      </c>
      <c r="S80" s="84">
        <f>IFERROR(VLOOKUP($B80,[1]DEN1!$G$3:$T$102,3,FALSE),0)</f>
        <v>0</v>
      </c>
      <c r="T80" s="84">
        <f>IFERROR(VLOOKUP($B80,[1]DEN1!$G$3:$T$102,4,FALSE),0)</f>
        <v>0</v>
      </c>
      <c r="U80" s="84">
        <f>IFERROR(VLOOKUP($B80,[1]DEN1!$G$3:$T$102,5,FALSE),0)</f>
        <v>0</v>
      </c>
      <c r="V80" s="84">
        <f>IFERROR(VLOOKUP($B80,[1]DEN1!$G$3:$T$102,6,FALSE),0)</f>
        <v>0</v>
      </c>
      <c r="W80" s="84">
        <f>IFERROR(VLOOKUP($B80,[1]DEN1!$G$3:$T$102,7,FALSE),0)</f>
        <v>0</v>
      </c>
      <c r="X80" s="84">
        <f>IFERROR(VLOOKUP($B80,[1]DEN1!$G$3:$T$102,8,FALSE),0)</f>
        <v>0</v>
      </c>
      <c r="Y80" s="84">
        <f>IFERROR(VLOOKUP($B80,[1]DEN1!$G$3:$T$102,9,FALSE),0)</f>
        <v>0</v>
      </c>
      <c r="Z80" s="84">
        <f>IFERROR(VLOOKUP($B80,[1]DEN1!$G$3:$T$102,10,FALSE),0)</f>
        <v>0</v>
      </c>
      <c r="AA80" s="84">
        <f>IFERROR(VLOOKUP($B80,[1]DEN1!$G$3:$T$102,11,FALSE),0)</f>
        <v>0</v>
      </c>
      <c r="AB80" s="84">
        <f>IFERROR(VLOOKUP($B80,[1]DEN1!$G$3:$T$102,12,FALSE),0)</f>
        <v>0</v>
      </c>
      <c r="AC80" s="84">
        <f>IFERROR(VLOOKUP($B80,[1]DEN1!$G$3:$T$102,13,FALSE),0)</f>
        <v>0</v>
      </c>
      <c r="AD80" s="85">
        <f t="shared" si="1"/>
        <v>0</v>
      </c>
    </row>
    <row r="81" spans="1:30" x14ac:dyDescent="0.25">
      <c r="A81" s="2" t="s">
        <v>92</v>
      </c>
      <c r="B81" s="2" t="s">
        <v>96</v>
      </c>
      <c r="C81" s="4"/>
      <c r="D81" s="4"/>
      <c r="E81" s="84">
        <f>IFERROR(VLOOKUP($B81,[1]NUM1!$G$3:$T$99,2,FALSE),0)</f>
        <v>0</v>
      </c>
      <c r="F81" s="84">
        <f>IFERROR(VLOOKUP($B81,[1]NUM1!$G$3:$T$99,3,FALSE),0)</f>
        <v>0</v>
      </c>
      <c r="G81" s="84">
        <f>IFERROR(VLOOKUP($B81,[1]NUM1!$G$3:$T$99,4,FALSE),0)</f>
        <v>0</v>
      </c>
      <c r="H81" s="84">
        <f>IFERROR(VLOOKUP($B81,[1]NUM1!$G$3:$T$99,5,FALSE),0)</f>
        <v>0</v>
      </c>
      <c r="I81" s="84">
        <f>IFERROR(VLOOKUP($B81,[1]NUM1!$G$3:$T$99,6,FALSE),0)</f>
        <v>0</v>
      </c>
      <c r="J81" s="84">
        <f>IFERROR(VLOOKUP($B81,[1]NUM1!$G$3:$T$99,7,FALSE),0)</f>
        <v>0</v>
      </c>
      <c r="K81" s="84">
        <f>IFERROR(VLOOKUP($B81,[1]NUM1!$G$3:$T$99,8,FALSE),0)</f>
        <v>0</v>
      </c>
      <c r="L81" s="84">
        <f>IFERROR(VLOOKUP($B81,[1]NUM1!$G$3:$T$99,9,FALSE),0)</f>
        <v>0</v>
      </c>
      <c r="M81" s="84">
        <f>IFERROR(VLOOKUP($B81,[1]NUM1!$G$3:$T$99,10,FALSE),0)</f>
        <v>0</v>
      </c>
      <c r="N81" s="84">
        <f>IFERROR(VLOOKUP($B81,[1]NUM1!$G$3:$T$99,11,FALSE),0)</f>
        <v>0</v>
      </c>
      <c r="O81" s="84">
        <f>IFERROR(VLOOKUP($B81,[1]NUM1!$G$3:$T$99,12,FALSE),0)</f>
        <v>0</v>
      </c>
      <c r="P81" s="84">
        <f>IFERROR(VLOOKUP($B81,[1]NUM1!$G$3:$T$99,13,FALSE),0)</f>
        <v>0</v>
      </c>
      <c r="Q81" s="85">
        <f t="shared" si="15"/>
        <v>0</v>
      </c>
      <c r="R81" s="84">
        <f>IFERROR(VLOOKUP($B81,[1]DEN1!$G$3:$T$102,2,FALSE),0)</f>
        <v>0</v>
      </c>
      <c r="S81" s="84">
        <f>IFERROR(VLOOKUP($B81,[1]DEN1!$G$3:$T$102,3,FALSE),0)</f>
        <v>0</v>
      </c>
      <c r="T81" s="84">
        <f>IFERROR(VLOOKUP($B81,[1]DEN1!$G$3:$T$102,4,FALSE),0)</f>
        <v>0</v>
      </c>
      <c r="U81" s="84">
        <f>IFERROR(VLOOKUP($B81,[1]DEN1!$G$3:$T$102,5,FALSE),0)</f>
        <v>0</v>
      </c>
      <c r="V81" s="84">
        <f>IFERROR(VLOOKUP($B81,[1]DEN1!$G$3:$T$102,6,FALSE),0)</f>
        <v>0</v>
      </c>
      <c r="W81" s="84">
        <f>IFERROR(VLOOKUP($B81,[1]DEN1!$G$3:$T$102,7,FALSE),0)</f>
        <v>0</v>
      </c>
      <c r="X81" s="84">
        <f>IFERROR(VLOOKUP($B81,[1]DEN1!$G$3:$T$102,8,FALSE),0)</f>
        <v>0</v>
      </c>
      <c r="Y81" s="84">
        <f>IFERROR(VLOOKUP($B81,[1]DEN1!$G$3:$T$102,9,FALSE),0)</f>
        <v>0</v>
      </c>
      <c r="Z81" s="84">
        <f>IFERROR(VLOOKUP($B81,[1]DEN1!$G$3:$T$102,10,FALSE),0)</f>
        <v>0</v>
      </c>
      <c r="AA81" s="84">
        <f>IFERROR(VLOOKUP($B81,[1]DEN1!$G$3:$T$102,11,FALSE),0)</f>
        <v>0</v>
      </c>
      <c r="AB81" s="84">
        <f>IFERROR(VLOOKUP($B81,[1]DEN1!$G$3:$T$102,12,FALSE),0)</f>
        <v>0</v>
      </c>
      <c r="AC81" s="84">
        <f>IFERROR(VLOOKUP($B81,[1]DEN1!$G$3:$T$102,13,FALSE),0)</f>
        <v>0</v>
      </c>
      <c r="AD81" s="85">
        <f t="shared" si="1"/>
        <v>0</v>
      </c>
    </row>
    <row r="82" spans="1:30" x14ac:dyDescent="0.25">
      <c r="A82" s="2" t="s">
        <v>92</v>
      </c>
      <c r="B82" s="2" t="s">
        <v>97</v>
      </c>
      <c r="C82" s="4"/>
      <c r="D82" s="4"/>
      <c r="E82" s="84">
        <f>IFERROR(VLOOKUP($B82,[1]NUM1!$G$3:$T$99,2,FALSE),0)</f>
        <v>0</v>
      </c>
      <c r="F82" s="84">
        <f>IFERROR(VLOOKUP($B82,[1]NUM1!$G$3:$T$99,3,FALSE),0)</f>
        <v>0</v>
      </c>
      <c r="G82" s="84">
        <f>IFERROR(VLOOKUP($B82,[1]NUM1!$G$3:$T$99,4,FALSE),0)</f>
        <v>0</v>
      </c>
      <c r="H82" s="84">
        <f>IFERROR(VLOOKUP($B82,[1]NUM1!$G$3:$T$99,5,FALSE),0)</f>
        <v>0</v>
      </c>
      <c r="I82" s="84">
        <f>IFERROR(VLOOKUP($B82,[1]NUM1!$G$3:$T$99,6,FALSE),0)</f>
        <v>0</v>
      </c>
      <c r="J82" s="84">
        <f>IFERROR(VLOOKUP($B82,[1]NUM1!$G$3:$T$99,7,FALSE),0)</f>
        <v>0</v>
      </c>
      <c r="K82" s="84">
        <f>IFERROR(VLOOKUP($B82,[1]NUM1!$G$3:$T$99,8,FALSE),0)</f>
        <v>0</v>
      </c>
      <c r="L82" s="84">
        <f>IFERROR(VLOOKUP($B82,[1]NUM1!$G$3:$T$99,9,FALSE),0)</f>
        <v>0</v>
      </c>
      <c r="M82" s="84">
        <f>IFERROR(VLOOKUP($B82,[1]NUM1!$G$3:$T$99,10,FALSE),0)</f>
        <v>0</v>
      </c>
      <c r="N82" s="84">
        <f>IFERROR(VLOOKUP($B82,[1]NUM1!$G$3:$T$99,11,FALSE),0)</f>
        <v>0</v>
      </c>
      <c r="O82" s="84">
        <f>IFERROR(VLOOKUP($B82,[1]NUM1!$G$3:$T$99,12,FALSE),0)</f>
        <v>0</v>
      </c>
      <c r="P82" s="84">
        <f>IFERROR(VLOOKUP($B82,[1]NUM1!$G$3:$T$99,13,FALSE),0)</f>
        <v>0</v>
      </c>
      <c r="Q82" s="85">
        <f t="shared" si="15"/>
        <v>0</v>
      </c>
      <c r="R82" s="84">
        <f>IFERROR(VLOOKUP($B82,[1]DEN1!$G$3:$T$102,2,FALSE),0)</f>
        <v>0</v>
      </c>
      <c r="S82" s="84">
        <f>IFERROR(VLOOKUP($B82,[1]DEN1!$G$3:$T$102,3,FALSE),0)</f>
        <v>0</v>
      </c>
      <c r="T82" s="84">
        <f>IFERROR(VLOOKUP($B82,[1]DEN1!$G$3:$T$102,4,FALSE),0)</f>
        <v>0</v>
      </c>
      <c r="U82" s="84">
        <f>IFERROR(VLOOKUP($B82,[1]DEN1!$G$3:$T$102,5,FALSE),0)</f>
        <v>0</v>
      </c>
      <c r="V82" s="84">
        <f>IFERROR(VLOOKUP($B82,[1]DEN1!$G$3:$T$102,6,FALSE),0)</f>
        <v>0</v>
      </c>
      <c r="W82" s="84">
        <f>IFERROR(VLOOKUP($B82,[1]DEN1!$G$3:$T$102,7,FALSE),0)</f>
        <v>0</v>
      </c>
      <c r="X82" s="84">
        <f>IFERROR(VLOOKUP($B82,[1]DEN1!$G$3:$T$102,8,FALSE),0)</f>
        <v>0</v>
      </c>
      <c r="Y82" s="84">
        <f>IFERROR(VLOOKUP($B82,[1]DEN1!$G$3:$T$102,9,FALSE),0)</f>
        <v>0</v>
      </c>
      <c r="Z82" s="84">
        <f>IFERROR(VLOOKUP($B82,[1]DEN1!$G$3:$T$102,10,FALSE),0)</f>
        <v>0</v>
      </c>
      <c r="AA82" s="84">
        <f>IFERROR(VLOOKUP($B82,[1]DEN1!$G$3:$T$102,11,FALSE),0)</f>
        <v>0</v>
      </c>
      <c r="AB82" s="84">
        <f>IFERROR(VLOOKUP($B82,[1]DEN1!$G$3:$T$102,12,FALSE),0)</f>
        <v>0</v>
      </c>
      <c r="AC82" s="84">
        <f>IFERROR(VLOOKUP($B82,[1]DEN1!$G$3:$T$102,13,FALSE),0)</f>
        <v>0</v>
      </c>
      <c r="AD82" s="85">
        <f t="shared" si="1"/>
        <v>0</v>
      </c>
    </row>
    <row r="83" spans="1:30" x14ac:dyDescent="0.25">
      <c r="A83" s="2" t="s">
        <v>92</v>
      </c>
      <c r="B83" s="2" t="s">
        <v>98</v>
      </c>
      <c r="C83" s="4"/>
      <c r="D83" s="4"/>
      <c r="E83" s="84">
        <f>IFERROR(VLOOKUP($B83,[1]NUM1!$G$3:$T$99,2,FALSE),0)</f>
        <v>0</v>
      </c>
      <c r="F83" s="84">
        <f>IFERROR(VLOOKUP($B83,[1]NUM1!$G$3:$T$99,3,FALSE),0)</f>
        <v>0</v>
      </c>
      <c r="G83" s="84">
        <f>IFERROR(VLOOKUP($B83,[1]NUM1!$G$3:$T$99,4,FALSE),0)</f>
        <v>0</v>
      </c>
      <c r="H83" s="84">
        <f>IFERROR(VLOOKUP($B83,[1]NUM1!$G$3:$T$99,5,FALSE),0)</f>
        <v>0</v>
      </c>
      <c r="I83" s="84">
        <f>IFERROR(VLOOKUP($B83,[1]NUM1!$G$3:$T$99,6,FALSE),0)</f>
        <v>0</v>
      </c>
      <c r="J83" s="84">
        <f>IFERROR(VLOOKUP($B83,[1]NUM1!$G$3:$T$99,7,FALSE),0)</f>
        <v>0</v>
      </c>
      <c r="K83" s="84">
        <f>IFERROR(VLOOKUP($B83,[1]NUM1!$G$3:$T$99,8,FALSE),0)</f>
        <v>0</v>
      </c>
      <c r="L83" s="84">
        <f>IFERROR(VLOOKUP($B83,[1]NUM1!$G$3:$T$99,9,FALSE),0)</f>
        <v>0</v>
      </c>
      <c r="M83" s="84">
        <f>IFERROR(VLOOKUP($B83,[1]NUM1!$G$3:$T$99,10,FALSE),0)</f>
        <v>0</v>
      </c>
      <c r="N83" s="84">
        <f>IFERROR(VLOOKUP($B83,[1]NUM1!$G$3:$T$99,11,FALSE),0)</f>
        <v>0</v>
      </c>
      <c r="O83" s="84">
        <f>IFERROR(VLOOKUP($B83,[1]NUM1!$G$3:$T$99,12,FALSE),0)</f>
        <v>0</v>
      </c>
      <c r="P83" s="84">
        <f>IFERROR(VLOOKUP($B83,[1]NUM1!$G$3:$T$99,13,FALSE),0)</f>
        <v>0</v>
      </c>
      <c r="Q83" s="85">
        <f t="shared" si="15"/>
        <v>0</v>
      </c>
      <c r="R83" s="84">
        <f>IFERROR(VLOOKUP($B83,[1]DEN1!$G$3:$T$102,2,FALSE),0)</f>
        <v>0</v>
      </c>
      <c r="S83" s="84">
        <f>IFERROR(VLOOKUP($B83,[1]DEN1!$G$3:$T$102,3,FALSE),0)</f>
        <v>0</v>
      </c>
      <c r="T83" s="84">
        <f>IFERROR(VLOOKUP($B83,[1]DEN1!$G$3:$T$102,4,FALSE),0)</f>
        <v>0</v>
      </c>
      <c r="U83" s="84">
        <f>IFERROR(VLOOKUP($B83,[1]DEN1!$G$3:$T$102,5,FALSE),0)</f>
        <v>0</v>
      </c>
      <c r="V83" s="84">
        <f>IFERROR(VLOOKUP($B83,[1]DEN1!$G$3:$T$102,6,FALSE),0)</f>
        <v>0</v>
      </c>
      <c r="W83" s="84">
        <f>IFERROR(VLOOKUP($B83,[1]DEN1!$G$3:$T$102,7,FALSE),0)</f>
        <v>0</v>
      </c>
      <c r="X83" s="84">
        <f>IFERROR(VLOOKUP($B83,[1]DEN1!$G$3:$T$102,8,FALSE),0)</f>
        <v>0</v>
      </c>
      <c r="Y83" s="84">
        <f>IFERROR(VLOOKUP($B83,[1]DEN1!$G$3:$T$102,9,FALSE),0)</f>
        <v>0</v>
      </c>
      <c r="Z83" s="84">
        <f>IFERROR(VLOOKUP($B83,[1]DEN1!$G$3:$T$102,10,FALSE),0)</f>
        <v>0</v>
      </c>
      <c r="AA83" s="84">
        <f>IFERROR(VLOOKUP($B83,[1]DEN1!$G$3:$T$102,11,FALSE),0)</f>
        <v>0</v>
      </c>
      <c r="AB83" s="84">
        <f>IFERROR(VLOOKUP($B83,[1]DEN1!$G$3:$T$102,12,FALSE),0)</f>
        <v>0</v>
      </c>
      <c r="AC83" s="84">
        <f>IFERROR(VLOOKUP($B83,[1]DEN1!$G$3:$T$102,13,FALSE),0)</f>
        <v>0</v>
      </c>
      <c r="AD83" s="85">
        <f t="shared" si="1"/>
        <v>0</v>
      </c>
    </row>
    <row r="84" spans="1:30" x14ac:dyDescent="0.25">
      <c r="A84" s="2" t="s">
        <v>92</v>
      </c>
      <c r="B84" s="2" t="s">
        <v>99</v>
      </c>
      <c r="C84" s="4"/>
      <c r="D84" s="4"/>
      <c r="E84" s="84">
        <f>IFERROR(VLOOKUP($B84,[1]NUM1!$G$3:$T$99,2,FALSE),0)</f>
        <v>0</v>
      </c>
      <c r="F84" s="84">
        <f>IFERROR(VLOOKUP($B84,[1]NUM1!$G$3:$T$99,3,FALSE),0)</f>
        <v>0</v>
      </c>
      <c r="G84" s="84">
        <f>IFERROR(VLOOKUP($B84,[1]NUM1!$G$3:$T$99,4,FALSE),0)</f>
        <v>0</v>
      </c>
      <c r="H84" s="84">
        <f>IFERROR(VLOOKUP($B84,[1]NUM1!$G$3:$T$99,5,FALSE),0)</f>
        <v>0</v>
      </c>
      <c r="I84" s="84">
        <f>IFERROR(VLOOKUP($B84,[1]NUM1!$G$3:$T$99,6,FALSE),0)</f>
        <v>0</v>
      </c>
      <c r="J84" s="84">
        <f>IFERROR(VLOOKUP($B84,[1]NUM1!$G$3:$T$99,7,FALSE),0)</f>
        <v>0</v>
      </c>
      <c r="K84" s="84">
        <f>IFERROR(VLOOKUP($B84,[1]NUM1!$G$3:$T$99,8,FALSE),0)</f>
        <v>0</v>
      </c>
      <c r="L84" s="84">
        <f>IFERROR(VLOOKUP($B84,[1]NUM1!$G$3:$T$99,9,FALSE),0)</f>
        <v>0</v>
      </c>
      <c r="M84" s="84">
        <f>IFERROR(VLOOKUP($B84,[1]NUM1!$G$3:$T$99,10,FALSE),0)</f>
        <v>0</v>
      </c>
      <c r="N84" s="84">
        <f>IFERROR(VLOOKUP($B84,[1]NUM1!$G$3:$T$99,11,FALSE),0)</f>
        <v>0</v>
      </c>
      <c r="O84" s="84">
        <f>IFERROR(VLOOKUP($B84,[1]NUM1!$G$3:$T$99,12,FALSE),0)</f>
        <v>0</v>
      </c>
      <c r="P84" s="84">
        <f>IFERROR(VLOOKUP($B84,[1]NUM1!$G$3:$T$99,13,FALSE),0)</f>
        <v>0</v>
      </c>
      <c r="Q84" s="85">
        <f t="shared" si="15"/>
        <v>0</v>
      </c>
      <c r="R84" s="84">
        <f>IFERROR(VLOOKUP($B84,[1]DEN1!$G$3:$T$102,2,FALSE),0)</f>
        <v>0</v>
      </c>
      <c r="S84" s="84">
        <f>IFERROR(VLOOKUP($B84,[1]DEN1!$G$3:$T$102,3,FALSE),0)</f>
        <v>0</v>
      </c>
      <c r="T84" s="84">
        <f>IFERROR(VLOOKUP($B84,[1]DEN1!$G$3:$T$102,4,FALSE),0)</f>
        <v>0</v>
      </c>
      <c r="U84" s="84">
        <f>IFERROR(VLOOKUP($B84,[1]DEN1!$G$3:$T$102,5,FALSE),0)</f>
        <v>0</v>
      </c>
      <c r="V84" s="84">
        <f>IFERROR(VLOOKUP($B84,[1]DEN1!$G$3:$T$102,6,FALSE),0)</f>
        <v>0</v>
      </c>
      <c r="W84" s="84">
        <f>IFERROR(VLOOKUP($B84,[1]DEN1!$G$3:$T$102,7,FALSE),0)</f>
        <v>0</v>
      </c>
      <c r="X84" s="84">
        <f>IFERROR(VLOOKUP($B84,[1]DEN1!$G$3:$T$102,8,FALSE),0)</f>
        <v>0</v>
      </c>
      <c r="Y84" s="84">
        <f>IFERROR(VLOOKUP($B84,[1]DEN1!$G$3:$T$102,9,FALSE),0)</f>
        <v>0</v>
      </c>
      <c r="Z84" s="84">
        <f>IFERROR(VLOOKUP($B84,[1]DEN1!$G$3:$T$102,10,FALSE),0)</f>
        <v>0</v>
      </c>
      <c r="AA84" s="84">
        <f>IFERROR(VLOOKUP($B84,[1]DEN1!$G$3:$T$102,11,FALSE),0)</f>
        <v>0</v>
      </c>
      <c r="AB84" s="84">
        <f>IFERROR(VLOOKUP($B84,[1]DEN1!$G$3:$T$102,12,FALSE),0)</f>
        <v>0</v>
      </c>
      <c r="AC84" s="84">
        <f>IFERROR(VLOOKUP($B84,[1]DEN1!$G$3:$T$102,13,FALSE),0)</f>
        <v>0</v>
      </c>
      <c r="AD84" s="85">
        <f t="shared" si="1"/>
        <v>0</v>
      </c>
    </row>
    <row r="85" spans="1:30" x14ac:dyDescent="0.25">
      <c r="A85" s="2" t="s">
        <v>92</v>
      </c>
      <c r="B85" s="2" t="s">
        <v>100</v>
      </c>
      <c r="C85" s="4"/>
      <c r="D85" s="4"/>
      <c r="E85" s="84">
        <f>IFERROR(VLOOKUP($B85,[1]NUM1!$G$3:$T$99,2,FALSE),0)</f>
        <v>0</v>
      </c>
      <c r="F85" s="84">
        <f>IFERROR(VLOOKUP($B85,[1]NUM1!$G$3:$T$99,3,FALSE),0)</f>
        <v>0</v>
      </c>
      <c r="G85" s="84">
        <f>IFERROR(VLOOKUP($B85,[1]NUM1!$G$3:$T$99,4,FALSE),0)</f>
        <v>0</v>
      </c>
      <c r="H85" s="84">
        <f>IFERROR(VLOOKUP($B85,[1]NUM1!$G$3:$T$99,5,FALSE),0)</f>
        <v>0</v>
      </c>
      <c r="I85" s="84">
        <f>IFERROR(VLOOKUP($B85,[1]NUM1!$G$3:$T$99,6,FALSE),0)</f>
        <v>0</v>
      </c>
      <c r="J85" s="84">
        <f>IFERROR(VLOOKUP($B85,[1]NUM1!$G$3:$T$99,7,FALSE),0)</f>
        <v>0</v>
      </c>
      <c r="K85" s="84">
        <f>IFERROR(VLOOKUP($B85,[1]NUM1!$G$3:$T$99,8,FALSE),0)</f>
        <v>0</v>
      </c>
      <c r="L85" s="84">
        <f>IFERROR(VLOOKUP($B85,[1]NUM1!$G$3:$T$99,9,FALSE),0)</f>
        <v>0</v>
      </c>
      <c r="M85" s="84">
        <f>IFERROR(VLOOKUP($B85,[1]NUM1!$G$3:$T$99,10,FALSE),0)</f>
        <v>0</v>
      </c>
      <c r="N85" s="84">
        <f>IFERROR(VLOOKUP($B85,[1]NUM1!$G$3:$T$99,11,FALSE),0)</f>
        <v>0</v>
      </c>
      <c r="O85" s="84">
        <f>IFERROR(VLOOKUP($B85,[1]NUM1!$G$3:$T$99,12,FALSE),0)</f>
        <v>0</v>
      </c>
      <c r="P85" s="84">
        <f>IFERROR(VLOOKUP($B85,[1]NUM1!$G$3:$T$99,13,FALSE),0)</f>
        <v>0</v>
      </c>
      <c r="Q85" s="85">
        <f t="shared" si="15"/>
        <v>0</v>
      </c>
      <c r="R85" s="84">
        <f>IFERROR(VLOOKUP($B85,[1]DEN1!$G$3:$T$102,2,FALSE),0)</f>
        <v>0</v>
      </c>
      <c r="S85" s="84">
        <f>IFERROR(VLOOKUP($B85,[1]DEN1!$G$3:$T$102,3,FALSE),0)</f>
        <v>0</v>
      </c>
      <c r="T85" s="84">
        <f>IFERROR(VLOOKUP($B85,[1]DEN1!$G$3:$T$102,4,FALSE),0)</f>
        <v>0</v>
      </c>
      <c r="U85" s="84">
        <f>IFERROR(VLOOKUP($B85,[1]DEN1!$G$3:$T$102,5,FALSE),0)</f>
        <v>0</v>
      </c>
      <c r="V85" s="84">
        <f>IFERROR(VLOOKUP($B85,[1]DEN1!$G$3:$T$102,6,FALSE),0)</f>
        <v>0</v>
      </c>
      <c r="W85" s="84">
        <f>IFERROR(VLOOKUP($B85,[1]DEN1!$G$3:$T$102,7,FALSE),0)</f>
        <v>0</v>
      </c>
      <c r="X85" s="84">
        <f>IFERROR(VLOOKUP($B85,[1]DEN1!$G$3:$T$102,8,FALSE),0)</f>
        <v>0</v>
      </c>
      <c r="Y85" s="84">
        <f>IFERROR(VLOOKUP($B85,[1]DEN1!$G$3:$T$102,9,FALSE),0)</f>
        <v>0</v>
      </c>
      <c r="Z85" s="84">
        <f>IFERROR(VLOOKUP($B85,[1]DEN1!$G$3:$T$102,10,FALSE),0)</f>
        <v>0</v>
      </c>
      <c r="AA85" s="84">
        <f>IFERROR(VLOOKUP($B85,[1]DEN1!$G$3:$T$102,11,FALSE),0)</f>
        <v>0</v>
      </c>
      <c r="AB85" s="84">
        <f>IFERROR(VLOOKUP($B85,[1]DEN1!$G$3:$T$102,12,FALSE),0)</f>
        <v>0</v>
      </c>
      <c r="AC85" s="84">
        <f>IFERROR(VLOOKUP($B85,[1]DEN1!$G$3:$T$102,13,FALSE),0)</f>
        <v>0</v>
      </c>
      <c r="AD85" s="85">
        <f t="shared" si="1"/>
        <v>0</v>
      </c>
    </row>
    <row r="86" spans="1:30" x14ac:dyDescent="0.25">
      <c r="A86" s="2" t="s">
        <v>92</v>
      </c>
      <c r="B86" s="2" t="s">
        <v>101</v>
      </c>
      <c r="C86" s="4"/>
      <c r="D86" s="4"/>
      <c r="E86" s="84">
        <f>IFERROR(VLOOKUP($B86,[1]NUM1!$G$3:$T$99,2,FALSE),0)</f>
        <v>0</v>
      </c>
      <c r="F86" s="84">
        <f>IFERROR(VLOOKUP($B86,[1]NUM1!$G$3:$T$99,3,FALSE),0)</f>
        <v>0</v>
      </c>
      <c r="G86" s="84">
        <f>IFERROR(VLOOKUP($B86,[1]NUM1!$G$3:$T$99,4,FALSE),0)</f>
        <v>0</v>
      </c>
      <c r="H86" s="84">
        <f>IFERROR(VLOOKUP($B86,[1]NUM1!$G$3:$T$99,5,FALSE),0)</f>
        <v>0</v>
      </c>
      <c r="I86" s="84">
        <f>IFERROR(VLOOKUP($B86,[1]NUM1!$G$3:$T$99,6,FALSE),0)</f>
        <v>0</v>
      </c>
      <c r="J86" s="84">
        <f>IFERROR(VLOOKUP($B86,[1]NUM1!$G$3:$T$99,7,FALSE),0)</f>
        <v>0</v>
      </c>
      <c r="K86" s="84">
        <f>IFERROR(VLOOKUP($B86,[1]NUM1!$G$3:$T$99,8,FALSE),0)</f>
        <v>0</v>
      </c>
      <c r="L86" s="84">
        <f>IFERROR(VLOOKUP($B86,[1]NUM1!$G$3:$T$99,9,FALSE),0)</f>
        <v>0</v>
      </c>
      <c r="M86" s="84">
        <f>IFERROR(VLOOKUP($B86,[1]NUM1!$G$3:$T$99,10,FALSE),0)</f>
        <v>0</v>
      </c>
      <c r="N86" s="84">
        <f>IFERROR(VLOOKUP($B86,[1]NUM1!$G$3:$T$99,11,FALSE),0)</f>
        <v>0</v>
      </c>
      <c r="O86" s="84">
        <f>IFERROR(VLOOKUP($B86,[1]NUM1!$G$3:$T$99,12,FALSE),0)</f>
        <v>0</v>
      </c>
      <c r="P86" s="84">
        <f>IFERROR(VLOOKUP($B86,[1]NUM1!$G$3:$T$99,13,FALSE),0)</f>
        <v>0</v>
      </c>
      <c r="Q86" s="85">
        <f>SUM(E86:P86)</f>
        <v>0</v>
      </c>
      <c r="R86" s="84">
        <f>IFERROR(VLOOKUP($B86,[1]DEN1!$G$3:$T$102,2,FALSE),0)</f>
        <v>0</v>
      </c>
      <c r="S86" s="84">
        <f>IFERROR(VLOOKUP($B86,[1]DEN1!$G$3:$T$102,3,FALSE),0)</f>
        <v>0</v>
      </c>
      <c r="T86" s="84">
        <f>IFERROR(VLOOKUP($B86,[1]DEN1!$G$3:$T$102,4,FALSE),0)</f>
        <v>0</v>
      </c>
      <c r="U86" s="84">
        <f>IFERROR(VLOOKUP($B86,[1]DEN1!$G$3:$T$102,5,FALSE),0)</f>
        <v>0</v>
      </c>
      <c r="V86" s="84">
        <f>IFERROR(VLOOKUP($B86,[1]DEN1!$G$3:$T$102,6,FALSE),0)</f>
        <v>0</v>
      </c>
      <c r="W86" s="84">
        <f>IFERROR(VLOOKUP($B86,[1]DEN1!$G$3:$T$102,7,FALSE),0)</f>
        <v>0</v>
      </c>
      <c r="X86" s="84">
        <f>IFERROR(VLOOKUP($B86,[1]DEN1!$G$3:$T$102,8,FALSE),0)</f>
        <v>0</v>
      </c>
      <c r="Y86" s="84">
        <f>IFERROR(VLOOKUP($B86,[1]DEN1!$G$3:$T$102,9,FALSE),0)</f>
        <v>0</v>
      </c>
      <c r="Z86" s="84">
        <f>IFERROR(VLOOKUP($B86,[1]DEN1!$G$3:$T$102,10,FALSE),0)</f>
        <v>0</v>
      </c>
      <c r="AA86" s="84">
        <f>IFERROR(VLOOKUP($B86,[1]DEN1!$G$3:$T$102,11,FALSE),0)</f>
        <v>0</v>
      </c>
      <c r="AB86" s="84">
        <f>IFERROR(VLOOKUP($B86,[1]DEN1!$G$3:$T$102,12,FALSE),0)</f>
        <v>0</v>
      </c>
      <c r="AC86" s="84">
        <f>IFERROR(VLOOKUP($B86,[1]DEN1!$G$3:$T$102,13,FALSE),0)</f>
        <v>0</v>
      </c>
      <c r="AD86" s="85">
        <f t="shared" si="1"/>
        <v>0</v>
      </c>
    </row>
    <row r="87" spans="1:30" x14ac:dyDescent="0.25">
      <c r="A87" s="2" t="s">
        <v>92</v>
      </c>
      <c r="B87" s="2" t="s">
        <v>102</v>
      </c>
      <c r="C87" s="4"/>
      <c r="D87" s="4"/>
      <c r="E87" s="84">
        <f>IFERROR(VLOOKUP($B87,[1]NUM1!$G$3:$T$99,2,FALSE),0)</f>
        <v>0</v>
      </c>
      <c r="F87" s="84">
        <f>IFERROR(VLOOKUP($B87,[1]NUM1!$G$3:$T$99,3,FALSE),0)</f>
        <v>0</v>
      </c>
      <c r="G87" s="84">
        <f>IFERROR(VLOOKUP($B87,[1]NUM1!$G$3:$T$99,4,FALSE),0)</f>
        <v>0</v>
      </c>
      <c r="H87" s="84">
        <f>IFERROR(VLOOKUP($B87,[1]NUM1!$G$3:$T$99,5,FALSE),0)</f>
        <v>0</v>
      </c>
      <c r="I87" s="84">
        <f>IFERROR(VLOOKUP($B87,[1]NUM1!$G$3:$T$99,6,FALSE),0)</f>
        <v>0</v>
      </c>
      <c r="J87" s="84">
        <f>IFERROR(VLOOKUP($B87,[1]NUM1!$G$3:$T$99,7,FALSE),0)</f>
        <v>0</v>
      </c>
      <c r="K87" s="84">
        <f>IFERROR(VLOOKUP($B87,[1]NUM1!$G$3:$T$99,8,FALSE),0)</f>
        <v>0</v>
      </c>
      <c r="L87" s="84">
        <f>IFERROR(VLOOKUP($B87,[1]NUM1!$G$3:$T$99,9,FALSE),0)</f>
        <v>0</v>
      </c>
      <c r="M87" s="84">
        <f>IFERROR(VLOOKUP($B87,[1]NUM1!$G$3:$T$99,10,FALSE),0)</f>
        <v>0</v>
      </c>
      <c r="N87" s="84">
        <f>IFERROR(VLOOKUP($B87,[1]NUM1!$G$3:$T$99,11,FALSE),0)</f>
        <v>0</v>
      </c>
      <c r="O87" s="84">
        <f>IFERROR(VLOOKUP($B87,[1]NUM1!$G$3:$T$99,12,FALSE),0)</f>
        <v>0</v>
      </c>
      <c r="P87" s="84">
        <f>IFERROR(VLOOKUP($B87,[1]NUM1!$G$3:$T$99,13,FALSE),0)</f>
        <v>0</v>
      </c>
      <c r="Q87" s="85">
        <f t="shared" si="15"/>
        <v>0</v>
      </c>
      <c r="R87" s="84">
        <f>IFERROR(VLOOKUP($B87,[1]DEN1!$G$3:$T$102,2,FALSE),0)</f>
        <v>0</v>
      </c>
      <c r="S87" s="84">
        <f>IFERROR(VLOOKUP($B87,[1]DEN1!$G$3:$T$102,3,FALSE),0)</f>
        <v>0</v>
      </c>
      <c r="T87" s="84">
        <f>IFERROR(VLOOKUP($B87,[1]DEN1!$G$3:$T$102,4,FALSE),0)</f>
        <v>0</v>
      </c>
      <c r="U87" s="84">
        <f>IFERROR(VLOOKUP($B87,[1]DEN1!$G$3:$T$102,5,FALSE),0)</f>
        <v>0</v>
      </c>
      <c r="V87" s="84">
        <f>IFERROR(VLOOKUP($B87,[1]DEN1!$G$3:$T$102,6,FALSE),0)</f>
        <v>0</v>
      </c>
      <c r="W87" s="84">
        <f>IFERROR(VLOOKUP($B87,[1]DEN1!$G$3:$T$102,7,FALSE),0)</f>
        <v>0</v>
      </c>
      <c r="X87" s="84">
        <f>IFERROR(VLOOKUP($B87,[1]DEN1!$G$3:$T$102,8,FALSE),0)</f>
        <v>0</v>
      </c>
      <c r="Y87" s="84">
        <f>IFERROR(VLOOKUP($B87,[1]DEN1!$G$3:$T$102,9,FALSE),0)</f>
        <v>0</v>
      </c>
      <c r="Z87" s="84">
        <f>IFERROR(VLOOKUP($B87,[1]DEN1!$G$3:$T$102,10,FALSE),0)</f>
        <v>0</v>
      </c>
      <c r="AA87" s="84">
        <f>IFERROR(VLOOKUP($B87,[1]DEN1!$G$3:$T$102,11,FALSE),0)</f>
        <v>0</v>
      </c>
      <c r="AB87" s="84">
        <f>IFERROR(VLOOKUP($B87,[1]DEN1!$G$3:$T$102,12,FALSE),0)</f>
        <v>0</v>
      </c>
      <c r="AC87" s="84">
        <f>IFERROR(VLOOKUP($B87,[1]DEN1!$G$3:$T$102,13,FALSE),0)</f>
        <v>0</v>
      </c>
      <c r="AD87" s="85">
        <f t="shared" si="1"/>
        <v>0</v>
      </c>
    </row>
    <row r="88" spans="1:30" ht="17.25" customHeight="1" x14ac:dyDescent="0.25">
      <c r="A88" s="137" t="s">
        <v>103</v>
      </c>
      <c r="B88" s="138"/>
      <c r="C88" s="9">
        <f>D88/'Metas Muni'!G11</f>
        <v>1.1111111111111112</v>
      </c>
      <c r="D88" s="10">
        <f>Q88/AD88</f>
        <v>1</v>
      </c>
      <c r="E88" s="92">
        <f>SUM(E78:E87)</f>
        <v>1</v>
      </c>
      <c r="F88" s="92">
        <f>SUM(F78:F87)</f>
        <v>0</v>
      </c>
      <c r="G88" s="92">
        <f>SUM(G78:G87)</f>
        <v>0</v>
      </c>
      <c r="H88" s="92">
        <f>SUM(H78:H87)</f>
        <v>0</v>
      </c>
      <c r="I88" s="92">
        <f t="shared" ref="I88:AA88" si="16">SUM(I78:I87)</f>
        <v>0</v>
      </c>
      <c r="J88" s="92">
        <f t="shared" si="16"/>
        <v>0</v>
      </c>
      <c r="K88" s="92">
        <f t="shared" si="16"/>
        <v>0</v>
      </c>
      <c r="L88" s="92">
        <f t="shared" si="16"/>
        <v>0</v>
      </c>
      <c r="M88" s="92">
        <f t="shared" si="16"/>
        <v>0</v>
      </c>
      <c r="N88" s="92">
        <f t="shared" si="16"/>
        <v>0</v>
      </c>
      <c r="O88" s="92">
        <f t="shared" si="16"/>
        <v>0</v>
      </c>
      <c r="P88" s="92">
        <f>SUM(P78:P87)</f>
        <v>0</v>
      </c>
      <c r="Q88" s="87">
        <f t="shared" si="16"/>
        <v>1</v>
      </c>
      <c r="R88" s="92">
        <f t="shared" si="16"/>
        <v>0</v>
      </c>
      <c r="S88" s="92">
        <f t="shared" si="16"/>
        <v>0</v>
      </c>
      <c r="T88" s="92">
        <f t="shared" si="16"/>
        <v>0</v>
      </c>
      <c r="U88" s="92">
        <f t="shared" si="16"/>
        <v>0</v>
      </c>
      <c r="V88" s="92">
        <f t="shared" si="16"/>
        <v>0</v>
      </c>
      <c r="W88" s="92">
        <f t="shared" si="16"/>
        <v>1</v>
      </c>
      <c r="X88" s="92">
        <f t="shared" si="16"/>
        <v>0</v>
      </c>
      <c r="Y88" s="92">
        <f t="shared" si="16"/>
        <v>0</v>
      </c>
      <c r="Z88" s="92">
        <f t="shared" si="16"/>
        <v>0</v>
      </c>
      <c r="AA88" s="92">
        <f t="shared" si="16"/>
        <v>0</v>
      </c>
      <c r="AB88" s="92">
        <f>SUM(AB78:AB87)</f>
        <v>0</v>
      </c>
      <c r="AC88" s="92">
        <f>SUM(AC78:AC87)</f>
        <v>0</v>
      </c>
      <c r="AD88" s="92">
        <f t="shared" si="1"/>
        <v>1</v>
      </c>
    </row>
    <row r="89" spans="1:30" x14ac:dyDescent="0.25">
      <c r="A89" s="2" t="s">
        <v>104</v>
      </c>
      <c r="B89" s="2" t="s">
        <v>105</v>
      </c>
      <c r="C89" s="4"/>
      <c r="D89" s="4"/>
      <c r="E89" s="84">
        <f>IFERROR(VLOOKUP($B89,[1]NUM1!$G$3:$T$99,2,FALSE),0)</f>
        <v>0</v>
      </c>
      <c r="F89" s="84">
        <f>IFERROR(VLOOKUP($B89,[1]NUM1!$G$3:$T$99,3,FALSE),0)</f>
        <v>0</v>
      </c>
      <c r="G89" s="84">
        <f>IFERROR(VLOOKUP($B89,[1]NUM1!$G$3:$T$99,4,FALSE),0)</f>
        <v>0</v>
      </c>
      <c r="H89" s="84">
        <f>IFERROR(VLOOKUP($B89,[1]NUM1!$G$3:$T$99,5,FALSE),0)</f>
        <v>0</v>
      </c>
      <c r="I89" s="84">
        <f>IFERROR(VLOOKUP($B89,[1]NUM1!$G$3:$T$99,6,FALSE),0)</f>
        <v>0</v>
      </c>
      <c r="J89" s="84">
        <f>IFERROR(VLOOKUP($B89,[1]NUM1!$G$3:$T$99,7,FALSE),0)</f>
        <v>0</v>
      </c>
      <c r="K89" s="84">
        <f>IFERROR(VLOOKUP($B89,[1]NUM1!$G$3:$T$99,8,FALSE),0)</f>
        <v>0</v>
      </c>
      <c r="L89" s="84">
        <f>IFERROR(VLOOKUP($B89,[1]NUM1!$G$3:$T$99,9,FALSE),0)</f>
        <v>0</v>
      </c>
      <c r="M89" s="84">
        <f>IFERROR(VLOOKUP($B89,[1]NUM1!$G$3:$T$99,10,FALSE),0)</f>
        <v>0</v>
      </c>
      <c r="N89" s="84">
        <f>IFERROR(VLOOKUP($B89,[1]NUM1!$G$3:$T$99,11,FALSE),0)</f>
        <v>0</v>
      </c>
      <c r="O89" s="84">
        <f>IFERROR(VLOOKUP($B89,[1]NUM1!$G$3:$T$99,12,FALSE),0)</f>
        <v>0</v>
      </c>
      <c r="P89" s="84">
        <f>IFERROR(VLOOKUP($B89,[1]NUM1!$G$3:$T$99,13,FALSE),0)</f>
        <v>0</v>
      </c>
      <c r="Q89" s="85">
        <f>SUM(E89:P89)</f>
        <v>0</v>
      </c>
      <c r="R89" s="84">
        <f>IFERROR(VLOOKUP($B89,[1]DEN1!$G$3:$T$102,2,FALSE),0)</f>
        <v>0</v>
      </c>
      <c r="S89" s="84">
        <f>IFERROR(VLOOKUP($B89,[1]DEN1!$G$3:$T$102,3,FALSE),0)</f>
        <v>0</v>
      </c>
      <c r="T89" s="84">
        <f>IFERROR(VLOOKUP($B89,[1]DEN1!$G$3:$T$102,4,FALSE),0)</f>
        <v>0</v>
      </c>
      <c r="U89" s="84">
        <f>IFERROR(VLOOKUP($B89,[1]DEN1!$G$3:$T$102,5,FALSE),0)</f>
        <v>0</v>
      </c>
      <c r="V89" s="84">
        <f>IFERROR(VLOOKUP($B89,[1]DEN1!$G$3:$T$102,6,FALSE),0)</f>
        <v>0</v>
      </c>
      <c r="W89" s="84">
        <f>IFERROR(VLOOKUP($B89,[1]DEN1!$G$3:$T$102,7,FALSE),0)</f>
        <v>0</v>
      </c>
      <c r="X89" s="84">
        <f>IFERROR(VLOOKUP($B89,[1]DEN1!$G$3:$T$102,8,FALSE),0)</f>
        <v>0</v>
      </c>
      <c r="Y89" s="84">
        <f>IFERROR(VLOOKUP($B89,[1]DEN1!$G$3:$T$102,9,FALSE),0)</f>
        <v>0</v>
      </c>
      <c r="Z89" s="84">
        <f>IFERROR(VLOOKUP($B89,[1]DEN1!$G$3:$T$102,10,FALSE),0)</f>
        <v>0</v>
      </c>
      <c r="AA89" s="84">
        <f>IFERROR(VLOOKUP($B89,[1]DEN1!$G$3:$T$102,11,FALSE),0)</f>
        <v>0</v>
      </c>
      <c r="AB89" s="84">
        <f>IFERROR(VLOOKUP($B89,[1]DEN1!$G$3:$T$102,12,FALSE),0)</f>
        <v>0</v>
      </c>
      <c r="AC89" s="84">
        <f>IFERROR(VLOOKUP($B89,[1]DEN1!$G$3:$T$102,13,FALSE),0)</f>
        <v>0</v>
      </c>
      <c r="AD89" s="85">
        <f t="shared" si="1"/>
        <v>0</v>
      </c>
    </row>
    <row r="90" spans="1:30" x14ac:dyDescent="0.25">
      <c r="A90" s="2" t="s">
        <v>104</v>
      </c>
      <c r="B90" s="2" t="s">
        <v>106</v>
      </c>
      <c r="C90" s="4"/>
      <c r="D90" s="4"/>
      <c r="E90" s="84">
        <f>IFERROR(VLOOKUP($B90,[1]NUM1!$G$3:$T$99,2,FALSE),0)</f>
        <v>0</v>
      </c>
      <c r="F90" s="84">
        <f>IFERROR(VLOOKUP($B90,[1]NUM1!$G$3:$T$99,3,FALSE),0)</f>
        <v>0</v>
      </c>
      <c r="G90" s="84">
        <f>IFERROR(VLOOKUP($B90,[1]NUM1!$G$3:$T$99,4,FALSE),0)</f>
        <v>0</v>
      </c>
      <c r="H90" s="84">
        <f>IFERROR(VLOOKUP($B90,[1]NUM1!$G$3:$T$99,5,FALSE),0)</f>
        <v>0</v>
      </c>
      <c r="I90" s="84">
        <f>IFERROR(VLOOKUP($B90,[1]NUM1!$G$3:$T$99,6,FALSE),0)</f>
        <v>0</v>
      </c>
      <c r="J90" s="84">
        <f>IFERROR(VLOOKUP($B90,[1]NUM1!$G$3:$T$99,7,FALSE),0)</f>
        <v>0</v>
      </c>
      <c r="K90" s="84">
        <f>IFERROR(VLOOKUP($B90,[1]NUM1!$G$3:$T$99,8,FALSE),0)</f>
        <v>0</v>
      </c>
      <c r="L90" s="84">
        <f>IFERROR(VLOOKUP($B90,[1]NUM1!$G$3:$T$99,9,FALSE),0)</f>
        <v>0</v>
      </c>
      <c r="M90" s="84">
        <f>IFERROR(VLOOKUP($B90,[1]NUM1!$G$3:$T$99,10,FALSE),0)</f>
        <v>0</v>
      </c>
      <c r="N90" s="84">
        <f>IFERROR(VLOOKUP($B90,[1]NUM1!$G$3:$T$99,11,FALSE),0)</f>
        <v>0</v>
      </c>
      <c r="O90" s="84">
        <f>IFERROR(VLOOKUP($B90,[1]NUM1!$G$3:$T$99,12,FALSE),0)</f>
        <v>0</v>
      </c>
      <c r="P90" s="84">
        <f>IFERROR(VLOOKUP($B90,[1]NUM1!$G$3:$T$99,13,FALSE),0)</f>
        <v>0</v>
      </c>
      <c r="Q90" s="85">
        <f>SUM(E90:P90)</f>
        <v>0</v>
      </c>
      <c r="R90" s="84">
        <f>IFERROR(VLOOKUP($B90,[1]DEN1!$G$3:$T$102,2,FALSE),0)</f>
        <v>0</v>
      </c>
      <c r="S90" s="84">
        <f>IFERROR(VLOOKUP($B90,[1]DEN1!$G$3:$T$102,3,FALSE),0)</f>
        <v>0</v>
      </c>
      <c r="T90" s="84">
        <f>IFERROR(VLOOKUP($B90,[1]DEN1!$G$3:$T$102,4,FALSE),0)</f>
        <v>0</v>
      </c>
      <c r="U90" s="84">
        <f>IFERROR(VLOOKUP($B90,[1]DEN1!$G$3:$T$102,5,FALSE),0)</f>
        <v>0</v>
      </c>
      <c r="V90" s="84">
        <f>IFERROR(VLOOKUP($B90,[1]DEN1!$G$3:$T$102,6,FALSE),0)</f>
        <v>0</v>
      </c>
      <c r="W90" s="84">
        <f>IFERROR(VLOOKUP($B90,[1]DEN1!$G$3:$T$102,7,FALSE),0)</f>
        <v>0</v>
      </c>
      <c r="X90" s="84">
        <f>IFERROR(VLOOKUP($B90,[1]DEN1!$G$3:$T$102,8,FALSE),0)</f>
        <v>0</v>
      </c>
      <c r="Y90" s="84">
        <f>IFERROR(VLOOKUP($B90,[1]DEN1!$G$3:$T$102,9,FALSE),0)</f>
        <v>0</v>
      </c>
      <c r="Z90" s="84">
        <f>IFERROR(VLOOKUP($B90,[1]DEN1!$G$3:$T$102,10,FALSE),0)</f>
        <v>0</v>
      </c>
      <c r="AA90" s="84">
        <f>IFERROR(VLOOKUP($B90,[1]DEN1!$G$3:$T$102,11,FALSE),0)</f>
        <v>0</v>
      </c>
      <c r="AB90" s="84">
        <f>IFERROR(VLOOKUP($B90,[1]DEN1!$G$3:$T$102,12,FALSE),0)</f>
        <v>0</v>
      </c>
      <c r="AC90" s="84">
        <f>IFERROR(VLOOKUP($B90,[1]DEN1!$G$3:$T$102,13,FALSE),0)</f>
        <v>0</v>
      </c>
      <c r="AD90" s="85">
        <f t="shared" si="1"/>
        <v>0</v>
      </c>
    </row>
    <row r="91" spans="1:30" x14ac:dyDescent="0.25">
      <c r="A91" s="2" t="s">
        <v>104</v>
      </c>
      <c r="B91" s="2" t="s">
        <v>107</v>
      </c>
      <c r="C91" s="4"/>
      <c r="D91" s="4"/>
      <c r="E91" s="84">
        <f>IFERROR(VLOOKUP($B91,[1]NUM1!$G$3:$T$99,2,FALSE),0)</f>
        <v>0</v>
      </c>
      <c r="F91" s="84">
        <f>IFERROR(VLOOKUP($B91,[1]NUM1!$G$3:$T$99,3,FALSE),0)</f>
        <v>0</v>
      </c>
      <c r="G91" s="84">
        <f>IFERROR(VLOOKUP($B91,[1]NUM1!$G$3:$T$99,4,FALSE),0)</f>
        <v>0</v>
      </c>
      <c r="H91" s="84">
        <f>IFERROR(VLOOKUP($B91,[1]NUM1!$G$3:$T$99,5,FALSE),0)</f>
        <v>0</v>
      </c>
      <c r="I91" s="84">
        <f>IFERROR(VLOOKUP($B91,[1]NUM1!$G$3:$T$99,6,FALSE),0)</f>
        <v>0</v>
      </c>
      <c r="J91" s="84">
        <f>IFERROR(VLOOKUP($B91,[1]NUM1!$G$3:$T$99,7,FALSE),0)</f>
        <v>0</v>
      </c>
      <c r="K91" s="84">
        <f>IFERROR(VLOOKUP($B91,[1]NUM1!$G$3:$T$99,8,FALSE),0)</f>
        <v>0</v>
      </c>
      <c r="L91" s="84">
        <f>IFERROR(VLOOKUP($B91,[1]NUM1!$G$3:$T$99,9,FALSE),0)</f>
        <v>0</v>
      </c>
      <c r="M91" s="84">
        <f>IFERROR(VLOOKUP($B91,[1]NUM1!$G$3:$T$99,10,FALSE),0)</f>
        <v>0</v>
      </c>
      <c r="N91" s="84">
        <f>IFERROR(VLOOKUP($B91,[1]NUM1!$G$3:$T$99,11,FALSE),0)</f>
        <v>0</v>
      </c>
      <c r="O91" s="84">
        <f>IFERROR(VLOOKUP($B91,[1]NUM1!$G$3:$T$99,12,FALSE),0)</f>
        <v>0</v>
      </c>
      <c r="P91" s="84">
        <f>IFERROR(VLOOKUP($B91,[1]NUM1!$G$3:$T$99,13,FALSE),0)</f>
        <v>1</v>
      </c>
      <c r="Q91" s="85">
        <f>SUM(E91:P91)</f>
        <v>1</v>
      </c>
      <c r="R91" s="84">
        <f>IFERROR(VLOOKUP($B91,[1]DEN1!$G$3:$T$102,2,FALSE),0)</f>
        <v>0</v>
      </c>
      <c r="S91" s="84">
        <f>IFERROR(VLOOKUP($B91,[1]DEN1!$G$3:$T$102,3,FALSE),0)</f>
        <v>0</v>
      </c>
      <c r="T91" s="84">
        <f>IFERROR(VLOOKUP($B91,[1]DEN1!$G$3:$T$102,4,FALSE),0)</f>
        <v>0</v>
      </c>
      <c r="U91" s="84">
        <f>IFERROR(VLOOKUP($B91,[1]DEN1!$G$3:$T$102,5,FALSE),0)</f>
        <v>0</v>
      </c>
      <c r="V91" s="84">
        <f>IFERROR(VLOOKUP($B91,[1]DEN1!$G$3:$T$102,6,FALSE),0)</f>
        <v>0</v>
      </c>
      <c r="W91" s="84">
        <f>IFERROR(VLOOKUP($B91,[1]DEN1!$G$3:$T$102,7,FALSE),0)</f>
        <v>0</v>
      </c>
      <c r="X91" s="84">
        <f>IFERROR(VLOOKUP($B91,[1]DEN1!$G$3:$T$102,8,FALSE),0)</f>
        <v>0</v>
      </c>
      <c r="Y91" s="84">
        <f>IFERROR(VLOOKUP($B91,[1]DEN1!$G$3:$T$102,9,FALSE),0)</f>
        <v>0</v>
      </c>
      <c r="Z91" s="84">
        <f>IFERROR(VLOOKUP($B91,[1]DEN1!$G$3:$T$102,10,FALSE),0)</f>
        <v>1</v>
      </c>
      <c r="AA91" s="84">
        <f>IFERROR(VLOOKUP($B91,[1]DEN1!$G$3:$T$102,11,FALSE),0)</f>
        <v>0</v>
      </c>
      <c r="AB91" s="84">
        <f>IFERROR(VLOOKUP($B91,[1]DEN1!$G$3:$T$102,12,FALSE),0)</f>
        <v>0</v>
      </c>
      <c r="AC91" s="84">
        <f>IFERROR(VLOOKUP($B91,[1]DEN1!$G$3:$T$102,13,FALSE),0)</f>
        <v>0</v>
      </c>
      <c r="AD91" s="85">
        <f t="shared" si="1"/>
        <v>1</v>
      </c>
    </row>
    <row r="92" spans="1:30" x14ac:dyDescent="0.25">
      <c r="A92" s="2" t="s">
        <v>104</v>
      </c>
      <c r="B92" s="2" t="s">
        <v>108</v>
      </c>
      <c r="C92" s="4"/>
      <c r="D92" s="4"/>
      <c r="E92" s="84">
        <f>IFERROR(VLOOKUP($B92,[1]NUM1!$G$3:$T$99,2,FALSE),0)</f>
        <v>0</v>
      </c>
      <c r="F92" s="84">
        <f>IFERROR(VLOOKUP($B92,[1]NUM1!$G$3:$T$99,3,FALSE),0)</f>
        <v>0</v>
      </c>
      <c r="G92" s="84">
        <f>IFERROR(VLOOKUP($B92,[1]NUM1!$G$3:$T$99,4,FALSE),0)</f>
        <v>0</v>
      </c>
      <c r="H92" s="84">
        <f>IFERROR(VLOOKUP($B92,[1]NUM1!$G$3:$T$99,5,FALSE),0)</f>
        <v>0</v>
      </c>
      <c r="I92" s="84">
        <f>IFERROR(VLOOKUP($B92,[1]NUM1!$G$3:$T$99,6,FALSE),0)</f>
        <v>0</v>
      </c>
      <c r="J92" s="84">
        <f>IFERROR(VLOOKUP($B92,[1]NUM1!$G$3:$T$99,7,FALSE),0)</f>
        <v>0</v>
      </c>
      <c r="K92" s="84">
        <f>IFERROR(VLOOKUP($B92,[1]NUM1!$G$3:$T$99,8,FALSE),0)</f>
        <v>0</v>
      </c>
      <c r="L92" s="84">
        <f>IFERROR(VLOOKUP($B92,[1]NUM1!$G$3:$T$99,9,FALSE),0)</f>
        <v>0</v>
      </c>
      <c r="M92" s="84">
        <f>IFERROR(VLOOKUP($B92,[1]NUM1!$G$3:$T$99,10,FALSE),0)</f>
        <v>0</v>
      </c>
      <c r="N92" s="84">
        <f>IFERROR(VLOOKUP($B92,[1]NUM1!$G$3:$T$99,11,FALSE),0)</f>
        <v>0</v>
      </c>
      <c r="O92" s="84">
        <f>IFERROR(VLOOKUP($B92,[1]NUM1!$G$3:$T$99,12,FALSE),0)</f>
        <v>0</v>
      </c>
      <c r="P92" s="84">
        <f>IFERROR(VLOOKUP($B92,[1]NUM1!$G$3:$T$99,13,FALSE),0)</f>
        <v>0</v>
      </c>
      <c r="Q92" s="85">
        <f>SUM(E92:P92)</f>
        <v>0</v>
      </c>
      <c r="R92" s="84">
        <f>IFERROR(VLOOKUP($B92,[1]DEN1!$G$3:$T$102,2,FALSE),0)</f>
        <v>0</v>
      </c>
      <c r="S92" s="84">
        <f>IFERROR(VLOOKUP($B92,[1]DEN1!$G$3:$T$102,3,FALSE),0)</f>
        <v>0</v>
      </c>
      <c r="T92" s="84">
        <f>IFERROR(VLOOKUP($B92,[1]DEN1!$G$3:$T$102,4,FALSE),0)</f>
        <v>0</v>
      </c>
      <c r="U92" s="84">
        <f>IFERROR(VLOOKUP($B92,[1]DEN1!$G$3:$T$102,5,FALSE),0)</f>
        <v>0</v>
      </c>
      <c r="V92" s="84">
        <f>IFERROR(VLOOKUP($B92,[1]DEN1!$G$3:$T$102,6,FALSE),0)</f>
        <v>0</v>
      </c>
      <c r="W92" s="84">
        <f>IFERROR(VLOOKUP($B92,[1]DEN1!$G$3:$T$102,7,FALSE),0)</f>
        <v>0</v>
      </c>
      <c r="X92" s="84">
        <f>IFERROR(VLOOKUP($B92,[1]DEN1!$G$3:$T$102,8,FALSE),0)</f>
        <v>0</v>
      </c>
      <c r="Y92" s="84">
        <f>IFERROR(VLOOKUP($B92,[1]DEN1!$G$3:$T$102,9,FALSE),0)</f>
        <v>0</v>
      </c>
      <c r="Z92" s="84">
        <f>IFERROR(VLOOKUP($B92,[1]DEN1!$G$3:$T$102,10,FALSE),0)</f>
        <v>0</v>
      </c>
      <c r="AA92" s="84">
        <f>IFERROR(VLOOKUP($B92,[1]DEN1!$G$3:$T$102,11,FALSE),0)</f>
        <v>0</v>
      </c>
      <c r="AB92" s="84">
        <f>IFERROR(VLOOKUP($B92,[1]DEN1!$G$3:$T$102,12,FALSE),0)</f>
        <v>0</v>
      </c>
      <c r="AC92" s="84">
        <f>IFERROR(VLOOKUP($B92,[1]DEN1!$G$3:$T$102,13,FALSE),0)</f>
        <v>0</v>
      </c>
      <c r="AD92" s="85">
        <f t="shared" ref="AD92:AD157" si="17">SUM(R92:AC92)</f>
        <v>0</v>
      </c>
    </row>
    <row r="93" spans="1:30" x14ac:dyDescent="0.25">
      <c r="A93" s="2" t="s">
        <v>104</v>
      </c>
      <c r="B93" s="2" t="s">
        <v>109</v>
      </c>
      <c r="C93" s="4"/>
      <c r="D93" s="4"/>
      <c r="E93" s="84">
        <f>IFERROR(VLOOKUP($B93,[1]NUM1!$G$3:$T$99,2,FALSE),0)</f>
        <v>0</v>
      </c>
      <c r="F93" s="84">
        <f>IFERROR(VLOOKUP($B93,[1]NUM1!$G$3:$T$99,3,FALSE),0)</f>
        <v>0</v>
      </c>
      <c r="G93" s="84">
        <f>IFERROR(VLOOKUP($B93,[1]NUM1!$G$3:$T$99,4,FALSE),0)</f>
        <v>0</v>
      </c>
      <c r="H93" s="84">
        <f>IFERROR(VLOOKUP($B93,[1]NUM1!$G$3:$T$99,5,FALSE),0)</f>
        <v>1</v>
      </c>
      <c r="I93" s="84">
        <f>IFERROR(VLOOKUP($B93,[1]NUM1!$G$3:$T$99,6,FALSE),0)</f>
        <v>0</v>
      </c>
      <c r="J93" s="84">
        <f>IFERROR(VLOOKUP($B93,[1]NUM1!$G$3:$T$99,7,FALSE),0)</f>
        <v>0</v>
      </c>
      <c r="K93" s="84">
        <f>IFERROR(VLOOKUP($B93,[1]NUM1!$G$3:$T$99,8,FALSE),0)</f>
        <v>0</v>
      </c>
      <c r="L93" s="84">
        <f>IFERROR(VLOOKUP($B93,[1]NUM1!$G$3:$T$99,9,FALSE),0)</f>
        <v>0</v>
      </c>
      <c r="M93" s="84">
        <f>IFERROR(VLOOKUP($B93,[1]NUM1!$G$3:$T$99,10,FALSE),0)</f>
        <v>0</v>
      </c>
      <c r="N93" s="84">
        <f>IFERROR(VLOOKUP($B93,[1]NUM1!$G$3:$T$99,11,FALSE),0)</f>
        <v>0</v>
      </c>
      <c r="O93" s="84">
        <f>IFERROR(VLOOKUP($B93,[1]NUM1!$G$3:$T$99,12,FALSE),0)</f>
        <v>0</v>
      </c>
      <c r="P93" s="84">
        <f>IFERROR(VLOOKUP($B93,[1]NUM1!$G$3:$T$99,13,FALSE),0)</f>
        <v>0</v>
      </c>
      <c r="Q93" s="85">
        <f>SUM(E93:P93)</f>
        <v>1</v>
      </c>
      <c r="R93" s="84">
        <f>IFERROR(VLOOKUP($B93,[1]DEN1!$G$3:$T$102,2,FALSE),0)</f>
        <v>0</v>
      </c>
      <c r="S93" s="84">
        <f>IFERROR(VLOOKUP($B93,[1]DEN1!$G$3:$T$102,3,FALSE),0)</f>
        <v>0</v>
      </c>
      <c r="T93" s="84">
        <f>IFERROR(VLOOKUP($B93,[1]DEN1!$G$3:$T$102,4,FALSE),0)</f>
        <v>0</v>
      </c>
      <c r="U93" s="84">
        <f>IFERROR(VLOOKUP($B93,[1]DEN1!$G$3:$T$102,5,FALSE),0)</f>
        <v>0</v>
      </c>
      <c r="V93" s="84">
        <f>IFERROR(VLOOKUP($B93,[1]DEN1!$G$3:$T$102,6,FALSE),0)</f>
        <v>0</v>
      </c>
      <c r="W93" s="84">
        <f>IFERROR(VLOOKUP($B93,[1]DEN1!$G$3:$T$102,7,FALSE),0)</f>
        <v>0</v>
      </c>
      <c r="X93" s="84">
        <f>IFERROR(VLOOKUP($B93,[1]DEN1!$G$3:$T$102,8,FALSE),0)</f>
        <v>0</v>
      </c>
      <c r="Y93" s="84">
        <f>IFERROR(VLOOKUP($B93,[1]DEN1!$G$3:$T$102,9,FALSE),0)</f>
        <v>0</v>
      </c>
      <c r="Z93" s="84">
        <f>IFERROR(VLOOKUP($B93,[1]DEN1!$G$3:$T$102,10,FALSE),0)</f>
        <v>0</v>
      </c>
      <c r="AA93" s="84">
        <f>IFERROR(VLOOKUP($B93,[1]DEN1!$G$3:$T$102,11,FALSE),0)</f>
        <v>0</v>
      </c>
      <c r="AB93" s="84">
        <f>IFERROR(VLOOKUP($B93,[1]DEN1!$G$3:$T$102,12,FALSE),0)</f>
        <v>0</v>
      </c>
      <c r="AC93" s="84">
        <f>IFERROR(VLOOKUP($B93,[1]DEN1!$G$3:$T$102,13,FALSE),0)</f>
        <v>0</v>
      </c>
      <c r="AD93" s="85">
        <f t="shared" si="17"/>
        <v>0</v>
      </c>
    </row>
    <row r="94" spans="1:30" x14ac:dyDescent="0.25">
      <c r="A94" s="137" t="s">
        <v>110</v>
      </c>
      <c r="B94" s="138"/>
      <c r="C94" s="9">
        <f>D94/'Metas Muni'!G12</f>
        <v>2.2222222222222223</v>
      </c>
      <c r="D94" s="10">
        <f>Q94/AD94</f>
        <v>2</v>
      </c>
      <c r="E94" s="92">
        <f>SUM(E89:E93)</f>
        <v>0</v>
      </c>
      <c r="F94" s="92">
        <f>SUM(F89:F93)</f>
        <v>0</v>
      </c>
      <c r="G94" s="92">
        <f>SUM(G89:G93)</f>
        <v>0</v>
      </c>
      <c r="H94" s="92">
        <f>SUM(H89:H93)</f>
        <v>1</v>
      </c>
      <c r="I94" s="92">
        <f t="shared" ref="I94:AA94" si="18">SUM(I89:I93)</f>
        <v>0</v>
      </c>
      <c r="J94" s="92">
        <f t="shared" si="18"/>
        <v>0</v>
      </c>
      <c r="K94" s="92">
        <f t="shared" si="18"/>
        <v>0</v>
      </c>
      <c r="L94" s="92">
        <f t="shared" si="18"/>
        <v>0</v>
      </c>
      <c r="M94" s="92">
        <f t="shared" si="18"/>
        <v>0</v>
      </c>
      <c r="N94" s="92">
        <f t="shared" si="18"/>
        <v>0</v>
      </c>
      <c r="O94" s="92">
        <f t="shared" si="18"/>
        <v>0</v>
      </c>
      <c r="P94" s="92">
        <f>SUM(P89:P93)</f>
        <v>1</v>
      </c>
      <c r="Q94" s="87">
        <f t="shared" si="18"/>
        <v>2</v>
      </c>
      <c r="R94" s="92">
        <f t="shared" si="18"/>
        <v>0</v>
      </c>
      <c r="S94" s="92">
        <f t="shared" si="18"/>
        <v>0</v>
      </c>
      <c r="T94" s="92">
        <f t="shared" si="18"/>
        <v>0</v>
      </c>
      <c r="U94" s="92">
        <f t="shared" si="18"/>
        <v>0</v>
      </c>
      <c r="V94" s="92">
        <f t="shared" si="18"/>
        <v>0</v>
      </c>
      <c r="W94" s="92">
        <f t="shared" si="18"/>
        <v>0</v>
      </c>
      <c r="X94" s="92">
        <f t="shared" si="18"/>
        <v>0</v>
      </c>
      <c r="Y94" s="92">
        <f t="shared" si="18"/>
        <v>0</v>
      </c>
      <c r="Z94" s="92">
        <f t="shared" si="18"/>
        <v>1</v>
      </c>
      <c r="AA94" s="92">
        <f t="shared" si="18"/>
        <v>0</v>
      </c>
      <c r="AB94" s="92">
        <f>SUM(AB89:AB93)</f>
        <v>0</v>
      </c>
      <c r="AC94" s="92">
        <f>SUM(AC89:AC93)</f>
        <v>0</v>
      </c>
      <c r="AD94" s="92">
        <f t="shared" si="17"/>
        <v>1</v>
      </c>
    </row>
    <row r="95" spans="1:30" x14ac:dyDescent="0.25">
      <c r="A95" s="2" t="s">
        <v>111</v>
      </c>
      <c r="B95" s="2" t="s">
        <v>112</v>
      </c>
      <c r="C95" s="4"/>
      <c r="D95" s="4"/>
      <c r="E95" s="84">
        <f>IFERROR(VLOOKUP($B95,[1]NUM1!$G$3:$T$99,2,FALSE),0)</f>
        <v>0</v>
      </c>
      <c r="F95" s="84">
        <f>IFERROR(VLOOKUP($B95,[1]NUM1!$G$3:$T$99,3,FALSE),0)</f>
        <v>0</v>
      </c>
      <c r="G95" s="84">
        <f>IFERROR(VLOOKUP($B95,[1]NUM1!$G$3:$T$99,4,FALSE),0)</f>
        <v>0</v>
      </c>
      <c r="H95" s="84">
        <f>IFERROR(VLOOKUP($B95,[1]NUM1!$G$3:$T$99,5,FALSE),0)</f>
        <v>0</v>
      </c>
      <c r="I95" s="84">
        <f>IFERROR(VLOOKUP($B95,[1]NUM1!$G$3:$T$99,6,FALSE),0)</f>
        <v>0</v>
      </c>
      <c r="J95" s="84">
        <f>IFERROR(VLOOKUP($B95,[1]NUM1!$G$3:$T$99,7,FALSE),0)</f>
        <v>0</v>
      </c>
      <c r="K95" s="84">
        <f>IFERROR(VLOOKUP($B95,[1]NUM1!$G$3:$T$99,8,FALSE),0)</f>
        <v>0</v>
      </c>
      <c r="L95" s="84">
        <f>IFERROR(VLOOKUP($B95,[1]NUM1!$G$3:$T$99,9,FALSE),0)</f>
        <v>0</v>
      </c>
      <c r="M95" s="84">
        <f>IFERROR(VLOOKUP($B95,[1]NUM1!$G$3:$T$99,10,FALSE),0)</f>
        <v>0</v>
      </c>
      <c r="N95" s="84">
        <f>IFERROR(VLOOKUP($B95,[1]NUM1!$G$3:$T$99,11,FALSE),0)</f>
        <v>0</v>
      </c>
      <c r="O95" s="84">
        <f>IFERROR(VLOOKUP($B95,[1]NUM1!$G$3:$T$99,12,FALSE),0)</f>
        <v>0</v>
      </c>
      <c r="P95" s="84">
        <f>IFERROR(VLOOKUP($B95,[1]NUM1!$G$3:$T$99,13,FALSE),0)</f>
        <v>0</v>
      </c>
      <c r="Q95" s="85">
        <f t="shared" ref="Q95:Q104" si="19">SUM(E95:P95)</f>
        <v>0</v>
      </c>
      <c r="R95" s="84">
        <f>IFERROR(VLOOKUP($B95,[1]DEN1!$G$3:$T$102,2,FALSE),0)</f>
        <v>0</v>
      </c>
      <c r="S95" s="84">
        <f>IFERROR(VLOOKUP($B95,[1]DEN1!$G$3:$T$102,3,FALSE),0)</f>
        <v>0</v>
      </c>
      <c r="T95" s="84">
        <f>IFERROR(VLOOKUP($B95,[1]DEN1!$G$3:$T$102,4,FALSE),0)</f>
        <v>0</v>
      </c>
      <c r="U95" s="84">
        <f>IFERROR(VLOOKUP($B95,[1]DEN1!$G$3:$T$102,5,FALSE),0)</f>
        <v>0</v>
      </c>
      <c r="V95" s="84">
        <f>IFERROR(VLOOKUP($B95,[1]DEN1!$G$3:$T$102,6,FALSE),0)</f>
        <v>0</v>
      </c>
      <c r="W95" s="84">
        <f>IFERROR(VLOOKUP($B95,[1]DEN1!$G$3:$T$102,7,FALSE),0)</f>
        <v>0</v>
      </c>
      <c r="X95" s="84">
        <f>IFERROR(VLOOKUP($B95,[1]DEN1!$G$3:$T$102,8,FALSE),0)</f>
        <v>0</v>
      </c>
      <c r="Y95" s="84">
        <f>IFERROR(VLOOKUP($B95,[1]DEN1!$G$3:$T$102,9,FALSE),0)</f>
        <v>0</v>
      </c>
      <c r="Z95" s="84">
        <f>IFERROR(VLOOKUP($B95,[1]DEN1!$G$3:$T$102,10,FALSE),0)</f>
        <v>0</v>
      </c>
      <c r="AA95" s="84">
        <f>IFERROR(VLOOKUP($B95,[1]DEN1!$G$3:$T$102,11,FALSE),0)</f>
        <v>0</v>
      </c>
      <c r="AB95" s="84">
        <f>IFERROR(VLOOKUP($B95,[1]DEN1!$G$3:$T$102,12,FALSE),0)</f>
        <v>0</v>
      </c>
      <c r="AC95" s="84">
        <f>IFERROR(VLOOKUP($B95,[1]DEN1!$G$3:$T$102,13,FALSE),0)</f>
        <v>0</v>
      </c>
      <c r="AD95" s="85">
        <f t="shared" si="17"/>
        <v>0</v>
      </c>
    </row>
    <row r="96" spans="1:30" x14ac:dyDescent="0.25">
      <c r="A96" s="2" t="s">
        <v>111</v>
      </c>
      <c r="B96" s="2" t="s">
        <v>113</v>
      </c>
      <c r="C96" s="4"/>
      <c r="D96" s="4"/>
      <c r="E96" s="84">
        <f>IFERROR(VLOOKUP($B96,[1]NUM1!$G$3:$T$99,2,FALSE),0)</f>
        <v>0</v>
      </c>
      <c r="F96" s="84">
        <f>IFERROR(VLOOKUP($B96,[1]NUM1!$G$3:$T$99,3,FALSE),0)</f>
        <v>0</v>
      </c>
      <c r="G96" s="84">
        <f>IFERROR(VLOOKUP($B96,[1]NUM1!$G$3:$T$99,4,FALSE),0)</f>
        <v>0</v>
      </c>
      <c r="H96" s="84">
        <f>IFERROR(VLOOKUP($B96,[1]NUM1!$G$3:$T$99,5,FALSE),0)</f>
        <v>1</v>
      </c>
      <c r="I96" s="84">
        <f>IFERROR(VLOOKUP($B96,[1]NUM1!$G$3:$T$99,6,FALSE),0)</f>
        <v>0</v>
      </c>
      <c r="J96" s="84">
        <f>IFERROR(VLOOKUP($B96,[1]NUM1!$G$3:$T$99,7,FALSE),0)</f>
        <v>0</v>
      </c>
      <c r="K96" s="84">
        <f>IFERROR(VLOOKUP($B96,[1]NUM1!$G$3:$T$99,8,FALSE),0)</f>
        <v>0</v>
      </c>
      <c r="L96" s="84">
        <f>IFERROR(VLOOKUP($B96,[1]NUM1!$G$3:$T$99,9,FALSE),0)</f>
        <v>0</v>
      </c>
      <c r="M96" s="84">
        <f>IFERROR(VLOOKUP($B96,[1]NUM1!$G$3:$T$99,10,FALSE),0)</f>
        <v>0</v>
      </c>
      <c r="N96" s="84">
        <f>IFERROR(VLOOKUP($B96,[1]NUM1!$G$3:$T$99,11,FALSE),0)</f>
        <v>0</v>
      </c>
      <c r="O96" s="84">
        <f>IFERROR(VLOOKUP($B96,[1]NUM1!$G$3:$T$99,12,FALSE),0)</f>
        <v>1</v>
      </c>
      <c r="P96" s="84">
        <f>IFERROR(VLOOKUP($B96,[1]NUM1!$G$3:$T$99,13,FALSE),0)</f>
        <v>0</v>
      </c>
      <c r="Q96" s="85">
        <f t="shared" si="19"/>
        <v>2</v>
      </c>
      <c r="R96" s="84">
        <f>IFERROR(VLOOKUP($B96,[1]DEN1!$G$3:$T$102,2,FALSE),0)</f>
        <v>0</v>
      </c>
      <c r="S96" s="84">
        <f>IFERROR(VLOOKUP($B96,[1]DEN1!$G$3:$T$102,3,FALSE),0)</f>
        <v>0</v>
      </c>
      <c r="T96" s="84">
        <f>IFERROR(VLOOKUP($B96,[1]DEN1!$G$3:$T$102,4,FALSE),0)</f>
        <v>0</v>
      </c>
      <c r="U96" s="84">
        <f>IFERROR(VLOOKUP($B96,[1]DEN1!$G$3:$T$102,5,FALSE),0)</f>
        <v>0</v>
      </c>
      <c r="V96" s="84">
        <f>IFERROR(VLOOKUP($B96,[1]DEN1!$G$3:$T$102,6,FALSE),0)</f>
        <v>0</v>
      </c>
      <c r="W96" s="84">
        <f>IFERROR(VLOOKUP($B96,[1]DEN1!$G$3:$T$102,7,FALSE),0)</f>
        <v>1</v>
      </c>
      <c r="X96" s="84">
        <f>IFERROR(VLOOKUP($B96,[1]DEN1!$G$3:$T$102,8,FALSE),0)</f>
        <v>0</v>
      </c>
      <c r="Y96" s="84">
        <f>IFERROR(VLOOKUP($B96,[1]DEN1!$G$3:$T$102,9,FALSE),0)</f>
        <v>0</v>
      </c>
      <c r="Z96" s="84">
        <f>IFERROR(VLOOKUP($B96,[1]DEN1!$G$3:$T$102,10,FALSE),0)</f>
        <v>0</v>
      </c>
      <c r="AA96" s="84">
        <f>IFERROR(VLOOKUP($B96,[1]DEN1!$G$3:$T$102,11,FALSE),0)</f>
        <v>0</v>
      </c>
      <c r="AB96" s="84">
        <f>IFERROR(VLOOKUP($B96,[1]DEN1!$G$3:$T$102,12,FALSE),0)</f>
        <v>0</v>
      </c>
      <c r="AC96" s="84">
        <f>IFERROR(VLOOKUP($B96,[1]DEN1!$G$3:$T$102,13,FALSE),0)</f>
        <v>0</v>
      </c>
      <c r="AD96" s="85">
        <f t="shared" si="17"/>
        <v>1</v>
      </c>
    </row>
    <row r="97" spans="1:30" x14ac:dyDescent="0.25">
      <c r="A97" s="2" t="s">
        <v>111</v>
      </c>
      <c r="B97" s="2" t="s">
        <v>114</v>
      </c>
      <c r="C97" s="4"/>
      <c r="D97" s="4"/>
      <c r="E97" s="84">
        <f>IFERROR(VLOOKUP($B97,[1]NUM1!$G$3:$T$99,2,FALSE),0)</f>
        <v>0</v>
      </c>
      <c r="F97" s="84">
        <f>IFERROR(VLOOKUP($B97,[1]NUM1!$G$3:$T$99,3,FALSE),0)</f>
        <v>0</v>
      </c>
      <c r="G97" s="84">
        <f>IFERROR(VLOOKUP($B97,[1]NUM1!$G$3:$T$99,4,FALSE),0)</f>
        <v>0</v>
      </c>
      <c r="H97" s="84">
        <f>IFERROR(VLOOKUP($B97,[1]NUM1!$G$3:$T$99,5,FALSE),0)</f>
        <v>0</v>
      </c>
      <c r="I97" s="84">
        <f>IFERROR(VLOOKUP($B97,[1]NUM1!$G$3:$T$99,6,FALSE),0)</f>
        <v>0</v>
      </c>
      <c r="J97" s="84">
        <f>IFERROR(VLOOKUP($B97,[1]NUM1!$G$3:$T$99,7,FALSE),0)</f>
        <v>0</v>
      </c>
      <c r="K97" s="84">
        <f>IFERROR(VLOOKUP($B97,[1]NUM1!$G$3:$T$99,8,FALSE),0)</f>
        <v>0</v>
      </c>
      <c r="L97" s="84">
        <f>IFERROR(VLOOKUP($B97,[1]NUM1!$G$3:$T$99,9,FALSE),0)</f>
        <v>0</v>
      </c>
      <c r="M97" s="84">
        <f>IFERROR(VLOOKUP($B97,[1]NUM1!$G$3:$T$99,10,FALSE),0)</f>
        <v>0</v>
      </c>
      <c r="N97" s="84">
        <f>IFERROR(VLOOKUP($B97,[1]NUM1!$G$3:$T$99,11,FALSE),0)</f>
        <v>0</v>
      </c>
      <c r="O97" s="84">
        <f>IFERROR(VLOOKUP($B97,[1]NUM1!$G$3:$T$99,12,FALSE),0)</f>
        <v>0</v>
      </c>
      <c r="P97" s="84">
        <f>IFERROR(VLOOKUP($B97,[1]NUM1!$G$3:$T$99,13,FALSE),0)</f>
        <v>0</v>
      </c>
      <c r="Q97" s="85">
        <f t="shared" si="19"/>
        <v>0</v>
      </c>
      <c r="R97" s="84">
        <f>IFERROR(VLOOKUP($B97,[1]DEN1!$G$3:$T$102,2,FALSE),0)</f>
        <v>0</v>
      </c>
      <c r="S97" s="84">
        <f>IFERROR(VLOOKUP($B97,[1]DEN1!$G$3:$T$102,3,FALSE),0)</f>
        <v>0</v>
      </c>
      <c r="T97" s="84">
        <f>IFERROR(VLOOKUP($B97,[1]DEN1!$G$3:$T$102,4,FALSE),0)</f>
        <v>0</v>
      </c>
      <c r="U97" s="84">
        <f>IFERROR(VLOOKUP($B97,[1]DEN1!$G$3:$T$102,5,FALSE),0)</f>
        <v>0</v>
      </c>
      <c r="V97" s="84">
        <f>IFERROR(VLOOKUP($B97,[1]DEN1!$G$3:$T$102,6,FALSE),0)</f>
        <v>0</v>
      </c>
      <c r="W97" s="84">
        <f>IFERROR(VLOOKUP($B97,[1]DEN1!$G$3:$T$102,7,FALSE),0)</f>
        <v>0</v>
      </c>
      <c r="X97" s="84">
        <f>IFERROR(VLOOKUP($B97,[1]DEN1!$G$3:$T$102,8,FALSE),0)</f>
        <v>0</v>
      </c>
      <c r="Y97" s="84">
        <f>IFERROR(VLOOKUP($B97,[1]DEN1!$G$3:$T$102,9,FALSE),0)</f>
        <v>0</v>
      </c>
      <c r="Z97" s="84">
        <f>IFERROR(VLOOKUP($B97,[1]DEN1!$G$3:$T$102,10,FALSE),0)</f>
        <v>0</v>
      </c>
      <c r="AA97" s="84">
        <f>IFERROR(VLOOKUP($B97,[1]DEN1!$G$3:$T$102,11,FALSE),0)</f>
        <v>0</v>
      </c>
      <c r="AB97" s="84">
        <f>IFERROR(VLOOKUP($B97,[1]DEN1!$G$3:$T$102,12,FALSE),0)</f>
        <v>0</v>
      </c>
      <c r="AC97" s="84">
        <f>IFERROR(VLOOKUP($B97,[1]DEN1!$G$3:$T$102,13,FALSE),0)</f>
        <v>0</v>
      </c>
      <c r="AD97" s="85">
        <f t="shared" si="17"/>
        <v>0</v>
      </c>
    </row>
    <row r="98" spans="1:30" x14ac:dyDescent="0.25">
      <c r="A98" s="2" t="s">
        <v>111</v>
      </c>
      <c r="B98" s="2" t="s">
        <v>115</v>
      </c>
      <c r="C98" s="4"/>
      <c r="D98" s="4"/>
      <c r="E98" s="84">
        <f>IFERROR(VLOOKUP($B98,[1]NUM1!$G$3:$T$99,2,FALSE),0)</f>
        <v>0</v>
      </c>
      <c r="F98" s="84">
        <f>IFERROR(VLOOKUP($B98,[1]NUM1!$G$3:$T$99,3,FALSE),0)</f>
        <v>0</v>
      </c>
      <c r="G98" s="84">
        <f>IFERROR(VLOOKUP($B98,[1]NUM1!$G$3:$T$99,4,FALSE),0)</f>
        <v>0</v>
      </c>
      <c r="H98" s="84">
        <f>IFERROR(VLOOKUP($B98,[1]NUM1!$G$3:$T$99,5,FALSE),0)</f>
        <v>0</v>
      </c>
      <c r="I98" s="84">
        <f>IFERROR(VLOOKUP($B98,[1]NUM1!$G$3:$T$99,6,FALSE),0)</f>
        <v>0</v>
      </c>
      <c r="J98" s="84">
        <f>IFERROR(VLOOKUP($B98,[1]NUM1!$G$3:$T$99,7,FALSE),0)</f>
        <v>0</v>
      </c>
      <c r="K98" s="84">
        <f>IFERROR(VLOOKUP($B98,[1]NUM1!$G$3:$T$99,8,FALSE),0)</f>
        <v>0</v>
      </c>
      <c r="L98" s="84">
        <f>IFERROR(VLOOKUP($B98,[1]NUM1!$G$3:$T$99,9,FALSE),0)</f>
        <v>0</v>
      </c>
      <c r="M98" s="84">
        <f>IFERROR(VLOOKUP($B98,[1]NUM1!$G$3:$T$99,10,FALSE),0)</f>
        <v>0</v>
      </c>
      <c r="N98" s="84">
        <f>IFERROR(VLOOKUP($B98,[1]NUM1!$G$3:$T$99,11,FALSE),0)</f>
        <v>0</v>
      </c>
      <c r="O98" s="84">
        <f>IFERROR(VLOOKUP($B98,[1]NUM1!$G$3:$T$99,12,FALSE),0)</f>
        <v>0</v>
      </c>
      <c r="P98" s="84">
        <f>IFERROR(VLOOKUP($B98,[1]NUM1!$G$3:$T$99,13,FALSE),0)</f>
        <v>0</v>
      </c>
      <c r="Q98" s="85">
        <f t="shared" si="19"/>
        <v>0</v>
      </c>
      <c r="R98" s="84">
        <f>IFERROR(VLOOKUP($B98,[1]DEN1!$G$3:$T$102,2,FALSE),0)</f>
        <v>0</v>
      </c>
      <c r="S98" s="84">
        <f>IFERROR(VLOOKUP($B98,[1]DEN1!$G$3:$T$102,3,FALSE),0)</f>
        <v>0</v>
      </c>
      <c r="T98" s="84">
        <f>IFERROR(VLOOKUP($B98,[1]DEN1!$G$3:$T$102,4,FALSE),0)</f>
        <v>0</v>
      </c>
      <c r="U98" s="84">
        <f>IFERROR(VLOOKUP($B98,[1]DEN1!$G$3:$T$102,5,FALSE),0)</f>
        <v>0</v>
      </c>
      <c r="V98" s="84">
        <f>IFERROR(VLOOKUP($B98,[1]DEN1!$G$3:$T$102,6,FALSE),0)</f>
        <v>0</v>
      </c>
      <c r="W98" s="84">
        <f>IFERROR(VLOOKUP($B98,[1]DEN1!$G$3:$T$102,7,FALSE),0)</f>
        <v>0</v>
      </c>
      <c r="X98" s="84">
        <f>IFERROR(VLOOKUP($B98,[1]DEN1!$G$3:$T$102,8,FALSE),0)</f>
        <v>0</v>
      </c>
      <c r="Y98" s="84">
        <f>IFERROR(VLOOKUP($B98,[1]DEN1!$G$3:$T$102,9,FALSE),0)</f>
        <v>0</v>
      </c>
      <c r="Z98" s="84">
        <f>IFERROR(VLOOKUP($B98,[1]DEN1!$G$3:$T$102,10,FALSE),0)</f>
        <v>0</v>
      </c>
      <c r="AA98" s="84">
        <f>IFERROR(VLOOKUP($B98,[1]DEN1!$G$3:$T$102,11,FALSE),0)</f>
        <v>0</v>
      </c>
      <c r="AB98" s="84">
        <f>IFERROR(VLOOKUP($B98,[1]DEN1!$G$3:$T$102,12,FALSE),0)</f>
        <v>0</v>
      </c>
      <c r="AC98" s="84">
        <f>IFERROR(VLOOKUP($B98,[1]DEN1!$G$3:$T$102,13,FALSE),0)</f>
        <v>0</v>
      </c>
      <c r="AD98" s="85">
        <f t="shared" si="17"/>
        <v>0</v>
      </c>
    </row>
    <row r="99" spans="1:30" x14ac:dyDescent="0.25">
      <c r="A99" s="2" t="s">
        <v>111</v>
      </c>
      <c r="B99" s="2" t="s">
        <v>116</v>
      </c>
      <c r="C99" s="4"/>
      <c r="D99" s="4"/>
      <c r="E99" s="84">
        <f>IFERROR(VLOOKUP($B99,[1]NUM1!$G$3:$T$99,2,FALSE),0)</f>
        <v>0</v>
      </c>
      <c r="F99" s="84">
        <f>IFERROR(VLOOKUP($B99,[1]NUM1!$G$3:$T$99,3,FALSE),0)</f>
        <v>0</v>
      </c>
      <c r="G99" s="84">
        <f>IFERROR(VLOOKUP($B99,[1]NUM1!$G$3:$T$99,4,FALSE),0)</f>
        <v>0</v>
      </c>
      <c r="H99" s="84">
        <f>IFERROR(VLOOKUP($B99,[1]NUM1!$G$3:$T$99,5,FALSE),0)</f>
        <v>0</v>
      </c>
      <c r="I99" s="84">
        <f>IFERROR(VLOOKUP($B99,[1]NUM1!$G$3:$T$99,6,FALSE),0)</f>
        <v>0</v>
      </c>
      <c r="J99" s="84">
        <f>IFERROR(VLOOKUP($B99,[1]NUM1!$G$3:$T$99,7,FALSE),0)</f>
        <v>0</v>
      </c>
      <c r="K99" s="84">
        <f>IFERROR(VLOOKUP($B99,[1]NUM1!$G$3:$T$99,8,FALSE),0)</f>
        <v>0</v>
      </c>
      <c r="L99" s="84">
        <f>IFERROR(VLOOKUP($B99,[1]NUM1!$G$3:$T$99,9,FALSE),0)</f>
        <v>0</v>
      </c>
      <c r="M99" s="84">
        <f>IFERROR(VLOOKUP($B99,[1]NUM1!$G$3:$T$99,10,FALSE),0)</f>
        <v>0</v>
      </c>
      <c r="N99" s="84">
        <f>IFERROR(VLOOKUP($B99,[1]NUM1!$G$3:$T$99,11,FALSE),0)</f>
        <v>0</v>
      </c>
      <c r="O99" s="84">
        <f>IFERROR(VLOOKUP($B99,[1]NUM1!$G$3:$T$99,12,FALSE),0)</f>
        <v>1</v>
      </c>
      <c r="P99" s="84">
        <f>IFERROR(VLOOKUP($B99,[1]NUM1!$G$3:$T$99,13,FALSE),0)</f>
        <v>0</v>
      </c>
      <c r="Q99" s="85">
        <f t="shared" si="19"/>
        <v>1</v>
      </c>
      <c r="R99" s="84">
        <f>IFERROR(VLOOKUP($B99,[1]DEN1!$G$3:$T$102,2,FALSE),0)</f>
        <v>0</v>
      </c>
      <c r="S99" s="84">
        <f>IFERROR(VLOOKUP($B99,[1]DEN1!$G$3:$T$102,3,FALSE),0)</f>
        <v>0</v>
      </c>
      <c r="T99" s="84">
        <f>IFERROR(VLOOKUP($B99,[1]DEN1!$G$3:$T$102,4,FALSE),0)</f>
        <v>0</v>
      </c>
      <c r="U99" s="84">
        <f>IFERROR(VLOOKUP($B99,[1]DEN1!$G$3:$T$102,5,FALSE),0)</f>
        <v>0</v>
      </c>
      <c r="V99" s="84">
        <f>IFERROR(VLOOKUP($B99,[1]DEN1!$G$3:$T$102,6,FALSE),0)</f>
        <v>0</v>
      </c>
      <c r="W99" s="84">
        <f>IFERROR(VLOOKUP($B99,[1]DEN1!$G$3:$T$102,7,FALSE),0)</f>
        <v>0</v>
      </c>
      <c r="X99" s="84">
        <f>IFERROR(VLOOKUP($B99,[1]DEN1!$G$3:$T$102,8,FALSE),0)</f>
        <v>0</v>
      </c>
      <c r="Y99" s="84">
        <f>IFERROR(VLOOKUP($B99,[1]DEN1!$G$3:$T$102,9,FALSE),0)</f>
        <v>0</v>
      </c>
      <c r="Z99" s="84">
        <f>IFERROR(VLOOKUP($B99,[1]DEN1!$G$3:$T$102,10,FALSE),0)</f>
        <v>1</v>
      </c>
      <c r="AA99" s="84">
        <f>IFERROR(VLOOKUP($B99,[1]DEN1!$G$3:$T$102,11,FALSE),0)</f>
        <v>0</v>
      </c>
      <c r="AB99" s="84">
        <f>IFERROR(VLOOKUP($B99,[1]DEN1!$G$3:$T$102,12,FALSE),0)</f>
        <v>0</v>
      </c>
      <c r="AC99" s="84">
        <f>IFERROR(VLOOKUP($B99,[1]DEN1!$G$3:$T$102,13,FALSE),0)</f>
        <v>0</v>
      </c>
      <c r="AD99" s="85">
        <f t="shared" si="17"/>
        <v>1</v>
      </c>
    </row>
    <row r="100" spans="1:30" x14ac:dyDescent="0.25">
      <c r="A100" s="2" t="s">
        <v>111</v>
      </c>
      <c r="B100" s="2" t="s">
        <v>117</v>
      </c>
      <c r="C100" s="4"/>
      <c r="D100" s="4"/>
      <c r="E100" s="84">
        <f>IFERROR(VLOOKUP($B100,[1]NUM1!$G$3:$T$99,2,FALSE),0)</f>
        <v>0</v>
      </c>
      <c r="F100" s="84">
        <f>IFERROR(VLOOKUP($B100,[1]NUM1!$G$3:$T$99,3,FALSE),0)</f>
        <v>0</v>
      </c>
      <c r="G100" s="84">
        <f>IFERROR(VLOOKUP($B100,[1]NUM1!$G$3:$T$99,4,FALSE),0)</f>
        <v>0</v>
      </c>
      <c r="H100" s="84">
        <f>IFERROR(VLOOKUP($B100,[1]NUM1!$G$3:$T$99,5,FALSE),0)</f>
        <v>0</v>
      </c>
      <c r="I100" s="84">
        <f>IFERROR(VLOOKUP($B100,[1]NUM1!$G$3:$T$99,6,FALSE),0)</f>
        <v>0</v>
      </c>
      <c r="J100" s="84">
        <f>IFERROR(VLOOKUP($B100,[1]NUM1!$G$3:$T$99,7,FALSE),0)</f>
        <v>0</v>
      </c>
      <c r="K100" s="84">
        <f>IFERROR(VLOOKUP($B100,[1]NUM1!$G$3:$T$99,8,FALSE),0)</f>
        <v>0</v>
      </c>
      <c r="L100" s="84">
        <f>IFERROR(VLOOKUP($B100,[1]NUM1!$G$3:$T$99,9,FALSE),0)</f>
        <v>0</v>
      </c>
      <c r="M100" s="84">
        <f>IFERROR(VLOOKUP($B100,[1]NUM1!$G$3:$T$99,10,FALSE),0)</f>
        <v>0</v>
      </c>
      <c r="N100" s="84">
        <f>IFERROR(VLOOKUP($B100,[1]NUM1!$G$3:$T$99,11,FALSE),0)</f>
        <v>0</v>
      </c>
      <c r="O100" s="84">
        <f>IFERROR(VLOOKUP($B100,[1]NUM1!$G$3:$T$99,12,FALSE),0)</f>
        <v>0</v>
      </c>
      <c r="P100" s="84">
        <f>IFERROR(VLOOKUP($B100,[1]NUM1!$G$3:$T$99,13,FALSE),0)</f>
        <v>0</v>
      </c>
      <c r="Q100" s="85">
        <f t="shared" si="19"/>
        <v>0</v>
      </c>
      <c r="R100" s="84">
        <f>IFERROR(VLOOKUP($B100,[1]DEN1!$G$3:$T$102,2,FALSE),0)</f>
        <v>0</v>
      </c>
      <c r="S100" s="84">
        <f>IFERROR(VLOOKUP($B100,[1]DEN1!$G$3:$T$102,3,FALSE),0)</f>
        <v>0</v>
      </c>
      <c r="T100" s="84">
        <f>IFERROR(VLOOKUP($B100,[1]DEN1!$G$3:$T$102,4,FALSE),0)</f>
        <v>0</v>
      </c>
      <c r="U100" s="84">
        <f>IFERROR(VLOOKUP($B100,[1]DEN1!$G$3:$T$102,5,FALSE),0)</f>
        <v>0</v>
      </c>
      <c r="V100" s="84">
        <f>IFERROR(VLOOKUP($B100,[1]DEN1!$G$3:$T$102,6,FALSE),0)</f>
        <v>0</v>
      </c>
      <c r="W100" s="84">
        <f>IFERROR(VLOOKUP($B100,[1]DEN1!$G$3:$T$102,7,FALSE),0)</f>
        <v>0</v>
      </c>
      <c r="X100" s="84">
        <f>IFERROR(VLOOKUP($B100,[1]DEN1!$G$3:$T$102,8,FALSE),0)</f>
        <v>0</v>
      </c>
      <c r="Y100" s="84">
        <f>IFERROR(VLOOKUP($B100,[1]DEN1!$G$3:$T$102,9,FALSE),0)</f>
        <v>0</v>
      </c>
      <c r="Z100" s="84">
        <f>IFERROR(VLOOKUP($B100,[1]DEN1!$G$3:$T$102,10,FALSE),0)</f>
        <v>0</v>
      </c>
      <c r="AA100" s="84">
        <f>IFERROR(VLOOKUP($B100,[1]DEN1!$G$3:$T$102,11,FALSE),0)</f>
        <v>0</v>
      </c>
      <c r="AB100" s="84">
        <f>IFERROR(VLOOKUP($B100,[1]DEN1!$G$3:$T$102,12,FALSE),0)</f>
        <v>0</v>
      </c>
      <c r="AC100" s="84">
        <f>IFERROR(VLOOKUP($B100,[1]DEN1!$G$3:$T$102,13,FALSE),0)</f>
        <v>0</v>
      </c>
      <c r="AD100" s="85">
        <f t="shared" si="17"/>
        <v>0</v>
      </c>
    </row>
    <row r="101" spans="1:30" x14ac:dyDescent="0.25">
      <c r="A101" s="2" t="s">
        <v>111</v>
      </c>
      <c r="B101" s="2" t="s">
        <v>118</v>
      </c>
      <c r="C101" s="4"/>
      <c r="D101" s="4"/>
      <c r="E101" s="84">
        <f>IFERROR(VLOOKUP($B101,[1]NUM1!$G$3:$T$99,2,FALSE),0)</f>
        <v>0</v>
      </c>
      <c r="F101" s="84">
        <f>IFERROR(VLOOKUP($B101,[1]NUM1!$G$3:$T$99,3,FALSE),0)</f>
        <v>0</v>
      </c>
      <c r="G101" s="84">
        <f>IFERROR(VLOOKUP($B101,[1]NUM1!$G$3:$T$99,4,FALSE),0)</f>
        <v>0</v>
      </c>
      <c r="H101" s="84">
        <f>IFERROR(VLOOKUP($B101,[1]NUM1!$G$3:$T$99,5,FALSE),0)</f>
        <v>1</v>
      </c>
      <c r="I101" s="84">
        <f>IFERROR(VLOOKUP($B101,[1]NUM1!$G$3:$T$99,6,FALSE),0)</f>
        <v>0</v>
      </c>
      <c r="J101" s="84">
        <f>IFERROR(VLOOKUP($B101,[1]NUM1!$G$3:$T$99,7,FALSE),0)</f>
        <v>1</v>
      </c>
      <c r="K101" s="84">
        <f>IFERROR(VLOOKUP($B101,[1]NUM1!$G$3:$T$99,8,FALSE),0)</f>
        <v>0</v>
      </c>
      <c r="L101" s="84">
        <f>IFERROR(VLOOKUP($B101,[1]NUM1!$G$3:$T$99,9,FALSE),0)</f>
        <v>0</v>
      </c>
      <c r="M101" s="84">
        <f>IFERROR(VLOOKUP($B101,[1]NUM1!$G$3:$T$99,10,FALSE),0)</f>
        <v>0</v>
      </c>
      <c r="N101" s="84">
        <f>IFERROR(VLOOKUP($B101,[1]NUM1!$G$3:$T$99,11,FALSE),0)</f>
        <v>1</v>
      </c>
      <c r="O101" s="84">
        <f>IFERROR(VLOOKUP($B101,[1]NUM1!$G$3:$T$99,12,FALSE),0)</f>
        <v>0</v>
      </c>
      <c r="P101" s="84">
        <f>IFERROR(VLOOKUP($B101,[1]NUM1!$G$3:$T$99,13,FALSE),0)</f>
        <v>0</v>
      </c>
      <c r="Q101" s="85">
        <f t="shared" si="19"/>
        <v>3</v>
      </c>
      <c r="R101" s="84">
        <f>IFERROR(VLOOKUP($B101,[1]DEN1!$G$3:$T$102,2,FALSE),0)</f>
        <v>0</v>
      </c>
      <c r="S101" s="84">
        <f>IFERROR(VLOOKUP($B101,[1]DEN1!$G$3:$T$102,3,FALSE),0)</f>
        <v>2</v>
      </c>
      <c r="T101" s="84">
        <f>IFERROR(VLOOKUP($B101,[1]DEN1!$G$3:$T$102,4,FALSE),0)</f>
        <v>0</v>
      </c>
      <c r="U101" s="84">
        <f>IFERROR(VLOOKUP($B101,[1]DEN1!$G$3:$T$102,5,FALSE),0)</f>
        <v>0</v>
      </c>
      <c r="V101" s="84">
        <f>IFERROR(VLOOKUP($B101,[1]DEN1!$G$3:$T$102,6,FALSE),0)</f>
        <v>0</v>
      </c>
      <c r="W101" s="84">
        <f>IFERROR(VLOOKUP($B101,[1]DEN1!$G$3:$T$102,7,FALSE),0)</f>
        <v>0</v>
      </c>
      <c r="X101" s="84">
        <f>IFERROR(VLOOKUP($B101,[1]DEN1!$G$3:$T$102,8,FALSE),0)</f>
        <v>0</v>
      </c>
      <c r="Y101" s="84">
        <f>IFERROR(VLOOKUP($B101,[1]DEN1!$G$3:$T$102,9,FALSE),0)</f>
        <v>0</v>
      </c>
      <c r="Z101" s="84">
        <f>IFERROR(VLOOKUP($B101,[1]DEN1!$G$3:$T$102,10,FALSE),0)</f>
        <v>1</v>
      </c>
      <c r="AA101" s="84">
        <f>IFERROR(VLOOKUP($B101,[1]DEN1!$G$3:$T$102,11,FALSE),0)</f>
        <v>0</v>
      </c>
      <c r="AB101" s="84">
        <f>IFERROR(VLOOKUP($B101,[1]DEN1!$G$3:$T$102,12,FALSE),0)</f>
        <v>0</v>
      </c>
      <c r="AC101" s="84">
        <f>IFERROR(VLOOKUP($B101,[1]DEN1!$G$3:$T$102,13,FALSE),0)</f>
        <v>0</v>
      </c>
      <c r="AD101" s="85">
        <f t="shared" si="17"/>
        <v>3</v>
      </c>
    </row>
    <row r="102" spans="1:30" x14ac:dyDescent="0.25">
      <c r="A102" s="2" t="s">
        <v>111</v>
      </c>
      <c r="B102" s="2" t="s">
        <v>119</v>
      </c>
      <c r="C102" s="4"/>
      <c r="D102" s="4"/>
      <c r="E102" s="84">
        <f>IFERROR(VLOOKUP($B102,[1]NUM1!$G$3:$T$99,2,FALSE),0)</f>
        <v>0</v>
      </c>
      <c r="F102" s="84">
        <f>IFERROR(VLOOKUP($B102,[1]NUM1!$G$3:$T$99,3,FALSE),0)</f>
        <v>0</v>
      </c>
      <c r="G102" s="84">
        <f>IFERROR(VLOOKUP($B102,[1]NUM1!$G$3:$T$99,4,FALSE),0)</f>
        <v>0</v>
      </c>
      <c r="H102" s="84">
        <f>IFERROR(VLOOKUP($B102,[1]NUM1!$G$3:$T$99,5,FALSE),0)</f>
        <v>1</v>
      </c>
      <c r="I102" s="84">
        <f>IFERROR(VLOOKUP($B102,[1]NUM1!$G$3:$T$99,6,FALSE),0)</f>
        <v>0</v>
      </c>
      <c r="J102" s="84">
        <f>IFERROR(VLOOKUP($B102,[1]NUM1!$G$3:$T$99,7,FALSE),0)</f>
        <v>0</v>
      </c>
      <c r="K102" s="84">
        <f>IFERROR(VLOOKUP($B102,[1]NUM1!$G$3:$T$99,8,FALSE),0)</f>
        <v>0</v>
      </c>
      <c r="L102" s="84">
        <f>IFERROR(VLOOKUP($B102,[1]NUM1!$G$3:$T$99,9,FALSE),0)</f>
        <v>0</v>
      </c>
      <c r="M102" s="84">
        <f>IFERROR(VLOOKUP($B102,[1]NUM1!$G$3:$T$99,10,FALSE),0)</f>
        <v>0</v>
      </c>
      <c r="N102" s="84">
        <f>IFERROR(VLOOKUP($B102,[1]NUM1!$G$3:$T$99,11,FALSE),0)</f>
        <v>0</v>
      </c>
      <c r="O102" s="84">
        <f>IFERROR(VLOOKUP($B102,[1]NUM1!$G$3:$T$99,12,FALSE),0)</f>
        <v>1</v>
      </c>
      <c r="P102" s="84">
        <f>IFERROR(VLOOKUP($B102,[1]NUM1!$G$3:$T$99,13,FALSE),0)</f>
        <v>0</v>
      </c>
      <c r="Q102" s="85">
        <f t="shared" si="19"/>
        <v>2</v>
      </c>
      <c r="R102" s="84">
        <f>IFERROR(VLOOKUP($B102,[1]DEN1!$G$3:$T$102,2,FALSE),0)</f>
        <v>0</v>
      </c>
      <c r="S102" s="84">
        <f>IFERROR(VLOOKUP($B102,[1]DEN1!$G$3:$T$102,3,FALSE),0)</f>
        <v>1</v>
      </c>
      <c r="T102" s="84">
        <f>IFERROR(VLOOKUP($B102,[1]DEN1!$G$3:$T$102,4,FALSE),0)</f>
        <v>0</v>
      </c>
      <c r="U102" s="84">
        <f>IFERROR(VLOOKUP($B102,[1]DEN1!$G$3:$T$102,5,FALSE),0)</f>
        <v>0</v>
      </c>
      <c r="V102" s="84">
        <f>IFERROR(VLOOKUP($B102,[1]DEN1!$G$3:$T$102,6,FALSE),0)</f>
        <v>0</v>
      </c>
      <c r="W102" s="84">
        <f>IFERROR(VLOOKUP($B102,[1]DEN1!$G$3:$T$102,7,FALSE),0)</f>
        <v>0</v>
      </c>
      <c r="X102" s="84">
        <f>IFERROR(VLOOKUP($B102,[1]DEN1!$G$3:$T$102,8,FALSE),0)</f>
        <v>0</v>
      </c>
      <c r="Y102" s="84">
        <f>IFERROR(VLOOKUP($B102,[1]DEN1!$G$3:$T$102,9,FALSE),0)</f>
        <v>0</v>
      </c>
      <c r="Z102" s="84">
        <f>IFERROR(VLOOKUP($B102,[1]DEN1!$G$3:$T$102,10,FALSE),0)</f>
        <v>0</v>
      </c>
      <c r="AA102" s="84">
        <f>IFERROR(VLOOKUP($B102,[1]DEN1!$G$3:$T$102,11,FALSE),0)</f>
        <v>0</v>
      </c>
      <c r="AB102" s="84">
        <f>IFERROR(VLOOKUP($B102,[1]DEN1!$G$3:$T$102,12,FALSE),0)</f>
        <v>0</v>
      </c>
      <c r="AC102" s="84">
        <f>IFERROR(VLOOKUP($B102,[1]DEN1!$G$3:$T$102,13,FALSE),0)</f>
        <v>0</v>
      </c>
      <c r="AD102" s="85">
        <f t="shared" si="17"/>
        <v>1</v>
      </c>
    </row>
    <row r="103" spans="1:30" x14ac:dyDescent="0.25">
      <c r="A103" s="2" t="s">
        <v>111</v>
      </c>
      <c r="B103" s="2" t="s">
        <v>120</v>
      </c>
      <c r="C103" s="4"/>
      <c r="D103" s="4"/>
      <c r="E103" s="84">
        <f>IFERROR(VLOOKUP($B103,[1]NUM1!$G$3:$T$99,2,FALSE),0)</f>
        <v>0</v>
      </c>
      <c r="F103" s="84">
        <f>IFERROR(VLOOKUP($B103,[1]NUM1!$G$3:$T$99,3,FALSE),0)</f>
        <v>0</v>
      </c>
      <c r="G103" s="84">
        <f>IFERROR(VLOOKUP($B103,[1]NUM1!$G$3:$T$99,4,FALSE),0)</f>
        <v>0</v>
      </c>
      <c r="H103" s="84">
        <f>IFERROR(VLOOKUP($B103,[1]NUM1!$G$3:$T$99,5,FALSE),0)</f>
        <v>0</v>
      </c>
      <c r="I103" s="84">
        <f>IFERROR(VLOOKUP($B103,[1]NUM1!$G$3:$T$99,6,FALSE),0)</f>
        <v>0</v>
      </c>
      <c r="J103" s="84">
        <f>IFERROR(VLOOKUP($B103,[1]NUM1!$G$3:$T$99,7,FALSE),0)</f>
        <v>0</v>
      </c>
      <c r="K103" s="84">
        <f>IFERROR(VLOOKUP($B103,[1]NUM1!$G$3:$T$99,8,FALSE),0)</f>
        <v>0</v>
      </c>
      <c r="L103" s="84">
        <f>IFERROR(VLOOKUP($B103,[1]NUM1!$G$3:$T$99,9,FALSE),0)</f>
        <v>0</v>
      </c>
      <c r="M103" s="84">
        <f>IFERROR(VLOOKUP($B103,[1]NUM1!$G$3:$T$99,10,FALSE),0)</f>
        <v>0</v>
      </c>
      <c r="N103" s="84">
        <f>IFERROR(VLOOKUP($B103,[1]NUM1!$G$3:$T$99,11,FALSE),0)</f>
        <v>0</v>
      </c>
      <c r="O103" s="84">
        <f>IFERROR(VLOOKUP($B103,[1]NUM1!$G$3:$T$99,12,FALSE),0)</f>
        <v>0</v>
      </c>
      <c r="P103" s="84">
        <f>IFERROR(VLOOKUP($B103,[1]NUM1!$G$3:$T$99,13,FALSE),0)</f>
        <v>0</v>
      </c>
      <c r="Q103" s="85">
        <f t="shared" si="19"/>
        <v>0</v>
      </c>
      <c r="R103" s="84">
        <f>IFERROR(VLOOKUP($B103,[1]DEN1!$G$3:$T$102,2,FALSE),0)</f>
        <v>0</v>
      </c>
      <c r="S103" s="84">
        <f>IFERROR(VLOOKUP($B103,[1]DEN1!$G$3:$T$102,3,FALSE),0)</f>
        <v>0</v>
      </c>
      <c r="T103" s="84">
        <f>IFERROR(VLOOKUP($B103,[1]DEN1!$G$3:$T$102,4,FALSE),0)</f>
        <v>0</v>
      </c>
      <c r="U103" s="84">
        <f>IFERROR(VLOOKUP($B103,[1]DEN1!$G$3:$T$102,5,FALSE),0)</f>
        <v>0</v>
      </c>
      <c r="V103" s="84">
        <f>IFERROR(VLOOKUP($B103,[1]DEN1!$G$3:$T$102,6,FALSE),0)</f>
        <v>0</v>
      </c>
      <c r="W103" s="84">
        <f>IFERROR(VLOOKUP($B103,[1]DEN1!$G$3:$T$102,7,FALSE),0)</f>
        <v>0</v>
      </c>
      <c r="X103" s="84">
        <f>IFERROR(VLOOKUP($B103,[1]DEN1!$G$3:$T$102,8,FALSE),0)</f>
        <v>0</v>
      </c>
      <c r="Y103" s="84">
        <f>IFERROR(VLOOKUP($B103,[1]DEN1!$G$3:$T$102,9,FALSE),0)</f>
        <v>0</v>
      </c>
      <c r="Z103" s="84">
        <f>IFERROR(VLOOKUP($B103,[1]DEN1!$G$3:$T$102,10,FALSE),0)</f>
        <v>0</v>
      </c>
      <c r="AA103" s="84">
        <f>IFERROR(VLOOKUP($B103,[1]DEN1!$G$3:$T$102,11,FALSE),0)</f>
        <v>0</v>
      </c>
      <c r="AB103" s="84">
        <f>IFERROR(VLOOKUP($B103,[1]DEN1!$G$3:$T$102,12,FALSE),0)</f>
        <v>0</v>
      </c>
      <c r="AC103" s="84">
        <f>IFERROR(VLOOKUP($B103,[1]DEN1!$G$3:$T$102,13,FALSE),0)</f>
        <v>0</v>
      </c>
      <c r="AD103" s="85">
        <f t="shared" si="17"/>
        <v>0</v>
      </c>
    </row>
    <row r="104" spans="1:30" x14ac:dyDescent="0.25">
      <c r="A104" s="2" t="s">
        <v>111</v>
      </c>
      <c r="B104" s="2" t="s">
        <v>121</v>
      </c>
      <c r="C104" s="4"/>
      <c r="D104" s="4"/>
      <c r="E104" s="84">
        <f>IFERROR(VLOOKUP($B104,[1]NUM1!$G$3:$T$99,2,FALSE),0)</f>
        <v>0</v>
      </c>
      <c r="F104" s="84">
        <f>IFERROR(VLOOKUP($B104,[1]NUM1!$G$3:$T$99,3,FALSE),0)</f>
        <v>0</v>
      </c>
      <c r="G104" s="84">
        <f>IFERROR(VLOOKUP($B104,[1]NUM1!$G$3:$T$99,4,FALSE),0)</f>
        <v>0</v>
      </c>
      <c r="H104" s="84">
        <f>IFERROR(VLOOKUP($B104,[1]NUM1!$G$3:$T$99,5,FALSE),0)</f>
        <v>0</v>
      </c>
      <c r="I104" s="84">
        <f>IFERROR(VLOOKUP($B104,[1]NUM1!$G$3:$T$99,6,FALSE),0)</f>
        <v>0</v>
      </c>
      <c r="J104" s="84">
        <f>IFERROR(VLOOKUP($B104,[1]NUM1!$G$3:$T$99,7,FALSE),0)</f>
        <v>0</v>
      </c>
      <c r="K104" s="84">
        <f>IFERROR(VLOOKUP($B104,[1]NUM1!$G$3:$T$99,8,FALSE),0)</f>
        <v>0</v>
      </c>
      <c r="L104" s="84">
        <f>IFERROR(VLOOKUP($B104,[1]NUM1!$G$3:$T$99,9,FALSE),0)</f>
        <v>0</v>
      </c>
      <c r="M104" s="84">
        <f>IFERROR(VLOOKUP($B104,[1]NUM1!$G$3:$T$99,10,FALSE),0)</f>
        <v>0</v>
      </c>
      <c r="N104" s="84">
        <f>IFERROR(VLOOKUP($B104,[1]NUM1!$G$3:$T$99,11,FALSE),0)</f>
        <v>0</v>
      </c>
      <c r="O104" s="84">
        <f>IFERROR(VLOOKUP($B104,[1]NUM1!$G$3:$T$99,12,FALSE),0)</f>
        <v>0</v>
      </c>
      <c r="P104" s="84">
        <f>IFERROR(VLOOKUP($B104,[1]NUM1!$G$3:$T$99,13,FALSE),0)</f>
        <v>0</v>
      </c>
      <c r="Q104" s="85">
        <f t="shared" si="19"/>
        <v>0</v>
      </c>
      <c r="R104" s="84">
        <f>IFERROR(VLOOKUP($B104,[1]DEN1!$G$3:$T$102,2,FALSE),0)</f>
        <v>0</v>
      </c>
      <c r="S104" s="84">
        <f>IFERROR(VLOOKUP($B104,[1]DEN1!$G$3:$T$102,3,FALSE),0)</f>
        <v>0</v>
      </c>
      <c r="T104" s="84">
        <f>IFERROR(VLOOKUP($B104,[1]DEN1!$G$3:$T$102,4,FALSE),0)</f>
        <v>0</v>
      </c>
      <c r="U104" s="84">
        <f>IFERROR(VLOOKUP($B104,[1]DEN1!$G$3:$T$102,5,FALSE),0)</f>
        <v>0</v>
      </c>
      <c r="V104" s="84">
        <f>IFERROR(VLOOKUP($B104,[1]DEN1!$G$3:$T$102,6,FALSE),0)</f>
        <v>0</v>
      </c>
      <c r="W104" s="84">
        <f>IFERROR(VLOOKUP($B104,[1]DEN1!$G$3:$T$102,7,FALSE),0)</f>
        <v>0</v>
      </c>
      <c r="X104" s="84">
        <f>IFERROR(VLOOKUP($B104,[1]DEN1!$G$3:$T$102,8,FALSE),0)</f>
        <v>0</v>
      </c>
      <c r="Y104" s="84">
        <f>IFERROR(VLOOKUP($B104,[1]DEN1!$G$3:$T$102,9,FALSE),0)</f>
        <v>0</v>
      </c>
      <c r="Z104" s="84">
        <f>IFERROR(VLOOKUP($B104,[1]DEN1!$G$3:$T$102,10,FALSE),0)</f>
        <v>0</v>
      </c>
      <c r="AA104" s="84">
        <f>IFERROR(VLOOKUP($B104,[1]DEN1!$G$3:$T$102,11,FALSE),0)</f>
        <v>0</v>
      </c>
      <c r="AB104" s="84">
        <f>IFERROR(VLOOKUP($B104,[1]DEN1!$G$3:$T$102,12,FALSE),0)</f>
        <v>0</v>
      </c>
      <c r="AC104" s="84">
        <f>IFERROR(VLOOKUP($B104,[1]DEN1!$G$3:$T$102,13,FALSE),0)</f>
        <v>0</v>
      </c>
      <c r="AD104" s="85">
        <f t="shared" si="17"/>
        <v>0</v>
      </c>
    </row>
    <row r="105" spans="1:30" x14ac:dyDescent="0.25">
      <c r="A105" s="137" t="s">
        <v>122</v>
      </c>
      <c r="B105" s="138"/>
      <c r="C105" s="9">
        <f>D105/'Metas Muni'!G13</f>
        <v>1.4814814814814814</v>
      </c>
      <c r="D105" s="10">
        <f>Q105/AD105</f>
        <v>1.3333333333333333</v>
      </c>
      <c r="E105" s="92">
        <f>SUM(E95:E104)</f>
        <v>0</v>
      </c>
      <c r="F105" s="92">
        <f>SUM(F95:F104)</f>
        <v>0</v>
      </c>
      <c r="G105" s="92">
        <f>SUM(G95:G104)</f>
        <v>0</v>
      </c>
      <c r="H105" s="92">
        <f>SUM(H95:H104)</f>
        <v>3</v>
      </c>
      <c r="I105" s="92">
        <f t="shared" ref="I105:AA105" si="20">SUM(I95:I104)</f>
        <v>0</v>
      </c>
      <c r="J105" s="92">
        <f t="shared" si="20"/>
        <v>1</v>
      </c>
      <c r="K105" s="92">
        <f t="shared" si="20"/>
        <v>0</v>
      </c>
      <c r="L105" s="92">
        <f t="shared" si="20"/>
        <v>0</v>
      </c>
      <c r="M105" s="92">
        <f t="shared" si="20"/>
        <v>0</v>
      </c>
      <c r="N105" s="92">
        <f t="shared" si="20"/>
        <v>1</v>
      </c>
      <c r="O105" s="92">
        <f t="shared" si="20"/>
        <v>3</v>
      </c>
      <c r="P105" s="92">
        <f>SUM(P95:P104)</f>
        <v>0</v>
      </c>
      <c r="Q105" s="87">
        <f t="shared" si="20"/>
        <v>8</v>
      </c>
      <c r="R105" s="92">
        <f t="shared" si="20"/>
        <v>0</v>
      </c>
      <c r="S105" s="92">
        <f t="shared" si="20"/>
        <v>3</v>
      </c>
      <c r="T105" s="92">
        <f t="shared" si="20"/>
        <v>0</v>
      </c>
      <c r="U105" s="92">
        <f t="shared" si="20"/>
        <v>0</v>
      </c>
      <c r="V105" s="92">
        <f t="shared" si="20"/>
        <v>0</v>
      </c>
      <c r="W105" s="92">
        <f t="shared" si="20"/>
        <v>1</v>
      </c>
      <c r="X105" s="92">
        <f t="shared" si="20"/>
        <v>0</v>
      </c>
      <c r="Y105" s="92">
        <f t="shared" si="20"/>
        <v>0</v>
      </c>
      <c r="Z105" s="92">
        <f t="shared" si="20"/>
        <v>2</v>
      </c>
      <c r="AA105" s="92">
        <f t="shared" si="20"/>
        <v>0</v>
      </c>
      <c r="AB105" s="92">
        <f>SUM(AB95:AB104)</f>
        <v>0</v>
      </c>
      <c r="AC105" s="92">
        <f>SUM(AC95:AC104)</f>
        <v>0</v>
      </c>
      <c r="AD105" s="92">
        <f t="shared" si="17"/>
        <v>6</v>
      </c>
    </row>
    <row r="106" spans="1:30" x14ac:dyDescent="0.25">
      <c r="A106" s="2" t="s">
        <v>123</v>
      </c>
      <c r="B106" s="2" t="s">
        <v>124</v>
      </c>
      <c r="C106" s="4"/>
      <c r="D106" s="4"/>
      <c r="E106" s="84">
        <f>IFERROR(VLOOKUP($B106,[1]NUM1!$G$3:$T$99,2,FALSE),0)</f>
        <v>0</v>
      </c>
      <c r="F106" s="84">
        <f>IFERROR(VLOOKUP($B106,[1]NUM1!$G$3:$T$99,3,FALSE),0)</f>
        <v>1</v>
      </c>
      <c r="G106" s="84">
        <f>IFERROR(VLOOKUP($B106,[1]NUM1!$G$3:$T$99,4,FALSE),0)</f>
        <v>0</v>
      </c>
      <c r="H106" s="84">
        <f>IFERROR(VLOOKUP($B106,[1]NUM1!$G$3:$T$99,5,FALSE),0)</f>
        <v>2</v>
      </c>
      <c r="I106" s="84">
        <f>IFERROR(VLOOKUP($B106,[1]NUM1!$G$3:$T$99,6,FALSE),0)</f>
        <v>0</v>
      </c>
      <c r="J106" s="84">
        <f>IFERROR(VLOOKUP($B106,[1]NUM1!$G$3:$T$99,7,FALSE),0)</f>
        <v>1</v>
      </c>
      <c r="K106" s="84">
        <f>IFERROR(VLOOKUP($B106,[1]NUM1!$G$3:$T$99,8,FALSE),0)</f>
        <v>1</v>
      </c>
      <c r="L106" s="84">
        <f>IFERROR(VLOOKUP($B106,[1]NUM1!$G$3:$T$99,9,FALSE),0)</f>
        <v>0</v>
      </c>
      <c r="M106" s="84">
        <f>IFERROR(VLOOKUP($B106,[1]NUM1!$G$3:$T$99,10,FALSE),0)</f>
        <v>1</v>
      </c>
      <c r="N106" s="84">
        <f>IFERROR(VLOOKUP($B106,[1]NUM1!$G$3:$T$99,11,FALSE),0)</f>
        <v>1</v>
      </c>
      <c r="O106" s="84">
        <f>IFERROR(VLOOKUP($B106,[1]NUM1!$G$3:$T$99,12,FALSE),0)</f>
        <v>2</v>
      </c>
      <c r="P106" s="84">
        <f>IFERROR(VLOOKUP($B106,[1]NUM1!$G$3:$T$99,13,FALSE),0)</f>
        <v>0</v>
      </c>
      <c r="Q106" s="85">
        <f t="shared" ref="Q106:Q123" si="21">SUM(E106:P106)</f>
        <v>9</v>
      </c>
      <c r="R106" s="84">
        <f>IFERROR(VLOOKUP($B106,[1]DEN1!$G$3:$T$102,2,FALSE),0)</f>
        <v>1</v>
      </c>
      <c r="S106" s="84">
        <f>IFERROR(VLOOKUP($B106,[1]DEN1!$G$3:$T$102,3,FALSE),0)</f>
        <v>0</v>
      </c>
      <c r="T106" s="84">
        <f>IFERROR(VLOOKUP($B106,[1]DEN1!$G$3:$T$102,4,FALSE),0)</f>
        <v>2</v>
      </c>
      <c r="U106" s="84">
        <f>IFERROR(VLOOKUP($B106,[1]DEN1!$G$3:$T$102,5,FALSE),0)</f>
        <v>0</v>
      </c>
      <c r="V106" s="84">
        <f>IFERROR(VLOOKUP($B106,[1]DEN1!$G$3:$T$102,6,FALSE),0)</f>
        <v>0</v>
      </c>
      <c r="W106" s="84">
        <f>IFERROR(VLOOKUP($B106,[1]DEN1!$G$3:$T$102,7,FALSE),0)</f>
        <v>1</v>
      </c>
      <c r="X106" s="84">
        <f>IFERROR(VLOOKUP($B106,[1]DEN1!$G$3:$T$102,8,FALSE),0)</f>
        <v>0</v>
      </c>
      <c r="Y106" s="84">
        <f>IFERROR(VLOOKUP($B106,[1]DEN1!$G$3:$T$102,9,FALSE),0)</f>
        <v>2</v>
      </c>
      <c r="Z106" s="84">
        <f>IFERROR(VLOOKUP($B106,[1]DEN1!$G$3:$T$102,10,FALSE),0)</f>
        <v>0</v>
      </c>
      <c r="AA106" s="84">
        <f>IFERROR(VLOOKUP($B106,[1]DEN1!$G$3:$T$102,11,FALSE),0)</f>
        <v>0</v>
      </c>
      <c r="AB106" s="84">
        <f>IFERROR(VLOOKUP($B106,[1]DEN1!$G$3:$T$102,12,FALSE),0)</f>
        <v>0</v>
      </c>
      <c r="AC106" s="84">
        <f>IFERROR(VLOOKUP($B106,[1]DEN1!$G$3:$T$102,13,FALSE),0)</f>
        <v>0</v>
      </c>
      <c r="AD106" s="85">
        <f t="shared" si="17"/>
        <v>6</v>
      </c>
    </row>
    <row r="107" spans="1:30" x14ac:dyDescent="0.25">
      <c r="A107" s="2" t="s">
        <v>123</v>
      </c>
      <c r="B107" s="2" t="s">
        <v>125</v>
      </c>
      <c r="C107" s="4"/>
      <c r="D107" s="4"/>
      <c r="E107" s="84">
        <f>IFERROR(VLOOKUP($B107,[1]NUM1!$G$3:$T$99,2,FALSE),0)</f>
        <v>1</v>
      </c>
      <c r="F107" s="84">
        <f>IFERROR(VLOOKUP($B107,[1]NUM1!$G$3:$T$99,3,FALSE),0)</f>
        <v>0</v>
      </c>
      <c r="G107" s="84">
        <f>IFERROR(VLOOKUP($B107,[1]NUM1!$G$3:$T$99,4,FALSE),0)</f>
        <v>0</v>
      </c>
      <c r="H107" s="84">
        <f>IFERROR(VLOOKUP($B107,[1]NUM1!$G$3:$T$99,5,FALSE),0)</f>
        <v>1</v>
      </c>
      <c r="I107" s="84">
        <f>IFERROR(VLOOKUP($B107,[1]NUM1!$G$3:$T$99,6,FALSE),0)</f>
        <v>0</v>
      </c>
      <c r="J107" s="84">
        <f>IFERROR(VLOOKUP($B107,[1]NUM1!$G$3:$T$99,7,FALSE),0)</f>
        <v>1</v>
      </c>
      <c r="K107" s="84">
        <f>IFERROR(VLOOKUP($B107,[1]NUM1!$G$3:$T$99,8,FALSE),0)</f>
        <v>2</v>
      </c>
      <c r="L107" s="84">
        <f>IFERROR(VLOOKUP($B107,[1]NUM1!$G$3:$T$99,9,FALSE),0)</f>
        <v>4</v>
      </c>
      <c r="M107" s="84">
        <f>IFERROR(VLOOKUP($B107,[1]NUM1!$G$3:$T$99,10,FALSE),0)</f>
        <v>3</v>
      </c>
      <c r="N107" s="84">
        <f>IFERROR(VLOOKUP($B107,[1]NUM1!$G$3:$T$99,11,FALSE),0)</f>
        <v>4</v>
      </c>
      <c r="O107" s="84">
        <f>IFERROR(VLOOKUP($B107,[1]NUM1!$G$3:$T$99,12,FALSE),0)</f>
        <v>6</v>
      </c>
      <c r="P107" s="84">
        <f>IFERROR(VLOOKUP($B107,[1]NUM1!$G$3:$T$99,13,FALSE),0)</f>
        <v>6</v>
      </c>
      <c r="Q107" s="85">
        <f t="shared" si="21"/>
        <v>28</v>
      </c>
      <c r="R107" s="84">
        <f>IFERROR(VLOOKUP($B107,[1]DEN1!$G$3:$T$102,2,FALSE),0)</f>
        <v>1</v>
      </c>
      <c r="S107" s="84">
        <f>IFERROR(VLOOKUP($B107,[1]DEN1!$G$3:$T$102,3,FALSE),0)</f>
        <v>0</v>
      </c>
      <c r="T107" s="84">
        <f>IFERROR(VLOOKUP($B107,[1]DEN1!$G$3:$T$102,4,FALSE),0)</f>
        <v>2</v>
      </c>
      <c r="U107" s="84">
        <f>IFERROR(VLOOKUP($B107,[1]DEN1!$G$3:$T$102,5,FALSE),0)</f>
        <v>3</v>
      </c>
      <c r="V107" s="84">
        <f>IFERROR(VLOOKUP($B107,[1]DEN1!$G$3:$T$102,6,FALSE),0)</f>
        <v>2</v>
      </c>
      <c r="W107" s="84">
        <f>IFERROR(VLOOKUP($B107,[1]DEN1!$G$3:$T$102,7,FALSE),0)</f>
        <v>2</v>
      </c>
      <c r="X107" s="84">
        <f>IFERROR(VLOOKUP($B107,[1]DEN1!$G$3:$T$102,8,FALSE),0)</f>
        <v>2</v>
      </c>
      <c r="Y107" s="84">
        <f>IFERROR(VLOOKUP($B107,[1]DEN1!$G$3:$T$102,9,FALSE),0)</f>
        <v>8</v>
      </c>
      <c r="Z107" s="84">
        <f>IFERROR(VLOOKUP($B107,[1]DEN1!$G$3:$T$102,10,FALSE),0)</f>
        <v>5</v>
      </c>
      <c r="AA107" s="84">
        <f>IFERROR(VLOOKUP($B107,[1]DEN1!$G$3:$T$102,11,FALSE),0)</f>
        <v>0</v>
      </c>
      <c r="AB107" s="84">
        <f>IFERROR(VLOOKUP($B107,[1]DEN1!$G$3:$T$102,12,FALSE),0)</f>
        <v>0</v>
      </c>
      <c r="AC107" s="84">
        <f>IFERROR(VLOOKUP($B107,[1]DEN1!$G$3:$T$102,13,FALSE),0)</f>
        <v>0</v>
      </c>
      <c r="AD107" s="85">
        <f t="shared" si="17"/>
        <v>25</v>
      </c>
    </row>
    <row r="108" spans="1:30" x14ac:dyDescent="0.25">
      <c r="A108" s="2" t="s">
        <v>123</v>
      </c>
      <c r="B108" s="2" t="s">
        <v>126</v>
      </c>
      <c r="C108" s="4"/>
      <c r="D108" s="4"/>
      <c r="E108" s="84">
        <f>IFERROR(VLOOKUP($B108,[1]NUM1!$G$3:$T$99,2,FALSE),0)</f>
        <v>3</v>
      </c>
      <c r="F108" s="84">
        <f>IFERROR(VLOOKUP($B108,[1]NUM1!$G$3:$T$99,3,FALSE),0)</f>
        <v>1</v>
      </c>
      <c r="G108" s="84">
        <f>IFERROR(VLOOKUP($B108,[1]NUM1!$G$3:$T$99,4,FALSE),0)</f>
        <v>0</v>
      </c>
      <c r="H108" s="84">
        <f>IFERROR(VLOOKUP($B108,[1]NUM1!$G$3:$T$99,5,FALSE),0)</f>
        <v>2</v>
      </c>
      <c r="I108" s="84">
        <f>IFERROR(VLOOKUP($B108,[1]NUM1!$G$3:$T$99,6,FALSE),0)</f>
        <v>1</v>
      </c>
      <c r="J108" s="84">
        <f>IFERROR(VLOOKUP($B108,[1]NUM1!$G$3:$T$99,7,FALSE),0)</f>
        <v>5</v>
      </c>
      <c r="K108" s="84">
        <f>IFERROR(VLOOKUP($B108,[1]NUM1!$G$3:$T$99,8,FALSE),0)</f>
        <v>3</v>
      </c>
      <c r="L108" s="84">
        <f>IFERROR(VLOOKUP($B108,[1]NUM1!$G$3:$T$99,9,FALSE),0)</f>
        <v>1</v>
      </c>
      <c r="M108" s="84">
        <f>IFERROR(VLOOKUP($B108,[1]NUM1!$G$3:$T$99,10,FALSE),0)</f>
        <v>1</v>
      </c>
      <c r="N108" s="84">
        <f>IFERROR(VLOOKUP($B108,[1]NUM1!$G$3:$T$99,11,FALSE),0)</f>
        <v>3</v>
      </c>
      <c r="O108" s="84">
        <f>IFERROR(VLOOKUP($B108,[1]NUM1!$G$3:$T$99,12,FALSE),0)</f>
        <v>1</v>
      </c>
      <c r="P108" s="84">
        <f>IFERROR(VLOOKUP($B108,[1]NUM1!$G$3:$T$99,13,FALSE),0)</f>
        <v>5</v>
      </c>
      <c r="Q108" s="85">
        <f t="shared" si="21"/>
        <v>26</v>
      </c>
      <c r="R108" s="84">
        <f>IFERROR(VLOOKUP($B108,[1]DEN1!$G$3:$T$102,2,FALSE),0)</f>
        <v>4</v>
      </c>
      <c r="S108" s="84">
        <f>IFERROR(VLOOKUP($B108,[1]DEN1!$G$3:$T$102,3,FALSE),0)</f>
        <v>5</v>
      </c>
      <c r="T108" s="84">
        <f>IFERROR(VLOOKUP($B108,[1]DEN1!$G$3:$T$102,4,FALSE),0)</f>
        <v>5</v>
      </c>
      <c r="U108" s="84">
        <f>IFERROR(VLOOKUP($B108,[1]DEN1!$G$3:$T$102,5,FALSE),0)</f>
        <v>2</v>
      </c>
      <c r="V108" s="84">
        <f>IFERROR(VLOOKUP($B108,[1]DEN1!$G$3:$T$102,6,FALSE),0)</f>
        <v>2</v>
      </c>
      <c r="W108" s="84">
        <f>IFERROR(VLOOKUP($B108,[1]DEN1!$G$3:$T$102,7,FALSE),0)</f>
        <v>2</v>
      </c>
      <c r="X108" s="84">
        <f>IFERROR(VLOOKUP($B108,[1]DEN1!$G$3:$T$102,8,FALSE),0)</f>
        <v>4</v>
      </c>
      <c r="Y108" s="84">
        <f>IFERROR(VLOOKUP($B108,[1]DEN1!$G$3:$T$102,9,FALSE),0)</f>
        <v>1</v>
      </c>
      <c r="Z108" s="84">
        <f>IFERROR(VLOOKUP($B108,[1]DEN1!$G$3:$T$102,10,FALSE),0)</f>
        <v>3</v>
      </c>
      <c r="AA108" s="84">
        <f>IFERROR(VLOOKUP($B108,[1]DEN1!$G$3:$T$102,11,FALSE),0)</f>
        <v>0</v>
      </c>
      <c r="AB108" s="84">
        <f>IFERROR(VLOOKUP($B108,[1]DEN1!$G$3:$T$102,12,FALSE),0)</f>
        <v>0</v>
      </c>
      <c r="AC108" s="84">
        <f>IFERROR(VLOOKUP($B108,[1]DEN1!$G$3:$T$102,13,FALSE),0)</f>
        <v>0</v>
      </c>
      <c r="AD108" s="85">
        <f t="shared" si="17"/>
        <v>28</v>
      </c>
    </row>
    <row r="109" spans="1:30" x14ac:dyDescent="0.25">
      <c r="A109" s="2" t="s">
        <v>123</v>
      </c>
      <c r="B109" s="2" t="s">
        <v>127</v>
      </c>
      <c r="C109" s="4"/>
      <c r="D109" s="4"/>
      <c r="E109" s="84">
        <f>IFERROR(VLOOKUP($B109,[1]NUM1!$G$3:$T$99,2,FALSE),0)</f>
        <v>0</v>
      </c>
      <c r="F109" s="84">
        <f>IFERROR(VLOOKUP($B109,[1]NUM1!$G$3:$T$99,3,FALSE),0)</f>
        <v>0</v>
      </c>
      <c r="G109" s="84">
        <f>IFERROR(VLOOKUP($B109,[1]NUM1!$G$3:$T$99,4,FALSE),0)</f>
        <v>0</v>
      </c>
      <c r="H109" s="84">
        <f>IFERROR(VLOOKUP($B109,[1]NUM1!$G$3:$T$99,5,FALSE),0)</f>
        <v>0</v>
      </c>
      <c r="I109" s="84">
        <f>IFERROR(VLOOKUP($B109,[1]NUM1!$G$3:$T$99,6,FALSE),0)</f>
        <v>0</v>
      </c>
      <c r="J109" s="84">
        <f>IFERROR(VLOOKUP($B109,[1]NUM1!$G$3:$T$99,7,FALSE),0)</f>
        <v>0</v>
      </c>
      <c r="K109" s="84">
        <f>IFERROR(VLOOKUP($B109,[1]NUM1!$G$3:$T$99,8,FALSE),0)</f>
        <v>0</v>
      </c>
      <c r="L109" s="84">
        <f>IFERROR(VLOOKUP($B109,[1]NUM1!$G$3:$T$99,9,FALSE),0)</f>
        <v>0</v>
      </c>
      <c r="M109" s="84">
        <f>IFERROR(VLOOKUP($B109,[1]NUM1!$G$3:$T$99,10,FALSE),0)</f>
        <v>0</v>
      </c>
      <c r="N109" s="84">
        <f>IFERROR(VLOOKUP($B109,[1]NUM1!$G$3:$T$99,11,FALSE),0)</f>
        <v>1</v>
      </c>
      <c r="O109" s="84">
        <f>IFERROR(VLOOKUP($B109,[1]NUM1!$G$3:$T$99,12,FALSE),0)</f>
        <v>0</v>
      </c>
      <c r="P109" s="84">
        <f>IFERROR(VLOOKUP($B109,[1]NUM1!$G$3:$T$99,13,FALSE),0)</f>
        <v>0</v>
      </c>
      <c r="Q109" s="85">
        <f t="shared" si="21"/>
        <v>1</v>
      </c>
      <c r="R109" s="84">
        <f>IFERROR(VLOOKUP($B109,[1]DEN1!$G$3:$T$102,2,FALSE),0)</f>
        <v>0</v>
      </c>
      <c r="S109" s="84">
        <f>IFERROR(VLOOKUP($B109,[1]DEN1!$G$3:$T$102,3,FALSE),0)</f>
        <v>0</v>
      </c>
      <c r="T109" s="84">
        <f>IFERROR(VLOOKUP($B109,[1]DEN1!$G$3:$T$102,4,FALSE),0)</f>
        <v>0</v>
      </c>
      <c r="U109" s="84">
        <f>IFERROR(VLOOKUP($B109,[1]DEN1!$G$3:$T$102,5,FALSE),0)</f>
        <v>0</v>
      </c>
      <c r="V109" s="84">
        <f>IFERROR(VLOOKUP($B109,[1]DEN1!$G$3:$T$102,6,FALSE),0)</f>
        <v>0</v>
      </c>
      <c r="W109" s="84">
        <f>IFERROR(VLOOKUP($B109,[1]DEN1!$G$3:$T$102,7,FALSE),0)</f>
        <v>0</v>
      </c>
      <c r="X109" s="84">
        <f>IFERROR(VLOOKUP($B109,[1]DEN1!$G$3:$T$102,8,FALSE),0)</f>
        <v>2</v>
      </c>
      <c r="Y109" s="84">
        <f>IFERROR(VLOOKUP($B109,[1]DEN1!$G$3:$T$102,9,FALSE),0)</f>
        <v>0</v>
      </c>
      <c r="Z109" s="84">
        <f>IFERROR(VLOOKUP($B109,[1]DEN1!$G$3:$T$102,10,FALSE),0)</f>
        <v>0</v>
      </c>
      <c r="AA109" s="84">
        <f>IFERROR(VLOOKUP($B109,[1]DEN1!$G$3:$T$102,11,FALSE),0)</f>
        <v>1</v>
      </c>
      <c r="AB109" s="84">
        <f>IFERROR(VLOOKUP($B109,[1]DEN1!$G$3:$T$102,12,FALSE),0)</f>
        <v>0</v>
      </c>
      <c r="AC109" s="84">
        <f>IFERROR(VLOOKUP($B109,[1]DEN1!$G$3:$T$102,13,FALSE),0)</f>
        <v>0</v>
      </c>
      <c r="AD109" s="85">
        <f t="shared" si="17"/>
        <v>3</v>
      </c>
    </row>
    <row r="110" spans="1:30" x14ac:dyDescent="0.25">
      <c r="A110" s="2" t="s">
        <v>123</v>
      </c>
      <c r="B110" s="2" t="s">
        <v>128</v>
      </c>
      <c r="C110" s="4"/>
      <c r="D110" s="4"/>
      <c r="E110" s="84">
        <f>IFERROR(VLOOKUP($B110,[1]NUM1!$G$3:$T$99,2,FALSE),0)</f>
        <v>0</v>
      </c>
      <c r="F110" s="84">
        <f>IFERROR(VLOOKUP($B110,[1]NUM1!$G$3:$T$99,3,FALSE),0)</f>
        <v>0</v>
      </c>
      <c r="G110" s="84">
        <f>IFERROR(VLOOKUP($B110,[1]NUM1!$G$3:$T$99,4,FALSE),0)</f>
        <v>0</v>
      </c>
      <c r="H110" s="84">
        <f>IFERROR(VLOOKUP($B110,[1]NUM1!$G$3:$T$99,5,FALSE),0)</f>
        <v>0</v>
      </c>
      <c r="I110" s="84">
        <f>IFERROR(VLOOKUP($B110,[1]NUM1!$G$3:$T$99,6,FALSE),0)</f>
        <v>0</v>
      </c>
      <c r="J110" s="84">
        <f>IFERROR(VLOOKUP($B110,[1]NUM1!$G$3:$T$99,7,FALSE),0)</f>
        <v>0</v>
      </c>
      <c r="K110" s="84">
        <f>IFERROR(VLOOKUP($B110,[1]NUM1!$G$3:$T$99,8,FALSE),0)</f>
        <v>0</v>
      </c>
      <c r="L110" s="84">
        <f>IFERROR(VLOOKUP($B110,[1]NUM1!$G$3:$T$99,9,FALSE),0)</f>
        <v>0</v>
      </c>
      <c r="M110" s="84">
        <f>IFERROR(VLOOKUP($B110,[1]NUM1!$G$3:$T$99,10,FALSE),0)</f>
        <v>0</v>
      </c>
      <c r="N110" s="84">
        <f>IFERROR(VLOOKUP($B110,[1]NUM1!$G$3:$T$99,11,FALSE),0)</f>
        <v>0</v>
      </c>
      <c r="O110" s="84">
        <f>IFERROR(VLOOKUP($B110,[1]NUM1!$G$3:$T$99,12,FALSE),0)</f>
        <v>0</v>
      </c>
      <c r="P110" s="84">
        <f>IFERROR(VLOOKUP($B110,[1]NUM1!$G$3:$T$99,13,FALSE),0)</f>
        <v>0</v>
      </c>
      <c r="Q110" s="85">
        <f t="shared" si="21"/>
        <v>0</v>
      </c>
      <c r="R110" s="84">
        <f>IFERROR(VLOOKUP($B110,[1]DEN1!$G$3:$T$102,2,FALSE),0)</f>
        <v>0</v>
      </c>
      <c r="S110" s="84">
        <f>IFERROR(VLOOKUP($B110,[1]DEN1!$G$3:$T$102,3,FALSE),0)</f>
        <v>0</v>
      </c>
      <c r="T110" s="84">
        <f>IFERROR(VLOOKUP($B110,[1]DEN1!$G$3:$T$102,4,FALSE),0)</f>
        <v>0</v>
      </c>
      <c r="U110" s="84">
        <f>IFERROR(VLOOKUP($B110,[1]DEN1!$G$3:$T$102,5,FALSE),0)</f>
        <v>0</v>
      </c>
      <c r="V110" s="84">
        <f>IFERROR(VLOOKUP($B110,[1]DEN1!$G$3:$T$102,6,FALSE),0)</f>
        <v>0</v>
      </c>
      <c r="W110" s="84">
        <f>IFERROR(VLOOKUP($B110,[1]DEN1!$G$3:$T$102,7,FALSE),0)</f>
        <v>0</v>
      </c>
      <c r="X110" s="84">
        <f>IFERROR(VLOOKUP($B110,[1]DEN1!$G$3:$T$102,8,FALSE),0)</f>
        <v>0</v>
      </c>
      <c r="Y110" s="84">
        <f>IFERROR(VLOOKUP($B110,[1]DEN1!$G$3:$T$102,9,FALSE),0)</f>
        <v>0</v>
      </c>
      <c r="Z110" s="84">
        <f>IFERROR(VLOOKUP($B110,[1]DEN1!$G$3:$T$102,10,FALSE),0)</f>
        <v>0</v>
      </c>
      <c r="AA110" s="84">
        <f>IFERROR(VLOOKUP($B110,[1]DEN1!$G$3:$T$102,11,FALSE),0)</f>
        <v>0</v>
      </c>
      <c r="AB110" s="84">
        <f>IFERROR(VLOOKUP($B110,[1]DEN1!$G$3:$T$102,12,FALSE),0)</f>
        <v>0</v>
      </c>
      <c r="AC110" s="84">
        <f>IFERROR(VLOOKUP($B110,[1]DEN1!$G$3:$T$102,13,FALSE),0)</f>
        <v>0</v>
      </c>
      <c r="AD110" s="85">
        <f t="shared" si="17"/>
        <v>0</v>
      </c>
    </row>
    <row r="111" spans="1:30" x14ac:dyDescent="0.25">
      <c r="A111" s="2" t="s">
        <v>123</v>
      </c>
      <c r="B111" s="2" t="s">
        <v>129</v>
      </c>
      <c r="C111" s="4"/>
      <c r="D111" s="4"/>
      <c r="E111" s="84">
        <f>IFERROR(VLOOKUP($B111,[1]NUM1!$G$3:$T$99,2,FALSE),0)</f>
        <v>0</v>
      </c>
      <c r="F111" s="84">
        <f>IFERROR(VLOOKUP($B111,[1]NUM1!$G$3:$T$99,3,FALSE),0)</f>
        <v>0</v>
      </c>
      <c r="G111" s="84">
        <f>IFERROR(VLOOKUP($B111,[1]NUM1!$G$3:$T$99,4,FALSE),0)</f>
        <v>0</v>
      </c>
      <c r="H111" s="84">
        <f>IFERROR(VLOOKUP($B111,[1]NUM1!$G$3:$T$99,5,FALSE),0)</f>
        <v>0</v>
      </c>
      <c r="I111" s="84">
        <f>IFERROR(VLOOKUP($B111,[1]NUM1!$G$3:$T$99,6,FALSE),0)</f>
        <v>0</v>
      </c>
      <c r="J111" s="84">
        <f>IFERROR(VLOOKUP($B111,[1]NUM1!$G$3:$T$99,7,FALSE),0)</f>
        <v>0</v>
      </c>
      <c r="K111" s="84">
        <f>IFERROR(VLOOKUP($B111,[1]NUM1!$G$3:$T$99,8,FALSE),0)</f>
        <v>0</v>
      </c>
      <c r="L111" s="84">
        <f>IFERROR(VLOOKUP($B111,[1]NUM1!$G$3:$T$99,9,FALSE),0)</f>
        <v>0</v>
      </c>
      <c r="M111" s="84">
        <f>IFERROR(VLOOKUP($B111,[1]NUM1!$G$3:$T$99,10,FALSE),0)</f>
        <v>0</v>
      </c>
      <c r="N111" s="84">
        <f>IFERROR(VLOOKUP($B111,[1]NUM1!$G$3:$T$99,11,FALSE),0)</f>
        <v>0</v>
      </c>
      <c r="O111" s="84">
        <f>IFERROR(VLOOKUP($B111,[1]NUM1!$G$3:$T$99,12,FALSE),0)</f>
        <v>0</v>
      </c>
      <c r="P111" s="84">
        <f>IFERROR(VLOOKUP($B111,[1]NUM1!$G$3:$T$99,13,FALSE),0)</f>
        <v>2</v>
      </c>
      <c r="Q111" s="85">
        <f t="shared" si="21"/>
        <v>2</v>
      </c>
      <c r="R111" s="84">
        <f>IFERROR(VLOOKUP($B111,[1]DEN1!$G$3:$T$102,2,FALSE),0)</f>
        <v>0</v>
      </c>
      <c r="S111" s="84">
        <f>IFERROR(VLOOKUP($B111,[1]DEN1!$G$3:$T$102,3,FALSE),0)</f>
        <v>0</v>
      </c>
      <c r="T111" s="84">
        <f>IFERROR(VLOOKUP($B111,[1]DEN1!$G$3:$T$102,4,FALSE),0)</f>
        <v>0</v>
      </c>
      <c r="U111" s="84">
        <f>IFERROR(VLOOKUP($B111,[1]DEN1!$G$3:$T$102,5,FALSE),0)</f>
        <v>0</v>
      </c>
      <c r="V111" s="84">
        <f>IFERROR(VLOOKUP($B111,[1]DEN1!$G$3:$T$102,6,FALSE),0)</f>
        <v>0</v>
      </c>
      <c r="W111" s="84">
        <f>IFERROR(VLOOKUP($B111,[1]DEN1!$G$3:$T$102,7,FALSE),0)</f>
        <v>0</v>
      </c>
      <c r="X111" s="84">
        <f>IFERROR(VLOOKUP($B111,[1]DEN1!$G$3:$T$102,8,FALSE),0)</f>
        <v>0</v>
      </c>
      <c r="Y111" s="84">
        <f>IFERROR(VLOOKUP($B111,[1]DEN1!$G$3:$T$102,9,FALSE),0)</f>
        <v>0</v>
      </c>
      <c r="Z111" s="84">
        <f>IFERROR(VLOOKUP($B111,[1]DEN1!$G$3:$T$102,10,FALSE),0)</f>
        <v>2</v>
      </c>
      <c r="AA111" s="84">
        <f>IFERROR(VLOOKUP($B111,[1]DEN1!$G$3:$T$102,11,FALSE),0)</f>
        <v>0</v>
      </c>
      <c r="AB111" s="84">
        <f>IFERROR(VLOOKUP($B111,[1]DEN1!$G$3:$T$102,12,FALSE),0)</f>
        <v>0</v>
      </c>
      <c r="AC111" s="84">
        <f>IFERROR(VLOOKUP($B111,[1]DEN1!$G$3:$T$102,13,FALSE),0)</f>
        <v>0</v>
      </c>
      <c r="AD111" s="85">
        <f t="shared" si="17"/>
        <v>2</v>
      </c>
    </row>
    <row r="112" spans="1:30" x14ac:dyDescent="0.25">
      <c r="A112" s="2" t="s">
        <v>123</v>
      </c>
      <c r="B112" s="2" t="s">
        <v>130</v>
      </c>
      <c r="C112" s="4"/>
      <c r="D112" s="4"/>
      <c r="E112" s="84">
        <f>IFERROR(VLOOKUP($B112,[1]NUM1!$G$3:$T$99,2,FALSE),0)</f>
        <v>0</v>
      </c>
      <c r="F112" s="84">
        <f>IFERROR(VLOOKUP($B112,[1]NUM1!$G$3:$T$99,3,FALSE),0)</f>
        <v>0</v>
      </c>
      <c r="G112" s="84">
        <f>IFERROR(VLOOKUP($B112,[1]NUM1!$G$3:$T$99,4,FALSE),0)</f>
        <v>0</v>
      </c>
      <c r="H112" s="84">
        <f>IFERROR(VLOOKUP($B112,[1]NUM1!$G$3:$T$99,5,FALSE),0)</f>
        <v>0</v>
      </c>
      <c r="I112" s="84">
        <f>IFERROR(VLOOKUP($B112,[1]NUM1!$G$3:$T$99,6,FALSE),0)</f>
        <v>0</v>
      </c>
      <c r="J112" s="84">
        <f>IFERROR(VLOOKUP($B112,[1]NUM1!$G$3:$T$99,7,FALSE),0)</f>
        <v>0</v>
      </c>
      <c r="K112" s="84">
        <f>IFERROR(VLOOKUP($B112,[1]NUM1!$G$3:$T$99,8,FALSE),0)</f>
        <v>0</v>
      </c>
      <c r="L112" s="84">
        <f>IFERROR(VLOOKUP($B112,[1]NUM1!$G$3:$T$99,9,FALSE),0)</f>
        <v>0</v>
      </c>
      <c r="M112" s="84">
        <f>IFERROR(VLOOKUP($B112,[1]NUM1!$G$3:$T$99,10,FALSE),0)</f>
        <v>0</v>
      </c>
      <c r="N112" s="84">
        <f>IFERROR(VLOOKUP($B112,[1]NUM1!$G$3:$T$99,11,FALSE),0)</f>
        <v>0</v>
      </c>
      <c r="O112" s="84">
        <f>IFERROR(VLOOKUP($B112,[1]NUM1!$G$3:$T$99,12,FALSE),0)</f>
        <v>0</v>
      </c>
      <c r="P112" s="84">
        <f>IFERROR(VLOOKUP($B112,[1]NUM1!$G$3:$T$99,13,FALSE),0)</f>
        <v>0</v>
      </c>
      <c r="Q112" s="85">
        <f t="shared" si="21"/>
        <v>0</v>
      </c>
      <c r="R112" s="84">
        <f>IFERROR(VLOOKUP($B112,[1]DEN1!$G$3:$T$102,2,FALSE),0)</f>
        <v>0</v>
      </c>
      <c r="S112" s="84">
        <f>IFERROR(VLOOKUP($B112,[1]DEN1!$G$3:$T$102,3,FALSE),0)</f>
        <v>0</v>
      </c>
      <c r="T112" s="84">
        <f>IFERROR(VLOOKUP($B112,[1]DEN1!$G$3:$T$102,4,FALSE),0)</f>
        <v>0</v>
      </c>
      <c r="U112" s="84">
        <f>IFERROR(VLOOKUP($B112,[1]DEN1!$G$3:$T$102,5,FALSE),0)</f>
        <v>0</v>
      </c>
      <c r="V112" s="84">
        <f>IFERROR(VLOOKUP($B112,[1]DEN1!$G$3:$T$102,6,FALSE),0)</f>
        <v>0</v>
      </c>
      <c r="W112" s="84">
        <f>IFERROR(VLOOKUP($B112,[1]DEN1!$G$3:$T$102,7,FALSE),0)</f>
        <v>0</v>
      </c>
      <c r="X112" s="84">
        <f>IFERROR(VLOOKUP($B112,[1]DEN1!$G$3:$T$102,8,FALSE),0)</f>
        <v>0</v>
      </c>
      <c r="Y112" s="84">
        <f>IFERROR(VLOOKUP($B112,[1]DEN1!$G$3:$T$102,9,FALSE),0)</f>
        <v>0</v>
      </c>
      <c r="Z112" s="84">
        <f>IFERROR(VLOOKUP($B112,[1]DEN1!$G$3:$T$102,10,FALSE),0)</f>
        <v>0</v>
      </c>
      <c r="AA112" s="84">
        <f>IFERROR(VLOOKUP($B112,[1]DEN1!$G$3:$T$102,11,FALSE),0)</f>
        <v>0</v>
      </c>
      <c r="AB112" s="84">
        <f>IFERROR(VLOOKUP($B112,[1]DEN1!$G$3:$T$102,12,FALSE),0)</f>
        <v>0</v>
      </c>
      <c r="AC112" s="84">
        <f>IFERROR(VLOOKUP($B112,[1]DEN1!$G$3:$T$102,13,FALSE),0)</f>
        <v>0</v>
      </c>
      <c r="AD112" s="85">
        <f t="shared" si="17"/>
        <v>0</v>
      </c>
    </row>
    <row r="113" spans="1:30" x14ac:dyDescent="0.25">
      <c r="A113" s="2" t="s">
        <v>123</v>
      </c>
      <c r="B113" s="2" t="s">
        <v>131</v>
      </c>
      <c r="C113" s="4"/>
      <c r="D113" s="4"/>
      <c r="E113" s="84">
        <f>IFERROR(VLOOKUP($B113,[1]NUM1!$G$3:$T$99,2,FALSE),0)</f>
        <v>0</v>
      </c>
      <c r="F113" s="84">
        <f>IFERROR(VLOOKUP($B113,[1]NUM1!$G$3:$T$99,3,FALSE),0)</f>
        <v>0</v>
      </c>
      <c r="G113" s="84">
        <f>IFERROR(VLOOKUP($B113,[1]NUM1!$G$3:$T$99,4,FALSE),0)</f>
        <v>0</v>
      </c>
      <c r="H113" s="84">
        <f>IFERROR(VLOOKUP($B113,[1]NUM1!$G$3:$T$99,5,FALSE),0)</f>
        <v>0</v>
      </c>
      <c r="I113" s="84">
        <f>IFERROR(VLOOKUP($B113,[1]NUM1!$G$3:$T$99,6,FALSE),0)</f>
        <v>0</v>
      </c>
      <c r="J113" s="84">
        <f>IFERROR(VLOOKUP($B113,[1]NUM1!$G$3:$T$99,7,FALSE),0)</f>
        <v>0</v>
      </c>
      <c r="K113" s="84">
        <f>IFERROR(VLOOKUP($B113,[1]NUM1!$G$3:$T$99,8,FALSE),0)</f>
        <v>0</v>
      </c>
      <c r="L113" s="84">
        <f>IFERROR(VLOOKUP($B113,[1]NUM1!$G$3:$T$99,9,FALSE),0)</f>
        <v>0</v>
      </c>
      <c r="M113" s="84">
        <f>IFERROR(VLOOKUP($B113,[1]NUM1!$G$3:$T$99,10,FALSE),0)</f>
        <v>0</v>
      </c>
      <c r="N113" s="84">
        <f>IFERROR(VLOOKUP($B113,[1]NUM1!$G$3:$T$99,11,FALSE),0)</f>
        <v>0</v>
      </c>
      <c r="O113" s="84">
        <f>IFERROR(VLOOKUP($B113,[1]NUM1!$G$3:$T$99,12,FALSE),0)</f>
        <v>0</v>
      </c>
      <c r="P113" s="84">
        <f>IFERROR(VLOOKUP($B113,[1]NUM1!$G$3:$T$99,13,FALSE),0)</f>
        <v>0</v>
      </c>
      <c r="Q113" s="85">
        <f t="shared" si="21"/>
        <v>0</v>
      </c>
      <c r="R113" s="84">
        <f>IFERROR(VLOOKUP($B113,[1]DEN1!$G$3:$T$102,2,FALSE),0)</f>
        <v>0</v>
      </c>
      <c r="S113" s="84">
        <f>IFERROR(VLOOKUP($B113,[1]DEN1!$G$3:$T$102,3,FALSE),0)</f>
        <v>0</v>
      </c>
      <c r="T113" s="84">
        <f>IFERROR(VLOOKUP($B113,[1]DEN1!$G$3:$T$102,4,FALSE),0)</f>
        <v>0</v>
      </c>
      <c r="U113" s="84">
        <f>IFERROR(VLOOKUP($B113,[1]DEN1!$G$3:$T$102,5,FALSE),0)</f>
        <v>0</v>
      </c>
      <c r="V113" s="84">
        <f>IFERROR(VLOOKUP($B113,[1]DEN1!$G$3:$T$102,6,FALSE),0)</f>
        <v>0</v>
      </c>
      <c r="W113" s="84">
        <f>IFERROR(VLOOKUP($B113,[1]DEN1!$G$3:$T$102,7,FALSE),0)</f>
        <v>0</v>
      </c>
      <c r="X113" s="84">
        <f>IFERROR(VLOOKUP($B113,[1]DEN1!$G$3:$T$102,8,FALSE),0)</f>
        <v>0</v>
      </c>
      <c r="Y113" s="84">
        <f>IFERROR(VLOOKUP($B113,[1]DEN1!$G$3:$T$102,9,FALSE),0)</f>
        <v>0</v>
      </c>
      <c r="Z113" s="84">
        <f>IFERROR(VLOOKUP($B113,[1]DEN1!$G$3:$T$102,10,FALSE),0)</f>
        <v>0</v>
      </c>
      <c r="AA113" s="84">
        <f>IFERROR(VLOOKUP($B113,[1]DEN1!$G$3:$T$102,11,FALSE),0)</f>
        <v>0</v>
      </c>
      <c r="AB113" s="84">
        <f>IFERROR(VLOOKUP($B113,[1]DEN1!$G$3:$T$102,12,FALSE),0)</f>
        <v>0</v>
      </c>
      <c r="AC113" s="84">
        <f>IFERROR(VLOOKUP($B113,[1]DEN1!$G$3:$T$102,13,FALSE),0)</f>
        <v>0</v>
      </c>
      <c r="AD113" s="85">
        <f t="shared" si="17"/>
        <v>0</v>
      </c>
    </row>
    <row r="114" spans="1:30" x14ac:dyDescent="0.25">
      <c r="A114" s="2" t="s">
        <v>123</v>
      </c>
      <c r="B114" s="2" t="s">
        <v>132</v>
      </c>
      <c r="C114" s="4"/>
      <c r="D114" s="4"/>
      <c r="E114" s="84">
        <f>IFERROR(VLOOKUP($B114,[1]NUM1!$G$3:$T$99,2,FALSE),0)</f>
        <v>0</v>
      </c>
      <c r="F114" s="84">
        <f>IFERROR(VLOOKUP($B114,[1]NUM1!$G$3:$T$99,3,FALSE),0)</f>
        <v>0</v>
      </c>
      <c r="G114" s="84">
        <f>IFERROR(VLOOKUP($B114,[1]NUM1!$G$3:$T$99,4,FALSE),0)</f>
        <v>0</v>
      </c>
      <c r="H114" s="84">
        <f>IFERROR(VLOOKUP($B114,[1]NUM1!$G$3:$T$99,5,FALSE),0)</f>
        <v>0</v>
      </c>
      <c r="I114" s="84">
        <f>IFERROR(VLOOKUP($B114,[1]NUM1!$G$3:$T$99,6,FALSE),0)</f>
        <v>0</v>
      </c>
      <c r="J114" s="84">
        <f>IFERROR(VLOOKUP($B114,[1]NUM1!$G$3:$T$99,7,FALSE),0)</f>
        <v>0</v>
      </c>
      <c r="K114" s="84">
        <f>IFERROR(VLOOKUP($B114,[1]NUM1!$G$3:$T$99,8,FALSE),0)</f>
        <v>0</v>
      </c>
      <c r="L114" s="84">
        <f>IFERROR(VLOOKUP($B114,[1]NUM1!$G$3:$T$99,9,FALSE),0)</f>
        <v>0</v>
      </c>
      <c r="M114" s="84">
        <f>IFERROR(VLOOKUP($B114,[1]NUM1!$G$3:$T$99,10,FALSE),0)</f>
        <v>0</v>
      </c>
      <c r="N114" s="84">
        <f>IFERROR(VLOOKUP($B114,[1]NUM1!$G$3:$T$99,11,FALSE),0)</f>
        <v>0</v>
      </c>
      <c r="O114" s="84">
        <f>IFERROR(VLOOKUP($B114,[1]NUM1!$G$3:$T$99,12,FALSE),0)</f>
        <v>0</v>
      </c>
      <c r="P114" s="84">
        <f>IFERROR(VLOOKUP($B114,[1]NUM1!$G$3:$T$99,13,FALSE),0)</f>
        <v>0</v>
      </c>
      <c r="Q114" s="85">
        <f t="shared" si="21"/>
        <v>0</v>
      </c>
      <c r="R114" s="84">
        <f>IFERROR(VLOOKUP($B114,[1]DEN1!$G$3:$T$102,2,FALSE),0)</f>
        <v>0</v>
      </c>
      <c r="S114" s="84">
        <f>IFERROR(VLOOKUP($B114,[1]DEN1!$G$3:$T$102,3,FALSE),0)</f>
        <v>0</v>
      </c>
      <c r="T114" s="84">
        <f>IFERROR(VLOOKUP($B114,[1]DEN1!$G$3:$T$102,4,FALSE),0)</f>
        <v>0</v>
      </c>
      <c r="U114" s="84">
        <f>IFERROR(VLOOKUP($B114,[1]DEN1!$G$3:$T$102,5,FALSE),0)</f>
        <v>0</v>
      </c>
      <c r="V114" s="84">
        <f>IFERROR(VLOOKUP($B114,[1]DEN1!$G$3:$T$102,6,FALSE),0)</f>
        <v>0</v>
      </c>
      <c r="W114" s="84">
        <f>IFERROR(VLOOKUP($B114,[1]DEN1!$G$3:$T$102,7,FALSE),0)</f>
        <v>0</v>
      </c>
      <c r="X114" s="84">
        <f>IFERROR(VLOOKUP($B114,[1]DEN1!$G$3:$T$102,8,FALSE),0)</f>
        <v>0</v>
      </c>
      <c r="Y114" s="84">
        <f>IFERROR(VLOOKUP($B114,[1]DEN1!$G$3:$T$102,9,FALSE),0)</f>
        <v>0</v>
      </c>
      <c r="Z114" s="84">
        <f>IFERROR(VLOOKUP($B114,[1]DEN1!$G$3:$T$102,10,FALSE),0)</f>
        <v>0</v>
      </c>
      <c r="AA114" s="84">
        <f>IFERROR(VLOOKUP($B114,[1]DEN1!$G$3:$T$102,11,FALSE),0)</f>
        <v>0</v>
      </c>
      <c r="AB114" s="84">
        <f>IFERROR(VLOOKUP($B114,[1]DEN1!$G$3:$T$102,12,FALSE),0)</f>
        <v>0</v>
      </c>
      <c r="AC114" s="84">
        <f>IFERROR(VLOOKUP($B114,[1]DEN1!$G$3:$T$102,13,FALSE),0)</f>
        <v>0</v>
      </c>
      <c r="AD114" s="85">
        <f t="shared" si="17"/>
        <v>0</v>
      </c>
    </row>
    <row r="115" spans="1:30" x14ac:dyDescent="0.25">
      <c r="A115" s="2" t="s">
        <v>123</v>
      </c>
      <c r="B115" s="2" t="s">
        <v>133</v>
      </c>
      <c r="C115" s="4"/>
      <c r="D115" s="4"/>
      <c r="E115" s="84">
        <f>IFERROR(VLOOKUP($B115,[1]NUM1!$G$3:$T$99,2,FALSE),0)</f>
        <v>0</v>
      </c>
      <c r="F115" s="84">
        <f>IFERROR(VLOOKUP($B115,[1]NUM1!$G$3:$T$99,3,FALSE),0)</f>
        <v>0</v>
      </c>
      <c r="G115" s="84">
        <f>IFERROR(VLOOKUP($B115,[1]NUM1!$G$3:$T$99,4,FALSE),0)</f>
        <v>0</v>
      </c>
      <c r="H115" s="84">
        <f>IFERROR(VLOOKUP($B115,[1]NUM1!$G$3:$T$99,5,FALSE),0)</f>
        <v>0</v>
      </c>
      <c r="I115" s="84">
        <f>IFERROR(VLOOKUP($B115,[1]NUM1!$G$3:$T$99,6,FALSE),0)</f>
        <v>0</v>
      </c>
      <c r="J115" s="84">
        <f>IFERROR(VLOOKUP($B115,[1]NUM1!$G$3:$T$99,7,FALSE),0)</f>
        <v>0</v>
      </c>
      <c r="K115" s="84">
        <f>IFERROR(VLOOKUP($B115,[1]NUM1!$G$3:$T$99,8,FALSE),0)</f>
        <v>0</v>
      </c>
      <c r="L115" s="84">
        <f>IFERROR(VLOOKUP($B115,[1]NUM1!$G$3:$T$99,9,FALSE),0)</f>
        <v>0</v>
      </c>
      <c r="M115" s="84">
        <f>IFERROR(VLOOKUP($B115,[1]NUM1!$G$3:$T$99,10,FALSE),0)</f>
        <v>0</v>
      </c>
      <c r="N115" s="84">
        <f>IFERROR(VLOOKUP($B115,[1]NUM1!$G$3:$T$99,11,FALSE),0)</f>
        <v>0</v>
      </c>
      <c r="O115" s="84">
        <f>IFERROR(VLOOKUP($B115,[1]NUM1!$G$3:$T$99,12,FALSE),0)</f>
        <v>0</v>
      </c>
      <c r="P115" s="84">
        <f>IFERROR(VLOOKUP($B115,[1]NUM1!$G$3:$T$99,13,FALSE),0)</f>
        <v>0</v>
      </c>
      <c r="Q115" s="85">
        <f t="shared" si="21"/>
        <v>0</v>
      </c>
      <c r="R115" s="84">
        <f>IFERROR(VLOOKUP($B115,[1]DEN1!$G$3:$T$102,2,FALSE),0)</f>
        <v>0</v>
      </c>
      <c r="S115" s="84">
        <f>IFERROR(VLOOKUP($B115,[1]DEN1!$G$3:$T$102,3,FALSE),0)</f>
        <v>0</v>
      </c>
      <c r="T115" s="84">
        <f>IFERROR(VLOOKUP($B115,[1]DEN1!$G$3:$T$102,4,FALSE),0)</f>
        <v>0</v>
      </c>
      <c r="U115" s="84">
        <f>IFERROR(VLOOKUP($B115,[1]DEN1!$G$3:$T$102,5,FALSE),0)</f>
        <v>0</v>
      </c>
      <c r="V115" s="84">
        <f>IFERROR(VLOOKUP($B115,[1]DEN1!$G$3:$T$102,6,FALSE),0)</f>
        <v>0</v>
      </c>
      <c r="W115" s="84">
        <f>IFERROR(VLOOKUP($B115,[1]DEN1!$G$3:$T$102,7,FALSE),0)</f>
        <v>0</v>
      </c>
      <c r="X115" s="84">
        <f>IFERROR(VLOOKUP($B115,[1]DEN1!$G$3:$T$102,8,FALSE),0)</f>
        <v>0</v>
      </c>
      <c r="Y115" s="84">
        <f>IFERROR(VLOOKUP($B115,[1]DEN1!$G$3:$T$102,9,FALSE),0)</f>
        <v>0</v>
      </c>
      <c r="Z115" s="84">
        <f>IFERROR(VLOOKUP($B115,[1]DEN1!$G$3:$T$102,10,FALSE),0)</f>
        <v>0</v>
      </c>
      <c r="AA115" s="84">
        <f>IFERROR(VLOOKUP($B115,[1]DEN1!$G$3:$T$102,11,FALSE),0)</f>
        <v>0</v>
      </c>
      <c r="AB115" s="84">
        <f>IFERROR(VLOOKUP($B115,[1]DEN1!$G$3:$T$102,12,FALSE),0)</f>
        <v>0</v>
      </c>
      <c r="AC115" s="84">
        <f>IFERROR(VLOOKUP($B115,[1]DEN1!$G$3:$T$102,13,FALSE),0)</f>
        <v>0</v>
      </c>
      <c r="AD115" s="85">
        <f t="shared" si="17"/>
        <v>0</v>
      </c>
    </row>
    <row r="116" spans="1:30" x14ac:dyDescent="0.25">
      <c r="A116" s="2" t="s">
        <v>123</v>
      </c>
      <c r="B116" s="2" t="s">
        <v>134</v>
      </c>
      <c r="C116" s="4"/>
      <c r="D116" s="4"/>
      <c r="E116" s="84">
        <f>IFERROR(VLOOKUP($B116,[1]NUM1!$G$3:$T$99,2,FALSE),0)</f>
        <v>0</v>
      </c>
      <c r="F116" s="84">
        <f>IFERROR(VLOOKUP($B116,[1]NUM1!$G$3:$T$99,3,FALSE),0)</f>
        <v>0</v>
      </c>
      <c r="G116" s="84">
        <f>IFERROR(VLOOKUP($B116,[1]NUM1!$G$3:$T$99,4,FALSE),0)</f>
        <v>0</v>
      </c>
      <c r="H116" s="84">
        <f>IFERROR(VLOOKUP($B116,[1]NUM1!$G$3:$T$99,5,FALSE),0)</f>
        <v>0</v>
      </c>
      <c r="I116" s="84">
        <f>IFERROR(VLOOKUP($B116,[1]NUM1!$G$3:$T$99,6,FALSE),0)</f>
        <v>0</v>
      </c>
      <c r="J116" s="84">
        <f>IFERROR(VLOOKUP($B116,[1]NUM1!$G$3:$T$99,7,FALSE),0)</f>
        <v>0</v>
      </c>
      <c r="K116" s="84">
        <f>IFERROR(VLOOKUP($B116,[1]NUM1!$G$3:$T$99,8,FALSE),0)</f>
        <v>0</v>
      </c>
      <c r="L116" s="84">
        <f>IFERROR(VLOOKUP($B116,[1]NUM1!$G$3:$T$99,9,FALSE),0)</f>
        <v>0</v>
      </c>
      <c r="M116" s="84">
        <f>IFERROR(VLOOKUP($B116,[1]NUM1!$G$3:$T$99,10,FALSE),0)</f>
        <v>0</v>
      </c>
      <c r="N116" s="84">
        <f>IFERROR(VLOOKUP($B116,[1]NUM1!$G$3:$T$99,11,FALSE),0)</f>
        <v>0</v>
      </c>
      <c r="O116" s="84">
        <f>IFERROR(VLOOKUP($B116,[1]NUM1!$G$3:$T$99,12,FALSE),0)</f>
        <v>0</v>
      </c>
      <c r="P116" s="84">
        <f>IFERROR(VLOOKUP($B116,[1]NUM1!$G$3:$T$99,13,FALSE),0)</f>
        <v>0</v>
      </c>
      <c r="Q116" s="85">
        <f t="shared" si="21"/>
        <v>0</v>
      </c>
      <c r="R116" s="84">
        <f>IFERROR(VLOOKUP($B116,[1]DEN1!$G$3:$T$102,2,FALSE),0)</f>
        <v>0</v>
      </c>
      <c r="S116" s="84">
        <f>IFERROR(VLOOKUP($B116,[1]DEN1!$G$3:$T$102,3,FALSE),0)</f>
        <v>0</v>
      </c>
      <c r="T116" s="84">
        <f>IFERROR(VLOOKUP($B116,[1]DEN1!$G$3:$T$102,4,FALSE),0)</f>
        <v>0</v>
      </c>
      <c r="U116" s="84">
        <f>IFERROR(VLOOKUP($B116,[1]DEN1!$G$3:$T$102,5,FALSE),0)</f>
        <v>0</v>
      </c>
      <c r="V116" s="84">
        <f>IFERROR(VLOOKUP($B116,[1]DEN1!$G$3:$T$102,6,FALSE),0)</f>
        <v>0</v>
      </c>
      <c r="W116" s="84">
        <f>IFERROR(VLOOKUP($B116,[1]DEN1!$G$3:$T$102,7,FALSE),0)</f>
        <v>0</v>
      </c>
      <c r="X116" s="84">
        <f>IFERROR(VLOOKUP($B116,[1]DEN1!$G$3:$T$102,8,FALSE),0)</f>
        <v>0</v>
      </c>
      <c r="Y116" s="84">
        <f>IFERROR(VLOOKUP($B116,[1]DEN1!$G$3:$T$102,9,FALSE),0)</f>
        <v>0</v>
      </c>
      <c r="Z116" s="84">
        <f>IFERROR(VLOOKUP($B116,[1]DEN1!$G$3:$T$102,10,FALSE),0)</f>
        <v>0</v>
      </c>
      <c r="AA116" s="84">
        <f>IFERROR(VLOOKUP($B116,[1]DEN1!$G$3:$T$102,11,FALSE),0)</f>
        <v>0</v>
      </c>
      <c r="AB116" s="84">
        <f>IFERROR(VLOOKUP($B116,[1]DEN1!$G$3:$T$102,12,FALSE),0)</f>
        <v>0</v>
      </c>
      <c r="AC116" s="84">
        <f>IFERROR(VLOOKUP($B116,[1]DEN1!$G$3:$T$102,13,FALSE),0)</f>
        <v>0</v>
      </c>
      <c r="AD116" s="85">
        <f t="shared" si="17"/>
        <v>0</v>
      </c>
    </row>
    <row r="117" spans="1:30" x14ac:dyDescent="0.25">
      <c r="A117" s="2" t="s">
        <v>123</v>
      </c>
      <c r="B117" s="2" t="s">
        <v>135</v>
      </c>
      <c r="C117" s="4"/>
      <c r="D117" s="4"/>
      <c r="E117" s="84">
        <f>IFERROR(VLOOKUP($B117,[1]NUM1!$G$3:$T$99,2,FALSE),0)</f>
        <v>0</v>
      </c>
      <c r="F117" s="84">
        <f>IFERROR(VLOOKUP($B117,[1]NUM1!$G$3:$T$99,3,FALSE),0)</f>
        <v>0</v>
      </c>
      <c r="G117" s="84">
        <f>IFERROR(VLOOKUP($B117,[1]NUM1!$G$3:$T$99,4,FALSE),0)</f>
        <v>0</v>
      </c>
      <c r="H117" s="84">
        <f>IFERROR(VLOOKUP($B117,[1]NUM1!$G$3:$T$99,5,FALSE),0)</f>
        <v>0</v>
      </c>
      <c r="I117" s="84">
        <f>IFERROR(VLOOKUP($B117,[1]NUM1!$G$3:$T$99,6,FALSE),0)</f>
        <v>0</v>
      </c>
      <c r="J117" s="84">
        <f>IFERROR(VLOOKUP($B117,[1]NUM1!$G$3:$T$99,7,FALSE),0)</f>
        <v>0</v>
      </c>
      <c r="K117" s="84">
        <f>IFERROR(VLOOKUP($B117,[1]NUM1!$G$3:$T$99,8,FALSE),0)</f>
        <v>0</v>
      </c>
      <c r="L117" s="84">
        <f>IFERROR(VLOOKUP($B117,[1]NUM1!$G$3:$T$99,9,FALSE),0)</f>
        <v>0</v>
      </c>
      <c r="M117" s="84">
        <f>IFERROR(VLOOKUP($B117,[1]NUM1!$G$3:$T$99,10,FALSE),0)</f>
        <v>0</v>
      </c>
      <c r="N117" s="84">
        <f>IFERROR(VLOOKUP($B117,[1]NUM1!$G$3:$T$99,11,FALSE),0)</f>
        <v>0</v>
      </c>
      <c r="O117" s="84">
        <f>IFERROR(VLOOKUP($B117,[1]NUM1!$G$3:$T$99,12,FALSE),0)</f>
        <v>0</v>
      </c>
      <c r="P117" s="84">
        <f>IFERROR(VLOOKUP($B117,[1]NUM1!$G$3:$T$99,13,FALSE),0)</f>
        <v>0</v>
      </c>
      <c r="Q117" s="85">
        <f t="shared" si="21"/>
        <v>0</v>
      </c>
      <c r="R117" s="84">
        <f>IFERROR(VLOOKUP($B117,[1]DEN1!$G$3:$T$102,2,FALSE),0)</f>
        <v>0</v>
      </c>
      <c r="S117" s="84">
        <f>IFERROR(VLOOKUP($B117,[1]DEN1!$G$3:$T$102,3,FALSE),0)</f>
        <v>0</v>
      </c>
      <c r="T117" s="84">
        <f>IFERROR(VLOOKUP($B117,[1]DEN1!$G$3:$T$102,4,FALSE),0)</f>
        <v>0</v>
      </c>
      <c r="U117" s="84">
        <f>IFERROR(VLOOKUP($B117,[1]DEN1!$G$3:$T$102,5,FALSE),0)</f>
        <v>0</v>
      </c>
      <c r="V117" s="84">
        <f>IFERROR(VLOOKUP($B117,[1]DEN1!$G$3:$T$102,6,FALSE),0)</f>
        <v>0</v>
      </c>
      <c r="W117" s="84">
        <f>IFERROR(VLOOKUP($B117,[1]DEN1!$G$3:$T$102,7,FALSE),0)</f>
        <v>0</v>
      </c>
      <c r="X117" s="84">
        <f>IFERROR(VLOOKUP($B117,[1]DEN1!$G$3:$T$102,8,FALSE),0)</f>
        <v>0</v>
      </c>
      <c r="Y117" s="84">
        <f>IFERROR(VLOOKUP($B117,[1]DEN1!$G$3:$T$102,9,FALSE),0)</f>
        <v>0</v>
      </c>
      <c r="Z117" s="84">
        <f>IFERROR(VLOOKUP($B117,[1]DEN1!$G$3:$T$102,10,FALSE),0)</f>
        <v>0</v>
      </c>
      <c r="AA117" s="84">
        <f>IFERROR(VLOOKUP($B117,[1]DEN1!$G$3:$T$102,11,FALSE),0)</f>
        <v>0</v>
      </c>
      <c r="AB117" s="84">
        <f>IFERROR(VLOOKUP($B117,[1]DEN1!$G$3:$T$102,12,FALSE),0)</f>
        <v>0</v>
      </c>
      <c r="AC117" s="84">
        <f>IFERROR(VLOOKUP($B117,[1]DEN1!$G$3:$T$102,13,FALSE),0)</f>
        <v>0</v>
      </c>
      <c r="AD117" s="85">
        <f t="shared" si="17"/>
        <v>0</v>
      </c>
    </row>
    <row r="118" spans="1:30" x14ac:dyDescent="0.25">
      <c r="A118" s="2" t="s">
        <v>123</v>
      </c>
      <c r="B118" s="2" t="s">
        <v>136</v>
      </c>
      <c r="C118" s="4"/>
      <c r="D118" s="4"/>
      <c r="E118" s="84">
        <f>IFERROR(VLOOKUP($B118,[1]NUM1!$G$3:$T$99,2,FALSE),0)</f>
        <v>0</v>
      </c>
      <c r="F118" s="84">
        <f>IFERROR(VLOOKUP($B118,[1]NUM1!$G$3:$T$99,3,FALSE),0)</f>
        <v>0</v>
      </c>
      <c r="G118" s="84">
        <f>IFERROR(VLOOKUP($B118,[1]NUM1!$G$3:$T$99,4,FALSE),0)</f>
        <v>0</v>
      </c>
      <c r="H118" s="84">
        <f>IFERROR(VLOOKUP($B118,[1]NUM1!$G$3:$T$99,5,FALSE),0)</f>
        <v>1</v>
      </c>
      <c r="I118" s="84">
        <f>IFERROR(VLOOKUP($B118,[1]NUM1!$G$3:$T$99,6,FALSE),0)</f>
        <v>0</v>
      </c>
      <c r="J118" s="84">
        <f>IFERROR(VLOOKUP($B118,[1]NUM1!$G$3:$T$99,7,FALSE),0)</f>
        <v>0</v>
      </c>
      <c r="K118" s="84">
        <f>IFERROR(VLOOKUP($B118,[1]NUM1!$G$3:$T$99,8,FALSE),0)</f>
        <v>0</v>
      </c>
      <c r="L118" s="84">
        <f>IFERROR(VLOOKUP($B118,[1]NUM1!$G$3:$T$99,9,FALSE),0)</f>
        <v>0</v>
      </c>
      <c r="M118" s="84">
        <f>IFERROR(VLOOKUP($B118,[1]NUM1!$G$3:$T$99,10,FALSE),0)</f>
        <v>0</v>
      </c>
      <c r="N118" s="84">
        <f>IFERROR(VLOOKUP($B118,[1]NUM1!$G$3:$T$99,11,FALSE),0)</f>
        <v>0</v>
      </c>
      <c r="O118" s="84">
        <f>IFERROR(VLOOKUP($B118,[1]NUM1!$G$3:$T$99,12,FALSE),0)</f>
        <v>0</v>
      </c>
      <c r="P118" s="84">
        <f>IFERROR(VLOOKUP($B118,[1]NUM1!$G$3:$T$99,13,FALSE),0)</f>
        <v>0</v>
      </c>
      <c r="Q118" s="85">
        <f t="shared" si="21"/>
        <v>1</v>
      </c>
      <c r="R118" s="84">
        <f>IFERROR(VLOOKUP($B118,[1]DEN1!$G$3:$T$102,2,FALSE),0)</f>
        <v>1</v>
      </c>
      <c r="S118" s="84">
        <f>IFERROR(VLOOKUP($B118,[1]DEN1!$G$3:$T$102,3,FALSE),0)</f>
        <v>0</v>
      </c>
      <c r="T118" s="84">
        <f>IFERROR(VLOOKUP($B118,[1]DEN1!$G$3:$T$102,4,FALSE),0)</f>
        <v>0</v>
      </c>
      <c r="U118" s="84">
        <f>IFERROR(VLOOKUP($B118,[1]DEN1!$G$3:$T$102,5,FALSE),0)</f>
        <v>0</v>
      </c>
      <c r="V118" s="84">
        <f>IFERROR(VLOOKUP($B118,[1]DEN1!$G$3:$T$102,6,FALSE),0)</f>
        <v>0</v>
      </c>
      <c r="W118" s="84">
        <f>IFERROR(VLOOKUP($B118,[1]DEN1!$G$3:$T$102,7,FALSE),0)</f>
        <v>0</v>
      </c>
      <c r="X118" s="84">
        <f>IFERROR(VLOOKUP($B118,[1]DEN1!$G$3:$T$102,8,FALSE),0)</f>
        <v>0</v>
      </c>
      <c r="Y118" s="84">
        <f>IFERROR(VLOOKUP($B118,[1]DEN1!$G$3:$T$102,9,FALSE),0)</f>
        <v>0</v>
      </c>
      <c r="Z118" s="84">
        <f>IFERROR(VLOOKUP($B118,[1]DEN1!$G$3:$T$102,10,FALSE),0)</f>
        <v>0</v>
      </c>
      <c r="AA118" s="84">
        <f>IFERROR(VLOOKUP($B118,[1]DEN1!$G$3:$T$102,11,FALSE),0)</f>
        <v>0</v>
      </c>
      <c r="AB118" s="84">
        <f>IFERROR(VLOOKUP($B118,[1]DEN1!$G$3:$T$102,12,FALSE),0)</f>
        <v>0</v>
      </c>
      <c r="AC118" s="84">
        <f>IFERROR(VLOOKUP($B118,[1]DEN1!$G$3:$T$102,13,FALSE),0)</f>
        <v>0</v>
      </c>
      <c r="AD118" s="85">
        <f>SUM(R118:AC118)</f>
        <v>1</v>
      </c>
    </row>
    <row r="119" spans="1:30" x14ac:dyDescent="0.25">
      <c r="A119" s="2" t="s">
        <v>123</v>
      </c>
      <c r="B119" s="2" t="s">
        <v>137</v>
      </c>
      <c r="C119" s="4"/>
      <c r="D119" s="4"/>
      <c r="E119" s="84">
        <f>IFERROR(VLOOKUP($B119,[1]NUM1!$G$3:$T$99,2,FALSE),0)</f>
        <v>0</v>
      </c>
      <c r="F119" s="84">
        <f>IFERROR(VLOOKUP($B119,[1]NUM1!$G$3:$T$99,3,FALSE),0)</f>
        <v>0</v>
      </c>
      <c r="G119" s="84">
        <f>IFERROR(VLOOKUP($B119,[1]NUM1!$G$3:$T$99,4,FALSE),0)</f>
        <v>0</v>
      </c>
      <c r="H119" s="84">
        <f>IFERROR(VLOOKUP($B119,[1]NUM1!$G$3:$T$99,5,FALSE),0)</f>
        <v>0</v>
      </c>
      <c r="I119" s="84">
        <f>IFERROR(VLOOKUP($B119,[1]NUM1!$G$3:$T$99,6,FALSE),0)</f>
        <v>0</v>
      </c>
      <c r="J119" s="84">
        <f>IFERROR(VLOOKUP($B119,[1]NUM1!$G$3:$T$99,7,FALSE),0)</f>
        <v>0</v>
      </c>
      <c r="K119" s="84">
        <f>IFERROR(VLOOKUP($B119,[1]NUM1!$G$3:$T$99,8,FALSE),0)</f>
        <v>0</v>
      </c>
      <c r="L119" s="84">
        <f>IFERROR(VLOOKUP($B119,[1]NUM1!$G$3:$T$99,9,FALSE),0)</f>
        <v>0</v>
      </c>
      <c r="M119" s="84">
        <f>IFERROR(VLOOKUP($B119,[1]NUM1!$G$3:$T$99,10,FALSE),0)</f>
        <v>0</v>
      </c>
      <c r="N119" s="84">
        <f>IFERROR(VLOOKUP($B119,[1]NUM1!$G$3:$T$99,11,FALSE),0)</f>
        <v>0</v>
      </c>
      <c r="O119" s="84">
        <f>IFERROR(VLOOKUP($B119,[1]NUM1!$G$3:$T$99,12,FALSE),0)</f>
        <v>0</v>
      </c>
      <c r="P119" s="84">
        <f>IFERROR(VLOOKUP($B119,[1]NUM1!$G$3:$T$99,13,FALSE),0)</f>
        <v>0</v>
      </c>
      <c r="Q119" s="85">
        <f t="shared" si="21"/>
        <v>0</v>
      </c>
      <c r="R119" s="84">
        <f>IFERROR(VLOOKUP($B119,[1]DEN1!$G$3:$T$102,2,FALSE),0)</f>
        <v>0</v>
      </c>
      <c r="S119" s="84">
        <f>IFERROR(VLOOKUP($B119,[1]DEN1!$G$3:$T$102,3,FALSE),0)</f>
        <v>0</v>
      </c>
      <c r="T119" s="84">
        <f>IFERROR(VLOOKUP($B119,[1]DEN1!$G$3:$T$102,4,FALSE),0)</f>
        <v>0</v>
      </c>
      <c r="U119" s="84">
        <f>IFERROR(VLOOKUP($B119,[1]DEN1!$G$3:$T$102,5,FALSE),0)</f>
        <v>0</v>
      </c>
      <c r="V119" s="84">
        <f>IFERROR(VLOOKUP($B119,[1]DEN1!$G$3:$T$102,6,FALSE),0)</f>
        <v>0</v>
      </c>
      <c r="W119" s="84">
        <f>IFERROR(VLOOKUP($B119,[1]DEN1!$G$3:$T$102,7,FALSE),0)</f>
        <v>0</v>
      </c>
      <c r="X119" s="84">
        <f>IFERROR(VLOOKUP($B119,[1]DEN1!$G$3:$T$102,8,FALSE),0)</f>
        <v>0</v>
      </c>
      <c r="Y119" s="84">
        <f>IFERROR(VLOOKUP($B119,[1]DEN1!$G$3:$T$102,9,FALSE),0)</f>
        <v>0</v>
      </c>
      <c r="Z119" s="84">
        <f>IFERROR(VLOOKUP($B119,[1]DEN1!$G$3:$T$102,10,FALSE),0)</f>
        <v>0</v>
      </c>
      <c r="AA119" s="84">
        <f>IFERROR(VLOOKUP($B119,[1]DEN1!$G$3:$T$102,11,FALSE),0)</f>
        <v>0</v>
      </c>
      <c r="AB119" s="84">
        <f>IFERROR(VLOOKUP($B119,[1]DEN1!$G$3:$T$102,12,FALSE),0)</f>
        <v>0</v>
      </c>
      <c r="AC119" s="84">
        <f>IFERROR(VLOOKUP($B119,[1]DEN1!$G$3:$T$102,13,FALSE),0)</f>
        <v>0</v>
      </c>
      <c r="AD119" s="85">
        <f>SUM(R119:AC119)</f>
        <v>0</v>
      </c>
    </row>
    <row r="120" spans="1:30" x14ac:dyDescent="0.25">
      <c r="A120" s="2" t="s">
        <v>123</v>
      </c>
      <c r="B120" s="2" t="s">
        <v>138</v>
      </c>
      <c r="C120" s="4"/>
      <c r="D120" s="4"/>
      <c r="E120" s="84">
        <f>IFERROR(VLOOKUP($B120,[1]NUM1!$G$3:$T$99,2,FALSE),0)</f>
        <v>0</v>
      </c>
      <c r="F120" s="84">
        <f>IFERROR(VLOOKUP($B120,[1]NUM1!$G$3:$T$99,3,FALSE),0)</f>
        <v>0</v>
      </c>
      <c r="G120" s="84">
        <f>IFERROR(VLOOKUP($B120,[1]NUM1!$G$3:$T$99,4,FALSE),0)</f>
        <v>0</v>
      </c>
      <c r="H120" s="84">
        <f>IFERROR(VLOOKUP($B120,[1]NUM1!$G$3:$T$99,5,FALSE),0)</f>
        <v>1</v>
      </c>
      <c r="I120" s="84">
        <f>IFERROR(VLOOKUP($B120,[1]NUM1!$G$3:$T$99,6,FALSE),0)</f>
        <v>0</v>
      </c>
      <c r="J120" s="84">
        <f>IFERROR(VLOOKUP($B120,[1]NUM1!$G$3:$T$99,7,FALSE),0)</f>
        <v>0</v>
      </c>
      <c r="K120" s="84">
        <f>IFERROR(VLOOKUP($B120,[1]NUM1!$G$3:$T$99,8,FALSE),0)</f>
        <v>0</v>
      </c>
      <c r="L120" s="84">
        <f>IFERROR(VLOOKUP($B120,[1]NUM1!$G$3:$T$99,9,FALSE),0)</f>
        <v>2</v>
      </c>
      <c r="M120" s="84">
        <f>IFERROR(VLOOKUP($B120,[1]NUM1!$G$3:$T$99,10,FALSE),0)</f>
        <v>0</v>
      </c>
      <c r="N120" s="84">
        <f>IFERROR(VLOOKUP($B120,[1]NUM1!$G$3:$T$99,11,FALSE),0)</f>
        <v>0</v>
      </c>
      <c r="O120" s="84">
        <f>IFERROR(VLOOKUP($B120,[1]NUM1!$G$3:$T$99,12,FALSE),0)</f>
        <v>2</v>
      </c>
      <c r="P120" s="84">
        <f>IFERROR(VLOOKUP($B120,[1]NUM1!$G$3:$T$99,13,FALSE),0)</f>
        <v>3</v>
      </c>
      <c r="Q120" s="85">
        <f t="shared" si="21"/>
        <v>8</v>
      </c>
      <c r="R120" s="84">
        <f>IFERROR(VLOOKUP($B120,[1]DEN1!$G$3:$T$102,2,FALSE),0)</f>
        <v>1</v>
      </c>
      <c r="S120" s="84">
        <f>IFERROR(VLOOKUP($B120,[1]DEN1!$G$3:$T$102,3,FALSE),0)</f>
        <v>0</v>
      </c>
      <c r="T120" s="84">
        <f>IFERROR(VLOOKUP($B120,[1]DEN1!$G$3:$T$102,4,FALSE),0)</f>
        <v>1</v>
      </c>
      <c r="U120" s="84">
        <f>IFERROR(VLOOKUP($B120,[1]DEN1!$G$3:$T$102,5,FALSE),0)</f>
        <v>0</v>
      </c>
      <c r="V120" s="84">
        <f>IFERROR(VLOOKUP($B120,[1]DEN1!$G$3:$T$102,6,FALSE),0)</f>
        <v>0</v>
      </c>
      <c r="W120" s="84">
        <f>IFERROR(VLOOKUP($B120,[1]DEN1!$G$3:$T$102,7,FALSE),0)</f>
        <v>0</v>
      </c>
      <c r="X120" s="84">
        <f>IFERROR(VLOOKUP($B120,[1]DEN1!$G$3:$T$102,8,FALSE),0)</f>
        <v>0</v>
      </c>
      <c r="Y120" s="84">
        <f>IFERROR(VLOOKUP($B120,[1]DEN1!$G$3:$T$102,9,FALSE),0)</f>
        <v>3</v>
      </c>
      <c r="Z120" s="84">
        <f>IFERROR(VLOOKUP($B120,[1]DEN1!$G$3:$T$102,10,FALSE),0)</f>
        <v>0</v>
      </c>
      <c r="AA120" s="84">
        <f>IFERROR(VLOOKUP($B120,[1]DEN1!$G$3:$T$102,11,FALSE),0)</f>
        <v>0</v>
      </c>
      <c r="AB120" s="84">
        <f>IFERROR(VLOOKUP($B120,[1]DEN1!$G$3:$T$102,12,FALSE),0)</f>
        <v>0</v>
      </c>
      <c r="AC120" s="84">
        <f>IFERROR(VLOOKUP($B120,[1]DEN1!$G$3:$T$102,13,FALSE),0)</f>
        <v>0</v>
      </c>
      <c r="AD120" s="85">
        <f>SUM(R120:AC120)</f>
        <v>5</v>
      </c>
    </row>
    <row r="121" spans="1:30" x14ac:dyDescent="0.25">
      <c r="A121" s="2" t="s">
        <v>123</v>
      </c>
      <c r="B121" s="2" t="s">
        <v>139</v>
      </c>
      <c r="C121" s="4"/>
      <c r="D121" s="4"/>
      <c r="E121" s="84">
        <f>IFERROR(VLOOKUP($B121,[1]NUM1!$G$3:$T$99,2,FALSE),0)</f>
        <v>0</v>
      </c>
      <c r="F121" s="84">
        <f>IFERROR(VLOOKUP($B121,[1]NUM1!$G$3:$T$99,3,FALSE),0)</f>
        <v>0</v>
      </c>
      <c r="G121" s="84">
        <f>IFERROR(VLOOKUP($B121,[1]NUM1!$G$3:$T$99,4,FALSE),0)</f>
        <v>0</v>
      </c>
      <c r="H121" s="84">
        <f>IFERROR(VLOOKUP($B121,[1]NUM1!$G$3:$T$99,5,FALSE),0)</f>
        <v>0</v>
      </c>
      <c r="I121" s="84">
        <f>IFERROR(VLOOKUP($B121,[1]NUM1!$G$3:$T$99,6,FALSE),0)</f>
        <v>0</v>
      </c>
      <c r="J121" s="84">
        <f>IFERROR(VLOOKUP($B121,[1]NUM1!$G$3:$T$99,7,FALSE),0)</f>
        <v>0</v>
      </c>
      <c r="K121" s="84">
        <f>IFERROR(VLOOKUP($B121,[1]NUM1!$G$3:$T$99,8,FALSE),0)</f>
        <v>1</v>
      </c>
      <c r="L121" s="84">
        <f>IFERROR(VLOOKUP($B121,[1]NUM1!$G$3:$T$99,9,FALSE),0)</f>
        <v>0</v>
      </c>
      <c r="M121" s="84">
        <f>IFERROR(VLOOKUP($B121,[1]NUM1!$G$3:$T$99,10,FALSE),0)</f>
        <v>0</v>
      </c>
      <c r="N121" s="84">
        <f>IFERROR(VLOOKUP($B121,[1]NUM1!$G$3:$T$99,11,FALSE),0)</f>
        <v>0</v>
      </c>
      <c r="O121" s="84">
        <f>IFERROR(VLOOKUP($B121,[1]NUM1!$G$3:$T$99,12,FALSE),0)</f>
        <v>0</v>
      </c>
      <c r="P121" s="84">
        <f>IFERROR(VLOOKUP($B121,[1]NUM1!$G$3:$T$99,13,FALSE),0)</f>
        <v>0</v>
      </c>
      <c r="Q121" s="85">
        <f t="shared" si="21"/>
        <v>1</v>
      </c>
      <c r="R121" s="84">
        <f>IFERROR(VLOOKUP($B121,[1]DEN1!$G$3:$T$102,2,FALSE),0)</f>
        <v>0</v>
      </c>
      <c r="S121" s="84">
        <f>IFERROR(VLOOKUP($B121,[1]DEN1!$G$3:$T$102,3,FALSE),0)</f>
        <v>0</v>
      </c>
      <c r="T121" s="84">
        <f>IFERROR(VLOOKUP($B121,[1]DEN1!$G$3:$T$102,4,FALSE),0)</f>
        <v>0</v>
      </c>
      <c r="U121" s="84">
        <f>IFERROR(VLOOKUP($B121,[1]DEN1!$G$3:$T$102,5,FALSE),0)</f>
        <v>1</v>
      </c>
      <c r="V121" s="84">
        <f>IFERROR(VLOOKUP($B121,[1]DEN1!$G$3:$T$102,6,FALSE),0)</f>
        <v>0</v>
      </c>
      <c r="W121" s="84">
        <f>IFERROR(VLOOKUP($B121,[1]DEN1!$G$3:$T$102,7,FALSE),0)</f>
        <v>0</v>
      </c>
      <c r="X121" s="84">
        <f>IFERROR(VLOOKUP($B121,[1]DEN1!$G$3:$T$102,8,FALSE),0)</f>
        <v>0</v>
      </c>
      <c r="Y121" s="84">
        <f>IFERROR(VLOOKUP($B121,[1]DEN1!$G$3:$T$102,9,FALSE),0)</f>
        <v>0</v>
      </c>
      <c r="Z121" s="84">
        <f>IFERROR(VLOOKUP($B121,[1]DEN1!$G$3:$T$102,10,FALSE),0)</f>
        <v>0</v>
      </c>
      <c r="AA121" s="84">
        <f>IFERROR(VLOOKUP($B121,[1]DEN1!$G$3:$T$102,11,FALSE),0)</f>
        <v>0</v>
      </c>
      <c r="AB121" s="84">
        <f>IFERROR(VLOOKUP($B121,[1]DEN1!$G$3:$T$102,12,FALSE),0)</f>
        <v>0</v>
      </c>
      <c r="AC121" s="84">
        <f>IFERROR(VLOOKUP($B121,[1]DEN1!$G$3:$T$102,13,FALSE),0)</f>
        <v>0</v>
      </c>
      <c r="AD121" s="85">
        <f t="shared" si="17"/>
        <v>1</v>
      </c>
    </row>
    <row r="122" spans="1:30" x14ac:dyDescent="0.25">
      <c r="A122" s="11" t="s">
        <v>123</v>
      </c>
      <c r="B122" s="2" t="s">
        <v>140</v>
      </c>
      <c r="C122" s="4"/>
      <c r="D122" s="4"/>
      <c r="E122" s="84">
        <f>IFERROR(VLOOKUP($B122,[1]NUM1!$G$3:$T$99,2,FALSE),0)</f>
        <v>0</v>
      </c>
      <c r="F122" s="84">
        <f>IFERROR(VLOOKUP($B122,[1]NUM1!$G$3:$T$99,3,FALSE),0)</f>
        <v>0</v>
      </c>
      <c r="G122" s="84">
        <f>IFERROR(VLOOKUP($B122,[1]NUM1!$G$3:$T$99,4,FALSE),0)</f>
        <v>0</v>
      </c>
      <c r="H122" s="84">
        <f>IFERROR(VLOOKUP($B122,[1]NUM1!$G$3:$T$99,5,FALSE),0)</f>
        <v>0</v>
      </c>
      <c r="I122" s="84">
        <f>IFERROR(VLOOKUP($B122,[1]NUM1!$G$3:$T$99,6,FALSE),0)</f>
        <v>0</v>
      </c>
      <c r="J122" s="84">
        <f>IFERROR(VLOOKUP($B122,[1]NUM1!$G$3:$T$99,7,FALSE),0)</f>
        <v>0</v>
      </c>
      <c r="K122" s="84">
        <f>IFERROR(VLOOKUP($B122,[1]NUM1!$G$3:$T$99,8,FALSE),0)</f>
        <v>1</v>
      </c>
      <c r="L122" s="84">
        <f>IFERROR(VLOOKUP($B122,[1]NUM1!$G$3:$T$99,9,FALSE),0)</f>
        <v>0</v>
      </c>
      <c r="M122" s="84">
        <f>IFERROR(VLOOKUP($B122,[1]NUM1!$G$3:$T$99,10,FALSE),0)</f>
        <v>0</v>
      </c>
      <c r="N122" s="84">
        <f>IFERROR(VLOOKUP($B122,[1]NUM1!$G$3:$T$99,11,FALSE),0)</f>
        <v>0</v>
      </c>
      <c r="O122" s="84">
        <f>IFERROR(VLOOKUP($B122,[1]NUM1!$G$3:$T$99,12,FALSE),0)</f>
        <v>0</v>
      </c>
      <c r="P122" s="84">
        <f>IFERROR(VLOOKUP($B122,[1]NUM1!$G$3:$T$99,13,FALSE),0)</f>
        <v>0</v>
      </c>
      <c r="Q122" s="85">
        <f t="shared" si="21"/>
        <v>1</v>
      </c>
      <c r="R122" s="84">
        <f>IFERROR(VLOOKUP($B122,[1]DEN1!$G$3:$T$102,2,FALSE),0)</f>
        <v>0</v>
      </c>
      <c r="S122" s="84">
        <f>IFERROR(VLOOKUP($B122,[1]DEN1!$G$3:$T$102,3,FALSE),0)</f>
        <v>0</v>
      </c>
      <c r="T122" s="84">
        <f>IFERROR(VLOOKUP($B122,[1]DEN1!$G$3:$T$102,4,FALSE),0)</f>
        <v>1</v>
      </c>
      <c r="U122" s="84">
        <f>IFERROR(VLOOKUP($B122,[1]DEN1!$G$3:$T$102,5,FALSE),0)</f>
        <v>0</v>
      </c>
      <c r="V122" s="84">
        <f>IFERROR(VLOOKUP($B122,[1]DEN1!$G$3:$T$102,6,FALSE),0)</f>
        <v>0</v>
      </c>
      <c r="W122" s="84">
        <f>IFERROR(VLOOKUP($B122,[1]DEN1!$G$3:$T$102,7,FALSE),0)</f>
        <v>0</v>
      </c>
      <c r="X122" s="84">
        <f>IFERROR(VLOOKUP($B122,[1]DEN1!$G$3:$T$102,8,FALSE),0)</f>
        <v>0</v>
      </c>
      <c r="Y122" s="84">
        <f>IFERROR(VLOOKUP($B122,[1]DEN1!$G$3:$T$102,9,FALSE),0)</f>
        <v>0</v>
      </c>
      <c r="Z122" s="84">
        <f>IFERROR(VLOOKUP($B122,[1]DEN1!$G$3:$T$102,10,FALSE),0)</f>
        <v>0</v>
      </c>
      <c r="AA122" s="84">
        <f>IFERROR(VLOOKUP($B122,[1]DEN1!$G$3:$T$102,11,FALSE),0)</f>
        <v>0</v>
      </c>
      <c r="AB122" s="84">
        <f>IFERROR(VLOOKUP($B122,[1]DEN1!$G$3:$T$102,12,FALSE),0)</f>
        <v>0</v>
      </c>
      <c r="AC122" s="84">
        <f>IFERROR(VLOOKUP($B122,[1]DEN1!$G$3:$T$102,13,FALSE),0)</f>
        <v>0</v>
      </c>
      <c r="AD122" s="85">
        <f t="shared" si="17"/>
        <v>1</v>
      </c>
    </row>
    <row r="123" spans="1:30" ht="14.25" customHeight="1" x14ac:dyDescent="0.25">
      <c r="A123" s="11" t="s">
        <v>123</v>
      </c>
      <c r="B123" s="2" t="s">
        <v>141</v>
      </c>
      <c r="C123" s="4"/>
      <c r="D123" s="4"/>
      <c r="E123" s="84">
        <f>IFERROR(VLOOKUP($B123,[1]NUM1!$G$3:$T$99,2,FALSE),0)</f>
        <v>0</v>
      </c>
      <c r="F123" s="84">
        <f>IFERROR(VLOOKUP($B123,[1]NUM1!$G$3:$T$99,3,FALSE),0)</f>
        <v>0</v>
      </c>
      <c r="G123" s="84">
        <f>IFERROR(VLOOKUP($B123,[1]NUM1!$G$3:$T$99,4,FALSE),0)</f>
        <v>0</v>
      </c>
      <c r="H123" s="84">
        <f>IFERROR(VLOOKUP($B123,[1]NUM1!$G$3:$T$99,5,FALSE),0)</f>
        <v>0</v>
      </c>
      <c r="I123" s="84">
        <f>IFERROR(VLOOKUP($B123,[1]NUM1!$G$3:$T$99,6,FALSE),0)</f>
        <v>0</v>
      </c>
      <c r="J123" s="84">
        <f>IFERROR(VLOOKUP($B123,[1]NUM1!$G$3:$T$99,7,FALSE),0)</f>
        <v>0</v>
      </c>
      <c r="K123" s="84">
        <f>IFERROR(VLOOKUP($B123,[1]NUM1!$G$3:$T$99,8,FALSE),0)</f>
        <v>0</v>
      </c>
      <c r="L123" s="84">
        <f>IFERROR(VLOOKUP($B123,[1]NUM1!$G$3:$T$99,9,FALSE),0)</f>
        <v>0</v>
      </c>
      <c r="M123" s="84">
        <f>IFERROR(VLOOKUP($B123,[1]NUM1!$G$3:$T$99,10,FALSE),0)</f>
        <v>0</v>
      </c>
      <c r="N123" s="84">
        <f>IFERROR(VLOOKUP($B123,[1]NUM1!$G$3:$T$99,11,FALSE),0)</f>
        <v>0</v>
      </c>
      <c r="O123" s="84">
        <f>IFERROR(VLOOKUP($B123,[1]NUM1!$G$3:$T$99,12,FALSE),0)</f>
        <v>0</v>
      </c>
      <c r="P123" s="84">
        <f>IFERROR(VLOOKUP($B123,[1]NUM1!$G$3:$T$99,13,FALSE),0)</f>
        <v>0</v>
      </c>
      <c r="Q123" s="85">
        <f t="shared" si="21"/>
        <v>0</v>
      </c>
      <c r="R123" s="84">
        <f>IFERROR(VLOOKUP($B123,[1]DEN1!$G$3:$T$102,2,FALSE),0)</f>
        <v>0</v>
      </c>
      <c r="S123" s="84">
        <f>IFERROR(VLOOKUP($B123,[1]DEN1!$G$3:$T$102,3,FALSE),0)</f>
        <v>0</v>
      </c>
      <c r="T123" s="84">
        <f>IFERROR(VLOOKUP($B123,[1]DEN1!$G$3:$T$102,4,FALSE),0)</f>
        <v>0</v>
      </c>
      <c r="U123" s="84">
        <f>IFERROR(VLOOKUP($B123,[1]DEN1!$G$3:$T$102,5,FALSE),0)</f>
        <v>0</v>
      </c>
      <c r="V123" s="84">
        <f>IFERROR(VLOOKUP($B123,[1]DEN1!$G$3:$T$102,6,FALSE),0)</f>
        <v>0</v>
      </c>
      <c r="W123" s="84">
        <f>IFERROR(VLOOKUP($B123,[1]DEN1!$G$3:$T$102,7,FALSE),0)</f>
        <v>0</v>
      </c>
      <c r="X123" s="84">
        <f>IFERROR(VLOOKUP($B123,[1]DEN1!$G$3:$T$102,8,FALSE),0)</f>
        <v>0</v>
      </c>
      <c r="Y123" s="84">
        <f>IFERROR(VLOOKUP($B123,[1]DEN1!$G$3:$T$102,9,FALSE),0)</f>
        <v>0</v>
      </c>
      <c r="Z123" s="84">
        <f>IFERROR(VLOOKUP($B123,[1]DEN1!$G$3:$T$102,10,FALSE),0)</f>
        <v>0</v>
      </c>
      <c r="AA123" s="84">
        <f>IFERROR(VLOOKUP($B123,[1]DEN1!$G$3:$T$102,11,FALSE),0)</f>
        <v>0</v>
      </c>
      <c r="AB123" s="84">
        <f>IFERROR(VLOOKUP($B123,[1]DEN1!$G$3:$T$102,12,FALSE),0)</f>
        <v>0</v>
      </c>
      <c r="AC123" s="84">
        <f>IFERROR(VLOOKUP($B123,[1]DEN1!$G$3:$T$102,13,FALSE),0)</f>
        <v>0</v>
      </c>
      <c r="AD123" s="85">
        <f t="shared" si="17"/>
        <v>0</v>
      </c>
    </row>
    <row r="124" spans="1:30" ht="15.75" customHeight="1" x14ac:dyDescent="0.25">
      <c r="A124" s="137" t="s">
        <v>142</v>
      </c>
      <c r="B124" s="138"/>
      <c r="C124" s="9">
        <f>D124/'Metas Muni'!G14</f>
        <v>1.1882716049382716</v>
      </c>
      <c r="D124" s="10">
        <f>Q124/AD124</f>
        <v>1.0694444444444444</v>
      </c>
      <c r="E124" s="86">
        <f>SUM(E106:E123)</f>
        <v>4</v>
      </c>
      <c r="F124" s="86">
        <f t="shared" ref="F124:Q124" si="22">SUM(F106:F123)</f>
        <v>2</v>
      </c>
      <c r="G124" s="86">
        <f t="shared" si="22"/>
        <v>0</v>
      </c>
      <c r="H124" s="86">
        <f t="shared" si="22"/>
        <v>7</v>
      </c>
      <c r="I124" s="86">
        <f t="shared" si="22"/>
        <v>1</v>
      </c>
      <c r="J124" s="86">
        <f t="shared" si="22"/>
        <v>7</v>
      </c>
      <c r="K124" s="86">
        <f t="shared" si="22"/>
        <v>8</v>
      </c>
      <c r="L124" s="86">
        <f t="shared" si="22"/>
        <v>7</v>
      </c>
      <c r="M124" s="86">
        <f t="shared" si="22"/>
        <v>5</v>
      </c>
      <c r="N124" s="86">
        <f t="shared" si="22"/>
        <v>9</v>
      </c>
      <c r="O124" s="86">
        <f>SUM(O106:O123)</f>
        <v>11</v>
      </c>
      <c r="P124" s="86">
        <f>SUM(P106:P123)</f>
        <v>16</v>
      </c>
      <c r="Q124" s="86">
        <f t="shared" si="22"/>
        <v>77</v>
      </c>
      <c r="R124" s="86">
        <f>SUM(R106:R123)</f>
        <v>8</v>
      </c>
      <c r="S124" s="86">
        <f>SUM(S106:S123)</f>
        <v>5</v>
      </c>
      <c r="T124" s="86">
        <f t="shared" ref="T124:AD124" si="23">SUM(T106:T123)</f>
        <v>11</v>
      </c>
      <c r="U124" s="86">
        <f t="shared" si="23"/>
        <v>6</v>
      </c>
      <c r="V124" s="86">
        <f t="shared" si="23"/>
        <v>4</v>
      </c>
      <c r="W124" s="86">
        <f t="shared" si="23"/>
        <v>5</v>
      </c>
      <c r="X124" s="86">
        <f t="shared" si="23"/>
        <v>8</v>
      </c>
      <c r="Y124" s="86">
        <f t="shared" si="23"/>
        <v>14</v>
      </c>
      <c r="Z124" s="86">
        <f t="shared" si="23"/>
        <v>10</v>
      </c>
      <c r="AA124" s="86">
        <f t="shared" si="23"/>
        <v>1</v>
      </c>
      <c r="AB124" s="86">
        <f>SUM(AB106:AB123)</f>
        <v>0</v>
      </c>
      <c r="AC124" s="86">
        <f>SUM(AC106:AC123)</f>
        <v>0</v>
      </c>
      <c r="AD124" s="87">
        <f t="shared" si="23"/>
        <v>72</v>
      </c>
    </row>
    <row r="125" spans="1:30" x14ac:dyDescent="0.25">
      <c r="A125" s="2" t="s">
        <v>143</v>
      </c>
      <c r="B125" s="2" t="s">
        <v>144</v>
      </c>
      <c r="C125" s="4"/>
      <c r="D125" s="4"/>
      <c r="E125" s="84">
        <f>IFERROR(VLOOKUP($B125,[1]NUM1!$G$3:$T$99,2,FALSE),0)</f>
        <v>0</v>
      </c>
      <c r="F125" s="84">
        <f>IFERROR(VLOOKUP($B125,[1]NUM1!$G$3:$T$99,3,FALSE),0)</f>
        <v>0</v>
      </c>
      <c r="G125" s="84">
        <f>IFERROR(VLOOKUP($B125,[1]NUM1!$G$3:$T$99,4,FALSE),0)</f>
        <v>0</v>
      </c>
      <c r="H125" s="84">
        <f>IFERROR(VLOOKUP($B125,[1]NUM1!$G$3:$T$99,5,FALSE),0)</f>
        <v>0</v>
      </c>
      <c r="I125" s="84">
        <f>IFERROR(VLOOKUP($B125,[1]NUM1!$G$3:$T$99,6,FALSE),0)</f>
        <v>0</v>
      </c>
      <c r="J125" s="84">
        <f>IFERROR(VLOOKUP($B125,[1]NUM1!$G$3:$T$99,7,FALSE),0)</f>
        <v>0</v>
      </c>
      <c r="K125" s="84">
        <f>IFERROR(VLOOKUP($B125,[1]NUM1!$G$3:$T$99,8,FALSE),0)</f>
        <v>0</v>
      </c>
      <c r="L125" s="84">
        <f>IFERROR(VLOOKUP($B125,[1]NUM1!$G$3:$T$99,9,FALSE),0)</f>
        <v>0</v>
      </c>
      <c r="M125" s="84">
        <f>IFERROR(VLOOKUP($B125,[1]NUM1!$G$3:$T$99,10,FALSE),0)</f>
        <v>0</v>
      </c>
      <c r="N125" s="84">
        <f>IFERROR(VLOOKUP($B125,[1]NUM1!$G$3:$T$99,11,FALSE),0)</f>
        <v>0</v>
      </c>
      <c r="O125" s="84">
        <f>IFERROR(VLOOKUP($B125,[1]NUM1!$G$3:$T$99,12,FALSE),0)</f>
        <v>0</v>
      </c>
      <c r="P125" s="84">
        <f>IFERROR(VLOOKUP($B125,[1]NUM1!$G$3:$T$99,13,FALSE),0)</f>
        <v>0</v>
      </c>
      <c r="Q125" s="85">
        <f t="shared" ref="Q125:Q136" si="24">SUM(E125:P125)</f>
        <v>0</v>
      </c>
      <c r="R125" s="84">
        <f>IFERROR(VLOOKUP($B125,[1]DEN1!$G$3:$T$102,2,FALSE),0)</f>
        <v>0</v>
      </c>
      <c r="S125" s="84">
        <f>IFERROR(VLOOKUP($B125,[1]DEN1!$G$3:$T$102,3,FALSE),0)</f>
        <v>0</v>
      </c>
      <c r="T125" s="84">
        <f>IFERROR(VLOOKUP($B125,[1]DEN1!$G$3:$T$102,4,FALSE),0)</f>
        <v>0</v>
      </c>
      <c r="U125" s="84">
        <f>IFERROR(VLOOKUP($B125,[1]DEN1!$G$3:$T$102,5,FALSE),0)</f>
        <v>0</v>
      </c>
      <c r="V125" s="84">
        <f>IFERROR(VLOOKUP($B125,[1]DEN1!$G$3:$T$102,6,FALSE),0)</f>
        <v>0</v>
      </c>
      <c r="W125" s="84">
        <f>IFERROR(VLOOKUP($B125,[1]DEN1!$G$3:$T$102,7,FALSE),0)</f>
        <v>0</v>
      </c>
      <c r="X125" s="84">
        <f>IFERROR(VLOOKUP($B125,[1]DEN1!$G$3:$T$102,8,FALSE),0)</f>
        <v>0</v>
      </c>
      <c r="Y125" s="84">
        <f>IFERROR(VLOOKUP($B125,[1]DEN1!$G$3:$T$102,9,FALSE),0)</f>
        <v>0</v>
      </c>
      <c r="Z125" s="84">
        <f>IFERROR(VLOOKUP($B125,[1]DEN1!$G$3:$T$102,10,FALSE),0)</f>
        <v>0</v>
      </c>
      <c r="AA125" s="84">
        <f>IFERROR(VLOOKUP($B125,[1]DEN1!$G$3:$T$102,11,FALSE),0)</f>
        <v>0</v>
      </c>
      <c r="AB125" s="84">
        <f>IFERROR(VLOOKUP($B125,[1]DEN1!$G$3:$T$102,12,FALSE),0)</f>
        <v>0</v>
      </c>
      <c r="AC125" s="84">
        <f>IFERROR(VLOOKUP($B125,[1]DEN1!$G$3:$T$102,13,FALSE),0)</f>
        <v>0</v>
      </c>
      <c r="AD125" s="85">
        <f t="shared" si="17"/>
        <v>0</v>
      </c>
    </row>
    <row r="126" spans="1:30" x14ac:dyDescent="0.25">
      <c r="A126" s="2" t="s">
        <v>143</v>
      </c>
      <c r="B126" s="2" t="s">
        <v>145</v>
      </c>
      <c r="C126" s="4"/>
      <c r="D126" s="4"/>
      <c r="E126" s="84">
        <f>IFERROR(VLOOKUP($B126,[1]NUM1!$G$3:$T$99,2,FALSE),0)</f>
        <v>0</v>
      </c>
      <c r="F126" s="84">
        <f>IFERROR(VLOOKUP($B126,[1]NUM1!$G$3:$T$99,3,FALSE),0)</f>
        <v>0</v>
      </c>
      <c r="G126" s="84">
        <f>IFERROR(VLOOKUP($B126,[1]NUM1!$G$3:$T$99,4,FALSE),0)</f>
        <v>0</v>
      </c>
      <c r="H126" s="84">
        <f>IFERROR(VLOOKUP($B126,[1]NUM1!$G$3:$T$99,5,FALSE),0)</f>
        <v>0</v>
      </c>
      <c r="I126" s="84">
        <f>IFERROR(VLOOKUP($B126,[1]NUM1!$G$3:$T$99,6,FALSE),0)</f>
        <v>0</v>
      </c>
      <c r="J126" s="84">
        <f>IFERROR(VLOOKUP($B126,[1]NUM1!$G$3:$T$99,7,FALSE),0)</f>
        <v>0</v>
      </c>
      <c r="K126" s="84">
        <f>IFERROR(VLOOKUP($B126,[1]NUM1!$G$3:$T$99,8,FALSE),0)</f>
        <v>0</v>
      </c>
      <c r="L126" s="84">
        <f>IFERROR(VLOOKUP($B126,[1]NUM1!$G$3:$T$99,9,FALSE),0)</f>
        <v>0</v>
      </c>
      <c r="M126" s="84">
        <f>IFERROR(VLOOKUP($B126,[1]NUM1!$G$3:$T$99,10,FALSE),0)</f>
        <v>0</v>
      </c>
      <c r="N126" s="84">
        <f>IFERROR(VLOOKUP($B126,[1]NUM1!$G$3:$T$99,11,FALSE),0)</f>
        <v>1</v>
      </c>
      <c r="O126" s="84">
        <f>IFERROR(VLOOKUP($B126,[1]NUM1!$G$3:$T$99,12,FALSE),0)</f>
        <v>0</v>
      </c>
      <c r="P126" s="84">
        <f>IFERROR(VLOOKUP($B126,[1]NUM1!$G$3:$T$99,13,FALSE),0)</f>
        <v>0</v>
      </c>
      <c r="Q126" s="85">
        <f t="shared" si="24"/>
        <v>1</v>
      </c>
      <c r="R126" s="84">
        <f>IFERROR(VLOOKUP($B126,[1]DEN1!$G$3:$T$102,2,FALSE),0)</f>
        <v>0</v>
      </c>
      <c r="S126" s="84">
        <f>IFERROR(VLOOKUP($B126,[1]DEN1!$G$3:$T$102,3,FALSE),0)</f>
        <v>0</v>
      </c>
      <c r="T126" s="84">
        <f>IFERROR(VLOOKUP($B126,[1]DEN1!$G$3:$T$102,4,FALSE),0)</f>
        <v>0</v>
      </c>
      <c r="U126" s="84">
        <f>IFERROR(VLOOKUP($B126,[1]DEN1!$G$3:$T$102,5,FALSE),0)</f>
        <v>1</v>
      </c>
      <c r="V126" s="84">
        <f>IFERROR(VLOOKUP($B126,[1]DEN1!$G$3:$T$102,6,FALSE),0)</f>
        <v>0</v>
      </c>
      <c r="W126" s="84">
        <f>IFERROR(VLOOKUP($B126,[1]DEN1!$G$3:$T$102,7,FALSE),0)</f>
        <v>0</v>
      </c>
      <c r="X126" s="84">
        <f>IFERROR(VLOOKUP($B126,[1]DEN1!$G$3:$T$102,8,FALSE),0)</f>
        <v>0</v>
      </c>
      <c r="Y126" s="84">
        <f>IFERROR(VLOOKUP($B126,[1]DEN1!$G$3:$T$102,9,FALSE),0)</f>
        <v>0</v>
      </c>
      <c r="Z126" s="84">
        <f>IFERROR(VLOOKUP($B126,[1]DEN1!$G$3:$T$102,10,FALSE),0)</f>
        <v>0</v>
      </c>
      <c r="AA126" s="84">
        <f>IFERROR(VLOOKUP($B126,[1]DEN1!$G$3:$T$102,11,FALSE),0)</f>
        <v>0</v>
      </c>
      <c r="AB126" s="84">
        <f>IFERROR(VLOOKUP($B126,[1]DEN1!$G$3:$T$102,12,FALSE),0)</f>
        <v>0</v>
      </c>
      <c r="AC126" s="84">
        <f>IFERROR(VLOOKUP($B126,[1]DEN1!$G$3:$T$102,13,FALSE),0)</f>
        <v>0</v>
      </c>
      <c r="AD126" s="85">
        <f t="shared" si="17"/>
        <v>1</v>
      </c>
    </row>
    <row r="127" spans="1:30" x14ac:dyDescent="0.25">
      <c r="A127" s="2" t="s">
        <v>143</v>
      </c>
      <c r="B127" s="2" t="s">
        <v>146</v>
      </c>
      <c r="C127" s="4"/>
      <c r="D127" s="4"/>
      <c r="E127" s="84">
        <f>IFERROR(VLOOKUP($B127,[1]NUM1!$G$3:$T$99,2,FALSE),0)</f>
        <v>0</v>
      </c>
      <c r="F127" s="84">
        <f>IFERROR(VLOOKUP($B127,[1]NUM1!$G$3:$T$99,3,FALSE),0)</f>
        <v>0</v>
      </c>
      <c r="G127" s="84">
        <f>IFERROR(VLOOKUP($B127,[1]NUM1!$G$3:$T$99,4,FALSE),0)</f>
        <v>0</v>
      </c>
      <c r="H127" s="84">
        <f>IFERROR(VLOOKUP($B127,[1]NUM1!$G$3:$T$99,5,FALSE),0)</f>
        <v>0</v>
      </c>
      <c r="I127" s="84">
        <f>IFERROR(VLOOKUP($B127,[1]NUM1!$G$3:$T$99,6,FALSE),0)</f>
        <v>0</v>
      </c>
      <c r="J127" s="84">
        <f>IFERROR(VLOOKUP($B127,[1]NUM1!$G$3:$T$99,7,FALSE),0)</f>
        <v>0</v>
      </c>
      <c r="K127" s="84">
        <f>IFERROR(VLOOKUP($B127,[1]NUM1!$G$3:$T$99,8,FALSE),0)</f>
        <v>0</v>
      </c>
      <c r="L127" s="84">
        <f>IFERROR(VLOOKUP($B127,[1]NUM1!$G$3:$T$99,9,FALSE),0)</f>
        <v>0</v>
      </c>
      <c r="M127" s="84">
        <f>IFERROR(VLOOKUP($B127,[1]NUM1!$G$3:$T$99,10,FALSE),0)</f>
        <v>0</v>
      </c>
      <c r="N127" s="84">
        <f>IFERROR(VLOOKUP($B127,[1]NUM1!$G$3:$T$99,11,FALSE),0)</f>
        <v>0</v>
      </c>
      <c r="O127" s="84">
        <f>IFERROR(VLOOKUP($B127,[1]NUM1!$G$3:$T$99,12,FALSE),0)</f>
        <v>0</v>
      </c>
      <c r="P127" s="84">
        <f>IFERROR(VLOOKUP($B127,[1]NUM1!$G$3:$T$99,13,FALSE),0)</f>
        <v>0</v>
      </c>
      <c r="Q127" s="85">
        <f t="shared" si="24"/>
        <v>0</v>
      </c>
      <c r="R127" s="84">
        <f>IFERROR(VLOOKUP($B127,[1]DEN1!$G$3:$T$102,2,FALSE),0)</f>
        <v>0</v>
      </c>
      <c r="S127" s="84">
        <f>IFERROR(VLOOKUP($B127,[1]DEN1!$G$3:$T$102,3,FALSE),0)</f>
        <v>0</v>
      </c>
      <c r="T127" s="84">
        <f>IFERROR(VLOOKUP($B127,[1]DEN1!$G$3:$T$102,4,FALSE),0)</f>
        <v>0</v>
      </c>
      <c r="U127" s="84">
        <f>IFERROR(VLOOKUP($B127,[1]DEN1!$G$3:$T$102,5,FALSE),0)</f>
        <v>0</v>
      </c>
      <c r="V127" s="84">
        <f>IFERROR(VLOOKUP($B127,[1]DEN1!$G$3:$T$102,6,FALSE),0)</f>
        <v>0</v>
      </c>
      <c r="W127" s="84">
        <f>IFERROR(VLOOKUP($B127,[1]DEN1!$G$3:$T$102,7,FALSE),0)</f>
        <v>0</v>
      </c>
      <c r="X127" s="84">
        <f>IFERROR(VLOOKUP($B127,[1]DEN1!$G$3:$T$102,8,FALSE),0)</f>
        <v>0</v>
      </c>
      <c r="Y127" s="84">
        <f>IFERROR(VLOOKUP($B127,[1]DEN1!$G$3:$T$102,9,FALSE),0)</f>
        <v>0</v>
      </c>
      <c r="Z127" s="84">
        <f>IFERROR(VLOOKUP($B127,[1]DEN1!$G$3:$T$102,10,FALSE),0)</f>
        <v>0</v>
      </c>
      <c r="AA127" s="84">
        <f>IFERROR(VLOOKUP($B127,[1]DEN1!$G$3:$T$102,11,FALSE),0)</f>
        <v>0</v>
      </c>
      <c r="AB127" s="84">
        <f>IFERROR(VLOOKUP($B127,[1]DEN1!$G$3:$T$102,12,FALSE),0)</f>
        <v>0</v>
      </c>
      <c r="AC127" s="84">
        <f>IFERROR(VLOOKUP($B127,[1]DEN1!$G$3:$T$102,13,FALSE),0)</f>
        <v>0</v>
      </c>
      <c r="AD127" s="85">
        <f t="shared" si="17"/>
        <v>0</v>
      </c>
    </row>
    <row r="128" spans="1:30" x14ac:dyDescent="0.25">
      <c r="A128" s="2" t="s">
        <v>143</v>
      </c>
      <c r="B128" s="2" t="s">
        <v>147</v>
      </c>
      <c r="C128" s="4"/>
      <c r="D128" s="4"/>
      <c r="E128" s="84">
        <f>IFERROR(VLOOKUP($B128,[1]NUM1!$G$3:$T$99,2,FALSE),0)</f>
        <v>0</v>
      </c>
      <c r="F128" s="84">
        <f>IFERROR(VLOOKUP($B128,[1]NUM1!$G$3:$T$99,3,FALSE),0)</f>
        <v>0</v>
      </c>
      <c r="G128" s="84">
        <f>IFERROR(VLOOKUP($B128,[1]NUM1!$G$3:$T$99,4,FALSE),0)</f>
        <v>0</v>
      </c>
      <c r="H128" s="84">
        <f>IFERROR(VLOOKUP($B128,[1]NUM1!$G$3:$T$99,5,FALSE),0)</f>
        <v>0</v>
      </c>
      <c r="I128" s="84">
        <f>IFERROR(VLOOKUP($B128,[1]NUM1!$G$3:$T$99,6,FALSE),0)</f>
        <v>0</v>
      </c>
      <c r="J128" s="84">
        <f>IFERROR(VLOOKUP($B128,[1]NUM1!$G$3:$T$99,7,FALSE),0)</f>
        <v>0</v>
      </c>
      <c r="K128" s="84">
        <f>IFERROR(VLOOKUP($B128,[1]NUM1!$G$3:$T$99,8,FALSE),0)</f>
        <v>0</v>
      </c>
      <c r="L128" s="84">
        <f>IFERROR(VLOOKUP($B128,[1]NUM1!$G$3:$T$99,9,FALSE),0)</f>
        <v>0</v>
      </c>
      <c r="M128" s="84">
        <f>IFERROR(VLOOKUP($B128,[1]NUM1!$G$3:$T$99,10,FALSE),0)</f>
        <v>0</v>
      </c>
      <c r="N128" s="84">
        <f>IFERROR(VLOOKUP($B128,[1]NUM1!$G$3:$T$99,11,FALSE),0)</f>
        <v>1</v>
      </c>
      <c r="O128" s="84">
        <f>IFERROR(VLOOKUP($B128,[1]NUM1!$G$3:$T$99,12,FALSE),0)</f>
        <v>0</v>
      </c>
      <c r="P128" s="84">
        <f>IFERROR(VLOOKUP($B128,[1]NUM1!$G$3:$T$99,13,FALSE),0)</f>
        <v>0</v>
      </c>
      <c r="Q128" s="85">
        <f t="shared" si="24"/>
        <v>1</v>
      </c>
      <c r="R128" s="84">
        <f>IFERROR(VLOOKUP($B128,[1]DEN1!$G$3:$T$102,2,FALSE),0)</f>
        <v>0</v>
      </c>
      <c r="S128" s="84">
        <f>IFERROR(VLOOKUP($B128,[1]DEN1!$G$3:$T$102,3,FALSE),0)</f>
        <v>0</v>
      </c>
      <c r="T128" s="84">
        <f>IFERROR(VLOOKUP($B128,[1]DEN1!$G$3:$T$102,4,FALSE),0)</f>
        <v>0</v>
      </c>
      <c r="U128" s="84">
        <f>IFERROR(VLOOKUP($B128,[1]DEN1!$G$3:$T$102,5,FALSE),0)</f>
        <v>0</v>
      </c>
      <c r="V128" s="84">
        <f>IFERROR(VLOOKUP($B128,[1]DEN1!$G$3:$T$102,6,FALSE),0)</f>
        <v>0</v>
      </c>
      <c r="W128" s="84">
        <f>IFERROR(VLOOKUP($B128,[1]DEN1!$G$3:$T$102,7,FALSE),0)</f>
        <v>1</v>
      </c>
      <c r="X128" s="84">
        <f>IFERROR(VLOOKUP($B128,[1]DEN1!$G$3:$T$102,8,FALSE),0)</f>
        <v>0</v>
      </c>
      <c r="Y128" s="84">
        <f>IFERROR(VLOOKUP($B128,[1]DEN1!$G$3:$T$102,9,FALSE),0)</f>
        <v>0</v>
      </c>
      <c r="Z128" s="84">
        <f>IFERROR(VLOOKUP($B128,[1]DEN1!$G$3:$T$102,10,FALSE),0)</f>
        <v>0</v>
      </c>
      <c r="AA128" s="84">
        <f>IFERROR(VLOOKUP($B128,[1]DEN1!$G$3:$T$102,11,FALSE),0)</f>
        <v>0</v>
      </c>
      <c r="AB128" s="84">
        <f>IFERROR(VLOOKUP($B128,[1]DEN1!$G$3:$T$102,12,FALSE),0)</f>
        <v>0</v>
      </c>
      <c r="AC128" s="84">
        <f>IFERROR(VLOOKUP($B128,[1]DEN1!$G$3:$T$102,13,FALSE),0)</f>
        <v>0</v>
      </c>
      <c r="AD128" s="85">
        <f t="shared" si="17"/>
        <v>1</v>
      </c>
    </row>
    <row r="129" spans="1:30" x14ac:dyDescent="0.25">
      <c r="A129" s="2" t="s">
        <v>143</v>
      </c>
      <c r="B129" s="2" t="s">
        <v>148</v>
      </c>
      <c r="C129" s="4"/>
      <c r="D129" s="4"/>
      <c r="E129" s="84">
        <f>IFERROR(VLOOKUP($B129,[1]NUM1!$G$3:$T$99,2,FALSE),0)</f>
        <v>0</v>
      </c>
      <c r="F129" s="84">
        <f>IFERROR(VLOOKUP($B129,[1]NUM1!$G$3:$T$99,3,FALSE),0)</f>
        <v>0</v>
      </c>
      <c r="G129" s="84">
        <f>IFERROR(VLOOKUP($B129,[1]NUM1!$G$3:$T$99,4,FALSE),0)</f>
        <v>0</v>
      </c>
      <c r="H129" s="84">
        <f>IFERROR(VLOOKUP($B129,[1]NUM1!$G$3:$T$99,5,FALSE),0)</f>
        <v>0</v>
      </c>
      <c r="I129" s="84">
        <f>IFERROR(VLOOKUP($B129,[1]NUM1!$G$3:$T$99,6,FALSE),0)</f>
        <v>0</v>
      </c>
      <c r="J129" s="84">
        <f>IFERROR(VLOOKUP($B129,[1]NUM1!$G$3:$T$99,7,FALSE),0)</f>
        <v>0</v>
      </c>
      <c r="K129" s="84">
        <f>IFERROR(VLOOKUP($B129,[1]NUM1!$G$3:$T$99,8,FALSE),0)</f>
        <v>0</v>
      </c>
      <c r="L129" s="84">
        <f>IFERROR(VLOOKUP($B129,[1]NUM1!$G$3:$T$99,9,FALSE),0)</f>
        <v>0</v>
      </c>
      <c r="M129" s="84">
        <f>IFERROR(VLOOKUP($B129,[1]NUM1!$G$3:$T$99,10,FALSE),0)</f>
        <v>0</v>
      </c>
      <c r="N129" s="84">
        <f>IFERROR(VLOOKUP($B129,[1]NUM1!$G$3:$T$99,11,FALSE),0)</f>
        <v>0</v>
      </c>
      <c r="O129" s="84">
        <f>IFERROR(VLOOKUP($B129,[1]NUM1!$G$3:$T$99,12,FALSE),0)</f>
        <v>0</v>
      </c>
      <c r="P129" s="84">
        <f>IFERROR(VLOOKUP($B129,[1]NUM1!$G$3:$T$99,13,FALSE),0)</f>
        <v>0</v>
      </c>
      <c r="Q129" s="85">
        <f t="shared" si="24"/>
        <v>0</v>
      </c>
      <c r="R129" s="84">
        <f>IFERROR(VLOOKUP($B129,[1]DEN1!$G$3:$T$102,2,FALSE),0)</f>
        <v>0</v>
      </c>
      <c r="S129" s="84">
        <f>IFERROR(VLOOKUP($B129,[1]DEN1!$G$3:$T$102,3,FALSE),0)</f>
        <v>0</v>
      </c>
      <c r="T129" s="84">
        <f>IFERROR(VLOOKUP($B129,[1]DEN1!$G$3:$T$102,4,FALSE),0)</f>
        <v>0</v>
      </c>
      <c r="U129" s="84">
        <f>IFERROR(VLOOKUP($B129,[1]DEN1!$G$3:$T$102,5,FALSE),0)</f>
        <v>0</v>
      </c>
      <c r="V129" s="84">
        <f>IFERROR(VLOOKUP($B129,[1]DEN1!$G$3:$T$102,6,FALSE),0)</f>
        <v>0</v>
      </c>
      <c r="W129" s="84">
        <f>IFERROR(VLOOKUP($B129,[1]DEN1!$G$3:$T$102,7,FALSE),0)</f>
        <v>0</v>
      </c>
      <c r="X129" s="84">
        <f>IFERROR(VLOOKUP($B129,[1]DEN1!$G$3:$T$102,8,FALSE),0)</f>
        <v>0</v>
      </c>
      <c r="Y129" s="84">
        <f>IFERROR(VLOOKUP($B129,[1]DEN1!$G$3:$T$102,9,FALSE),0)</f>
        <v>0</v>
      </c>
      <c r="Z129" s="84">
        <f>IFERROR(VLOOKUP($B129,[1]DEN1!$G$3:$T$102,10,FALSE),0)</f>
        <v>0</v>
      </c>
      <c r="AA129" s="84">
        <f>IFERROR(VLOOKUP($B129,[1]DEN1!$G$3:$T$102,11,FALSE),0)</f>
        <v>0</v>
      </c>
      <c r="AB129" s="84">
        <f>IFERROR(VLOOKUP($B129,[1]DEN1!$G$3:$T$102,12,FALSE),0)</f>
        <v>0</v>
      </c>
      <c r="AC129" s="84">
        <f>IFERROR(VLOOKUP($B129,[1]DEN1!$G$3:$T$102,13,FALSE),0)</f>
        <v>0</v>
      </c>
      <c r="AD129" s="85">
        <f t="shared" si="17"/>
        <v>0</v>
      </c>
    </row>
    <row r="130" spans="1:30" x14ac:dyDescent="0.25">
      <c r="A130" s="2" t="s">
        <v>143</v>
      </c>
      <c r="B130" s="2" t="s">
        <v>149</v>
      </c>
      <c r="C130" s="4"/>
      <c r="D130" s="4"/>
      <c r="E130" s="84">
        <f>IFERROR(VLOOKUP($B130,[1]NUM1!$G$3:$T$99,2,FALSE),0)</f>
        <v>0</v>
      </c>
      <c r="F130" s="84">
        <f>IFERROR(VLOOKUP($B130,[1]NUM1!$G$3:$T$99,3,FALSE),0)</f>
        <v>0</v>
      </c>
      <c r="G130" s="84">
        <f>IFERROR(VLOOKUP($B130,[1]NUM1!$G$3:$T$99,4,FALSE),0)</f>
        <v>0</v>
      </c>
      <c r="H130" s="84">
        <f>IFERROR(VLOOKUP($B130,[1]NUM1!$G$3:$T$99,5,FALSE),0)</f>
        <v>0</v>
      </c>
      <c r="I130" s="84">
        <f>IFERROR(VLOOKUP($B130,[1]NUM1!$G$3:$T$99,6,FALSE),0)</f>
        <v>0</v>
      </c>
      <c r="J130" s="84">
        <f>IFERROR(VLOOKUP($B130,[1]NUM1!$G$3:$T$99,7,FALSE),0)</f>
        <v>0</v>
      </c>
      <c r="K130" s="84">
        <f>IFERROR(VLOOKUP($B130,[1]NUM1!$G$3:$T$99,8,FALSE),0)</f>
        <v>0</v>
      </c>
      <c r="L130" s="84">
        <f>IFERROR(VLOOKUP($B130,[1]NUM1!$G$3:$T$99,9,FALSE),0)</f>
        <v>0</v>
      </c>
      <c r="M130" s="84">
        <f>IFERROR(VLOOKUP($B130,[1]NUM1!$G$3:$T$99,10,FALSE),0)</f>
        <v>0</v>
      </c>
      <c r="N130" s="84">
        <f>IFERROR(VLOOKUP($B130,[1]NUM1!$G$3:$T$99,11,FALSE),0)</f>
        <v>0</v>
      </c>
      <c r="O130" s="84">
        <f>IFERROR(VLOOKUP($B130,[1]NUM1!$G$3:$T$99,12,FALSE),0)</f>
        <v>0</v>
      </c>
      <c r="P130" s="84">
        <f>IFERROR(VLOOKUP($B130,[1]NUM1!$G$3:$T$99,13,FALSE),0)</f>
        <v>0</v>
      </c>
      <c r="Q130" s="85">
        <f t="shared" si="24"/>
        <v>0</v>
      </c>
      <c r="R130" s="84">
        <f>IFERROR(VLOOKUP($B130,[1]DEN1!$G$3:$T$102,2,FALSE),0)</f>
        <v>0</v>
      </c>
      <c r="S130" s="84">
        <f>IFERROR(VLOOKUP($B130,[1]DEN1!$G$3:$T$102,3,FALSE),0)</f>
        <v>0</v>
      </c>
      <c r="T130" s="84">
        <f>IFERROR(VLOOKUP($B130,[1]DEN1!$G$3:$T$102,4,FALSE),0)</f>
        <v>0</v>
      </c>
      <c r="U130" s="84">
        <f>IFERROR(VLOOKUP($B130,[1]DEN1!$G$3:$T$102,5,FALSE),0)</f>
        <v>0</v>
      </c>
      <c r="V130" s="84">
        <f>IFERROR(VLOOKUP($B130,[1]DEN1!$G$3:$T$102,6,FALSE),0)</f>
        <v>0</v>
      </c>
      <c r="W130" s="84">
        <f>IFERROR(VLOOKUP($B130,[1]DEN1!$G$3:$T$102,7,FALSE),0)</f>
        <v>0</v>
      </c>
      <c r="X130" s="84">
        <f>IFERROR(VLOOKUP($B130,[1]DEN1!$G$3:$T$102,8,FALSE),0)</f>
        <v>0</v>
      </c>
      <c r="Y130" s="84">
        <f>IFERROR(VLOOKUP($B130,[1]DEN1!$G$3:$T$102,9,FALSE),0)</f>
        <v>0</v>
      </c>
      <c r="Z130" s="84">
        <f>IFERROR(VLOOKUP($B130,[1]DEN1!$G$3:$T$102,10,FALSE),0)</f>
        <v>0</v>
      </c>
      <c r="AA130" s="84">
        <f>IFERROR(VLOOKUP($B130,[1]DEN1!$G$3:$T$102,11,FALSE),0)</f>
        <v>0</v>
      </c>
      <c r="AB130" s="84">
        <f>IFERROR(VLOOKUP($B130,[1]DEN1!$G$3:$T$102,12,FALSE),0)</f>
        <v>0</v>
      </c>
      <c r="AC130" s="84">
        <f>IFERROR(VLOOKUP($B130,[1]DEN1!$G$3:$T$102,13,FALSE),0)</f>
        <v>0</v>
      </c>
      <c r="AD130" s="85">
        <f t="shared" si="17"/>
        <v>0</v>
      </c>
    </row>
    <row r="131" spans="1:30" x14ac:dyDescent="0.25">
      <c r="A131" s="2" t="s">
        <v>143</v>
      </c>
      <c r="B131" s="2" t="s">
        <v>150</v>
      </c>
      <c r="C131" s="4"/>
      <c r="D131" s="4"/>
      <c r="E131" s="84">
        <f>IFERROR(VLOOKUP($B131,[1]NUM1!$G$3:$T$99,2,FALSE),0)</f>
        <v>0</v>
      </c>
      <c r="F131" s="84">
        <f>IFERROR(VLOOKUP($B131,[1]NUM1!$G$3:$T$99,3,FALSE),0)</f>
        <v>0</v>
      </c>
      <c r="G131" s="84">
        <f>IFERROR(VLOOKUP($B131,[1]NUM1!$G$3:$T$99,4,FALSE),0)</f>
        <v>0</v>
      </c>
      <c r="H131" s="84">
        <f>IFERROR(VLOOKUP($B131,[1]NUM1!$G$3:$T$99,5,FALSE),0)</f>
        <v>0</v>
      </c>
      <c r="I131" s="84">
        <f>IFERROR(VLOOKUP($B131,[1]NUM1!$G$3:$T$99,6,FALSE),0)</f>
        <v>0</v>
      </c>
      <c r="J131" s="84">
        <f>IFERROR(VLOOKUP($B131,[1]NUM1!$G$3:$T$99,7,FALSE),0)</f>
        <v>0</v>
      </c>
      <c r="K131" s="84">
        <f>IFERROR(VLOOKUP($B131,[1]NUM1!$G$3:$T$99,8,FALSE),0)</f>
        <v>0</v>
      </c>
      <c r="L131" s="84">
        <f>IFERROR(VLOOKUP($B131,[1]NUM1!$G$3:$T$99,9,FALSE),0)</f>
        <v>0</v>
      </c>
      <c r="M131" s="84">
        <f>IFERROR(VLOOKUP($B131,[1]NUM1!$G$3:$T$99,10,FALSE),0)</f>
        <v>0</v>
      </c>
      <c r="N131" s="84">
        <f>IFERROR(VLOOKUP($B131,[1]NUM1!$G$3:$T$99,11,FALSE),0)</f>
        <v>0</v>
      </c>
      <c r="O131" s="84">
        <f>IFERROR(VLOOKUP($B131,[1]NUM1!$G$3:$T$99,12,FALSE),0)</f>
        <v>0</v>
      </c>
      <c r="P131" s="84">
        <f>IFERROR(VLOOKUP($B131,[1]NUM1!$G$3:$T$99,13,FALSE),0)</f>
        <v>0</v>
      </c>
      <c r="Q131" s="85">
        <f t="shared" si="24"/>
        <v>0</v>
      </c>
      <c r="R131" s="84">
        <f>IFERROR(VLOOKUP($B131,[1]DEN1!$G$3:$T$102,2,FALSE),0)</f>
        <v>0</v>
      </c>
      <c r="S131" s="84">
        <f>IFERROR(VLOOKUP($B131,[1]DEN1!$G$3:$T$102,3,FALSE),0)</f>
        <v>0</v>
      </c>
      <c r="T131" s="84">
        <f>IFERROR(VLOOKUP($B131,[1]DEN1!$G$3:$T$102,4,FALSE),0)</f>
        <v>0</v>
      </c>
      <c r="U131" s="84">
        <f>IFERROR(VLOOKUP($B131,[1]DEN1!$G$3:$T$102,5,FALSE),0)</f>
        <v>0</v>
      </c>
      <c r="V131" s="84">
        <f>IFERROR(VLOOKUP($B131,[1]DEN1!$G$3:$T$102,6,FALSE),0)</f>
        <v>0</v>
      </c>
      <c r="W131" s="84">
        <f>IFERROR(VLOOKUP($B131,[1]DEN1!$G$3:$T$102,7,FALSE),0)</f>
        <v>0</v>
      </c>
      <c r="X131" s="84">
        <f>IFERROR(VLOOKUP($B131,[1]DEN1!$G$3:$T$102,8,FALSE),0)</f>
        <v>0</v>
      </c>
      <c r="Y131" s="84">
        <f>IFERROR(VLOOKUP($B131,[1]DEN1!$G$3:$T$102,9,FALSE),0)</f>
        <v>0</v>
      </c>
      <c r="Z131" s="84">
        <f>IFERROR(VLOOKUP($B131,[1]DEN1!$G$3:$T$102,10,FALSE),0)</f>
        <v>0</v>
      </c>
      <c r="AA131" s="84">
        <f>IFERROR(VLOOKUP($B131,[1]DEN1!$G$3:$T$102,11,FALSE),0)</f>
        <v>0</v>
      </c>
      <c r="AB131" s="84">
        <f>IFERROR(VLOOKUP($B131,[1]DEN1!$G$3:$T$102,12,FALSE),0)</f>
        <v>0</v>
      </c>
      <c r="AC131" s="84">
        <f>IFERROR(VLOOKUP($B131,[1]DEN1!$G$3:$T$102,13,FALSE),0)</f>
        <v>0</v>
      </c>
      <c r="AD131" s="85">
        <f t="shared" si="17"/>
        <v>0</v>
      </c>
    </row>
    <row r="132" spans="1:30" x14ac:dyDescent="0.25">
      <c r="A132" s="2" t="s">
        <v>143</v>
      </c>
      <c r="B132" s="2" t="s">
        <v>151</v>
      </c>
      <c r="C132" s="4"/>
      <c r="D132" s="4"/>
      <c r="E132" s="84">
        <f>IFERROR(VLOOKUP($B132,[1]NUM1!$G$3:$T$99,2,FALSE),0)</f>
        <v>1</v>
      </c>
      <c r="F132" s="84">
        <f>IFERROR(VLOOKUP($B132,[1]NUM1!$G$3:$T$99,3,FALSE),0)</f>
        <v>0</v>
      </c>
      <c r="G132" s="84">
        <f>IFERROR(VLOOKUP($B132,[1]NUM1!$G$3:$T$99,4,FALSE),0)</f>
        <v>0</v>
      </c>
      <c r="H132" s="84">
        <f>IFERROR(VLOOKUP($B132,[1]NUM1!$G$3:$T$99,5,FALSE),0)</f>
        <v>1</v>
      </c>
      <c r="I132" s="84">
        <f>IFERROR(VLOOKUP($B132,[1]NUM1!$G$3:$T$99,6,FALSE),0)</f>
        <v>0</v>
      </c>
      <c r="J132" s="84">
        <f>IFERROR(VLOOKUP($B132,[1]NUM1!$G$3:$T$99,7,FALSE),0)</f>
        <v>0</v>
      </c>
      <c r="K132" s="84">
        <f>IFERROR(VLOOKUP($B132,[1]NUM1!$G$3:$T$99,8,FALSE),0)</f>
        <v>0</v>
      </c>
      <c r="L132" s="84">
        <f>IFERROR(VLOOKUP($B132,[1]NUM1!$G$3:$T$99,9,FALSE),0)</f>
        <v>0</v>
      </c>
      <c r="M132" s="84">
        <f>IFERROR(VLOOKUP($B132,[1]NUM1!$G$3:$T$99,10,FALSE),0)</f>
        <v>0</v>
      </c>
      <c r="N132" s="84">
        <f>IFERROR(VLOOKUP($B132,[1]NUM1!$G$3:$T$99,11,FALSE),0)</f>
        <v>0</v>
      </c>
      <c r="O132" s="84">
        <f>IFERROR(VLOOKUP($B132,[1]NUM1!$G$3:$T$99,12,FALSE),0)</f>
        <v>0</v>
      </c>
      <c r="P132" s="84">
        <f>IFERROR(VLOOKUP($B132,[1]NUM1!$G$3:$T$99,13,FALSE),0)</f>
        <v>0</v>
      </c>
      <c r="Q132" s="85">
        <f t="shared" si="24"/>
        <v>2</v>
      </c>
      <c r="R132" s="84">
        <f>IFERROR(VLOOKUP($B132,[1]DEN1!$G$3:$T$102,2,FALSE),0)</f>
        <v>2</v>
      </c>
      <c r="S132" s="84">
        <f>IFERROR(VLOOKUP($B132,[1]DEN1!$G$3:$T$102,3,FALSE),0)</f>
        <v>0</v>
      </c>
      <c r="T132" s="84">
        <f>IFERROR(VLOOKUP($B132,[1]DEN1!$G$3:$T$102,4,FALSE),0)</f>
        <v>0</v>
      </c>
      <c r="U132" s="84">
        <f>IFERROR(VLOOKUP($B132,[1]DEN1!$G$3:$T$102,5,FALSE),0)</f>
        <v>0</v>
      </c>
      <c r="V132" s="84">
        <f>IFERROR(VLOOKUP($B132,[1]DEN1!$G$3:$T$102,6,FALSE),0)</f>
        <v>0</v>
      </c>
      <c r="W132" s="84">
        <f>IFERROR(VLOOKUP($B132,[1]DEN1!$G$3:$T$102,7,FALSE),0)</f>
        <v>0</v>
      </c>
      <c r="X132" s="84">
        <f>IFERROR(VLOOKUP($B132,[1]DEN1!$G$3:$T$102,8,FALSE),0)</f>
        <v>0</v>
      </c>
      <c r="Y132" s="84">
        <f>IFERROR(VLOOKUP($B132,[1]DEN1!$G$3:$T$102,9,FALSE),0)</f>
        <v>0</v>
      </c>
      <c r="Z132" s="84">
        <f>IFERROR(VLOOKUP($B132,[1]DEN1!$G$3:$T$102,10,FALSE),0)</f>
        <v>0</v>
      </c>
      <c r="AA132" s="84">
        <f>IFERROR(VLOOKUP($B132,[1]DEN1!$G$3:$T$102,11,FALSE),0)</f>
        <v>0</v>
      </c>
      <c r="AB132" s="84">
        <f>IFERROR(VLOOKUP($B132,[1]DEN1!$G$3:$T$102,12,FALSE),0)</f>
        <v>0</v>
      </c>
      <c r="AC132" s="84">
        <f>IFERROR(VLOOKUP($B132,[1]DEN1!$G$3:$T$102,13,FALSE),0)</f>
        <v>0</v>
      </c>
      <c r="AD132" s="85">
        <f t="shared" si="17"/>
        <v>2</v>
      </c>
    </row>
    <row r="133" spans="1:30" x14ac:dyDescent="0.25">
      <c r="A133" s="2" t="s">
        <v>143</v>
      </c>
      <c r="B133" s="2" t="s">
        <v>152</v>
      </c>
      <c r="C133" s="4"/>
      <c r="D133" s="4"/>
      <c r="E133" s="84">
        <f>IFERROR(VLOOKUP($B133,[1]NUM1!$G$3:$T$99,2,FALSE),0)</f>
        <v>0</v>
      </c>
      <c r="F133" s="84">
        <f>IFERROR(VLOOKUP($B133,[1]NUM1!$G$3:$T$99,3,FALSE),0)</f>
        <v>0</v>
      </c>
      <c r="G133" s="84">
        <f>IFERROR(VLOOKUP($B133,[1]NUM1!$G$3:$T$99,4,FALSE),0)</f>
        <v>0</v>
      </c>
      <c r="H133" s="84">
        <f>IFERROR(VLOOKUP($B133,[1]NUM1!$G$3:$T$99,5,FALSE),0)</f>
        <v>0</v>
      </c>
      <c r="I133" s="84">
        <f>IFERROR(VLOOKUP($B133,[1]NUM1!$G$3:$T$99,6,FALSE),0)</f>
        <v>0</v>
      </c>
      <c r="J133" s="84">
        <f>IFERROR(VLOOKUP($B133,[1]NUM1!$G$3:$T$99,7,FALSE),0)</f>
        <v>0</v>
      </c>
      <c r="K133" s="84">
        <f>IFERROR(VLOOKUP($B133,[1]NUM1!$G$3:$T$99,8,FALSE),0)</f>
        <v>0</v>
      </c>
      <c r="L133" s="84">
        <f>IFERROR(VLOOKUP($B133,[1]NUM1!$G$3:$T$99,9,FALSE),0)</f>
        <v>0</v>
      </c>
      <c r="M133" s="84">
        <f>IFERROR(VLOOKUP($B133,[1]NUM1!$G$3:$T$99,10,FALSE),0)</f>
        <v>0</v>
      </c>
      <c r="N133" s="84">
        <f>IFERROR(VLOOKUP($B133,[1]NUM1!$G$3:$T$99,11,FALSE),0)</f>
        <v>0</v>
      </c>
      <c r="O133" s="84">
        <f>IFERROR(VLOOKUP($B133,[1]NUM1!$G$3:$T$99,12,FALSE),0)</f>
        <v>0</v>
      </c>
      <c r="P133" s="84">
        <f>IFERROR(VLOOKUP($B133,[1]NUM1!$G$3:$T$99,13,FALSE),0)</f>
        <v>0</v>
      </c>
      <c r="Q133" s="85">
        <f t="shared" si="24"/>
        <v>0</v>
      </c>
      <c r="R133" s="84">
        <f>IFERROR(VLOOKUP($B133,[1]DEN1!$G$3:$T$102,2,FALSE),0)</f>
        <v>0</v>
      </c>
      <c r="S133" s="84">
        <f>IFERROR(VLOOKUP($B133,[1]DEN1!$G$3:$T$102,3,FALSE),0)</f>
        <v>0</v>
      </c>
      <c r="T133" s="84">
        <f>IFERROR(VLOOKUP($B133,[1]DEN1!$G$3:$T$102,4,FALSE),0)</f>
        <v>0</v>
      </c>
      <c r="U133" s="84">
        <f>IFERROR(VLOOKUP($B133,[1]DEN1!$G$3:$T$102,5,FALSE),0)</f>
        <v>0</v>
      </c>
      <c r="V133" s="84">
        <f>IFERROR(VLOOKUP($B133,[1]DEN1!$G$3:$T$102,6,FALSE),0)</f>
        <v>0</v>
      </c>
      <c r="W133" s="84">
        <f>IFERROR(VLOOKUP($B133,[1]DEN1!$G$3:$T$102,7,FALSE),0)</f>
        <v>0</v>
      </c>
      <c r="X133" s="84">
        <f>IFERROR(VLOOKUP($B133,[1]DEN1!$G$3:$T$102,8,FALSE),0)</f>
        <v>0</v>
      </c>
      <c r="Y133" s="84">
        <f>IFERROR(VLOOKUP($B133,[1]DEN1!$G$3:$T$102,9,FALSE),0)</f>
        <v>0</v>
      </c>
      <c r="Z133" s="84">
        <f>IFERROR(VLOOKUP($B133,[1]DEN1!$G$3:$T$102,10,FALSE),0)</f>
        <v>0</v>
      </c>
      <c r="AA133" s="84">
        <f>IFERROR(VLOOKUP($B133,[1]DEN1!$G$3:$T$102,11,FALSE),0)</f>
        <v>0</v>
      </c>
      <c r="AB133" s="84">
        <f>IFERROR(VLOOKUP($B133,[1]DEN1!$G$3:$T$102,12,FALSE),0)</f>
        <v>0</v>
      </c>
      <c r="AC133" s="84">
        <f>IFERROR(VLOOKUP($B133,[1]DEN1!$G$3:$T$102,13,FALSE),0)</f>
        <v>0</v>
      </c>
      <c r="AD133" s="85">
        <f t="shared" si="17"/>
        <v>0</v>
      </c>
    </row>
    <row r="134" spans="1:30" x14ac:dyDescent="0.25">
      <c r="A134" s="2" t="s">
        <v>143</v>
      </c>
      <c r="B134" s="2" t="s">
        <v>153</v>
      </c>
      <c r="C134" s="4"/>
      <c r="D134" s="4"/>
      <c r="E134" s="84">
        <f>IFERROR(VLOOKUP($B134,[1]NUM1!$G$3:$T$99,2,FALSE),0)</f>
        <v>0</v>
      </c>
      <c r="F134" s="84">
        <f>IFERROR(VLOOKUP($B134,[1]NUM1!$G$3:$T$99,3,FALSE),0)</f>
        <v>0</v>
      </c>
      <c r="G134" s="84">
        <f>IFERROR(VLOOKUP($B134,[1]NUM1!$G$3:$T$99,4,FALSE),0)</f>
        <v>0</v>
      </c>
      <c r="H134" s="84">
        <f>IFERROR(VLOOKUP($B134,[1]NUM1!$G$3:$T$99,5,FALSE),0)</f>
        <v>0</v>
      </c>
      <c r="I134" s="84">
        <f>IFERROR(VLOOKUP($B134,[1]NUM1!$G$3:$T$99,6,FALSE),0)</f>
        <v>0</v>
      </c>
      <c r="J134" s="84">
        <f>IFERROR(VLOOKUP($B134,[1]NUM1!$G$3:$T$99,7,FALSE),0)</f>
        <v>0</v>
      </c>
      <c r="K134" s="84">
        <f>IFERROR(VLOOKUP($B134,[1]NUM1!$G$3:$T$99,8,FALSE),0)</f>
        <v>0</v>
      </c>
      <c r="L134" s="84">
        <f>IFERROR(VLOOKUP($B134,[1]NUM1!$G$3:$T$99,9,FALSE),0)</f>
        <v>0</v>
      </c>
      <c r="M134" s="84">
        <f>IFERROR(VLOOKUP($B134,[1]NUM1!$G$3:$T$99,10,FALSE),0)</f>
        <v>0</v>
      </c>
      <c r="N134" s="84">
        <f>IFERROR(VLOOKUP($B134,[1]NUM1!$G$3:$T$99,11,FALSE),0)</f>
        <v>0</v>
      </c>
      <c r="O134" s="84">
        <f>IFERROR(VLOOKUP($B134,[1]NUM1!$G$3:$T$99,12,FALSE),0)</f>
        <v>0</v>
      </c>
      <c r="P134" s="84">
        <f>IFERROR(VLOOKUP($B134,[1]NUM1!$G$3:$T$99,13,FALSE),0)</f>
        <v>0</v>
      </c>
      <c r="Q134" s="85">
        <f t="shared" si="24"/>
        <v>0</v>
      </c>
      <c r="R134" s="84">
        <f>IFERROR(VLOOKUP($B134,[1]DEN1!$G$3:$T$102,2,FALSE),0)</f>
        <v>0</v>
      </c>
      <c r="S134" s="84">
        <f>IFERROR(VLOOKUP($B134,[1]DEN1!$G$3:$T$102,3,FALSE),0)</f>
        <v>0</v>
      </c>
      <c r="T134" s="84">
        <f>IFERROR(VLOOKUP($B134,[1]DEN1!$G$3:$T$102,4,FALSE),0)</f>
        <v>1</v>
      </c>
      <c r="U134" s="84">
        <f>IFERROR(VLOOKUP($B134,[1]DEN1!$G$3:$T$102,5,FALSE),0)</f>
        <v>0</v>
      </c>
      <c r="V134" s="84">
        <f>IFERROR(VLOOKUP($B134,[1]DEN1!$G$3:$T$102,6,FALSE),0)</f>
        <v>0</v>
      </c>
      <c r="W134" s="84">
        <f>IFERROR(VLOOKUP($B134,[1]DEN1!$G$3:$T$102,7,FALSE),0)</f>
        <v>0</v>
      </c>
      <c r="X134" s="84">
        <f>IFERROR(VLOOKUP($B134,[1]DEN1!$G$3:$T$102,8,FALSE),0)</f>
        <v>0</v>
      </c>
      <c r="Y134" s="84">
        <f>IFERROR(VLOOKUP($B134,[1]DEN1!$G$3:$T$102,9,FALSE),0)</f>
        <v>0</v>
      </c>
      <c r="Z134" s="84">
        <f>IFERROR(VLOOKUP($B134,[1]DEN1!$G$3:$T$102,10,FALSE),0)</f>
        <v>0</v>
      </c>
      <c r="AA134" s="84">
        <f>IFERROR(VLOOKUP($B134,[1]DEN1!$G$3:$T$102,11,FALSE),0)</f>
        <v>0</v>
      </c>
      <c r="AB134" s="84">
        <f>IFERROR(VLOOKUP($B134,[1]DEN1!$G$3:$T$102,12,FALSE),0)</f>
        <v>0</v>
      </c>
      <c r="AC134" s="84">
        <f>IFERROR(VLOOKUP($B134,[1]DEN1!$G$3:$T$102,13,FALSE),0)</f>
        <v>0</v>
      </c>
      <c r="AD134" s="85">
        <f t="shared" si="17"/>
        <v>1</v>
      </c>
    </row>
    <row r="135" spans="1:30" x14ac:dyDescent="0.25">
      <c r="A135" s="2" t="s">
        <v>143</v>
      </c>
      <c r="B135" s="2" t="s">
        <v>154</v>
      </c>
      <c r="C135" s="4"/>
      <c r="D135" s="4"/>
      <c r="E135" s="84">
        <f>IFERROR(VLOOKUP($B135,[1]NUM1!$G$3:$T$99,2,FALSE),0)</f>
        <v>0</v>
      </c>
      <c r="F135" s="84">
        <f>IFERROR(VLOOKUP($B135,[1]NUM1!$G$3:$T$99,3,FALSE),0)</f>
        <v>0</v>
      </c>
      <c r="G135" s="84">
        <f>IFERROR(VLOOKUP($B135,[1]NUM1!$G$3:$T$99,4,FALSE),0)</f>
        <v>0</v>
      </c>
      <c r="H135" s="84">
        <f>IFERROR(VLOOKUP($B135,[1]NUM1!$G$3:$T$99,5,FALSE),0)</f>
        <v>0</v>
      </c>
      <c r="I135" s="84">
        <f>IFERROR(VLOOKUP($B135,[1]NUM1!$G$3:$T$99,6,FALSE),0)</f>
        <v>0</v>
      </c>
      <c r="J135" s="84">
        <f>IFERROR(VLOOKUP($B135,[1]NUM1!$G$3:$T$99,7,FALSE),0)</f>
        <v>0</v>
      </c>
      <c r="K135" s="84">
        <f>IFERROR(VLOOKUP($B135,[1]NUM1!$G$3:$T$99,8,FALSE),0)</f>
        <v>0</v>
      </c>
      <c r="L135" s="84">
        <f>IFERROR(VLOOKUP($B135,[1]NUM1!$G$3:$T$99,9,FALSE),0)</f>
        <v>0</v>
      </c>
      <c r="M135" s="84">
        <f>IFERROR(VLOOKUP($B135,[1]NUM1!$G$3:$T$99,10,FALSE),0)</f>
        <v>0</v>
      </c>
      <c r="N135" s="84">
        <f>IFERROR(VLOOKUP($B135,[1]NUM1!$G$3:$T$99,11,FALSE),0)</f>
        <v>0</v>
      </c>
      <c r="O135" s="84">
        <f>IFERROR(VLOOKUP($B135,[1]NUM1!$G$3:$T$99,12,FALSE),0)</f>
        <v>1</v>
      </c>
      <c r="P135" s="84">
        <f>IFERROR(VLOOKUP($B135,[1]NUM1!$G$3:$T$99,13,FALSE),0)</f>
        <v>2</v>
      </c>
      <c r="Q135" s="85">
        <f t="shared" si="24"/>
        <v>3</v>
      </c>
      <c r="R135" s="84">
        <f>IFERROR(VLOOKUP($B135,[1]DEN1!$G$3:$T$102,2,FALSE),0)</f>
        <v>0</v>
      </c>
      <c r="S135" s="84">
        <f>IFERROR(VLOOKUP($B135,[1]DEN1!$G$3:$T$102,3,FALSE),0)</f>
        <v>0</v>
      </c>
      <c r="T135" s="84">
        <f>IFERROR(VLOOKUP($B135,[1]DEN1!$G$3:$T$102,4,FALSE),0)</f>
        <v>0</v>
      </c>
      <c r="U135" s="84">
        <f>IFERROR(VLOOKUP($B135,[1]DEN1!$G$3:$T$102,5,FALSE),0)</f>
        <v>0</v>
      </c>
      <c r="V135" s="84">
        <f>IFERROR(VLOOKUP($B135,[1]DEN1!$G$3:$T$102,6,FALSE),0)</f>
        <v>0</v>
      </c>
      <c r="W135" s="84">
        <f>IFERROR(VLOOKUP($B135,[1]DEN1!$G$3:$T$102,7,FALSE),0)</f>
        <v>0</v>
      </c>
      <c r="X135" s="84">
        <f>IFERROR(VLOOKUP($B135,[1]DEN1!$G$3:$T$102,8,FALSE),0)</f>
        <v>0</v>
      </c>
      <c r="Y135" s="84">
        <f>IFERROR(VLOOKUP($B135,[1]DEN1!$G$3:$T$102,9,FALSE),0)</f>
        <v>0</v>
      </c>
      <c r="Z135" s="84">
        <f>IFERROR(VLOOKUP($B135,[1]DEN1!$G$3:$T$102,10,FALSE),0)</f>
        <v>2</v>
      </c>
      <c r="AA135" s="84">
        <f>IFERROR(VLOOKUP($B135,[1]DEN1!$G$3:$T$102,11,FALSE),0)</f>
        <v>0</v>
      </c>
      <c r="AB135" s="84">
        <f>IFERROR(VLOOKUP($B135,[1]DEN1!$G$3:$T$102,12,FALSE),0)</f>
        <v>0</v>
      </c>
      <c r="AC135" s="84">
        <f>IFERROR(VLOOKUP($B135,[1]DEN1!$G$3:$T$102,13,FALSE),0)</f>
        <v>0</v>
      </c>
      <c r="AD135" s="85">
        <f t="shared" si="17"/>
        <v>2</v>
      </c>
    </row>
    <row r="136" spans="1:30" x14ac:dyDescent="0.25">
      <c r="A136" s="2" t="s">
        <v>143</v>
      </c>
      <c r="B136" s="2" t="s">
        <v>155</v>
      </c>
      <c r="C136" s="4"/>
      <c r="D136" s="4"/>
      <c r="E136" s="84">
        <f>IFERROR(VLOOKUP($B136,[1]NUM1!$G$3:$T$99,2,FALSE),0)</f>
        <v>0</v>
      </c>
      <c r="F136" s="84">
        <f>IFERROR(VLOOKUP($B136,[1]NUM1!$G$3:$T$99,3,FALSE),0)</f>
        <v>0</v>
      </c>
      <c r="G136" s="84">
        <f>IFERROR(VLOOKUP($B136,[1]NUM1!$G$3:$T$99,4,FALSE),0)</f>
        <v>0</v>
      </c>
      <c r="H136" s="84">
        <f>IFERROR(VLOOKUP($B136,[1]NUM1!$G$3:$T$99,5,FALSE),0)</f>
        <v>0</v>
      </c>
      <c r="I136" s="84">
        <f>IFERROR(VLOOKUP($B136,[1]NUM1!$G$3:$T$99,6,FALSE),0)</f>
        <v>0</v>
      </c>
      <c r="J136" s="84">
        <f>IFERROR(VLOOKUP($B136,[1]NUM1!$G$3:$T$99,7,FALSE),0)</f>
        <v>0</v>
      </c>
      <c r="K136" s="84">
        <f>IFERROR(VLOOKUP($B136,[1]NUM1!$G$3:$T$99,8,FALSE),0)</f>
        <v>0</v>
      </c>
      <c r="L136" s="84">
        <f>IFERROR(VLOOKUP($B136,[1]NUM1!$G$3:$T$99,9,FALSE),0)</f>
        <v>0</v>
      </c>
      <c r="M136" s="84">
        <f>IFERROR(VLOOKUP($B136,[1]NUM1!$G$3:$T$99,10,FALSE),0)</f>
        <v>0</v>
      </c>
      <c r="N136" s="84">
        <f>IFERROR(VLOOKUP($B136,[1]NUM1!$G$3:$T$99,11,FALSE),0)</f>
        <v>0</v>
      </c>
      <c r="O136" s="84">
        <f>IFERROR(VLOOKUP($B136,[1]NUM1!$G$3:$T$99,12,FALSE),0)</f>
        <v>0</v>
      </c>
      <c r="P136" s="84">
        <f>IFERROR(VLOOKUP($B136,[1]NUM1!$G$3:$T$99,13,FALSE),0)</f>
        <v>0</v>
      </c>
      <c r="Q136" s="85">
        <f t="shared" si="24"/>
        <v>0</v>
      </c>
      <c r="R136" s="84">
        <f>IFERROR(VLOOKUP($B136,[1]DEN1!$G$3:$T$102,2,FALSE),0)</f>
        <v>0</v>
      </c>
      <c r="S136" s="84">
        <f>IFERROR(VLOOKUP($B136,[1]DEN1!$G$3:$T$102,3,FALSE),0)</f>
        <v>0</v>
      </c>
      <c r="T136" s="84">
        <f>IFERROR(VLOOKUP($B136,[1]DEN1!$G$3:$T$102,4,FALSE),0)</f>
        <v>0</v>
      </c>
      <c r="U136" s="84">
        <f>IFERROR(VLOOKUP($B136,[1]DEN1!$G$3:$T$102,5,FALSE),0)</f>
        <v>0</v>
      </c>
      <c r="V136" s="84">
        <f>IFERROR(VLOOKUP($B136,[1]DEN1!$G$3:$T$102,6,FALSE),0)</f>
        <v>0</v>
      </c>
      <c r="W136" s="84">
        <f>IFERROR(VLOOKUP($B136,[1]DEN1!$G$3:$T$102,7,FALSE),0)</f>
        <v>0</v>
      </c>
      <c r="X136" s="84">
        <f>IFERROR(VLOOKUP($B136,[1]DEN1!$G$3:$T$102,8,FALSE),0)</f>
        <v>0</v>
      </c>
      <c r="Y136" s="84">
        <f>IFERROR(VLOOKUP($B136,[1]DEN1!$G$3:$T$102,9,FALSE),0)</f>
        <v>0</v>
      </c>
      <c r="Z136" s="84">
        <f>IFERROR(VLOOKUP($B136,[1]DEN1!$G$3:$T$102,10,FALSE),0)</f>
        <v>0</v>
      </c>
      <c r="AA136" s="84">
        <f>IFERROR(VLOOKUP($B136,[1]DEN1!$G$3:$T$102,11,FALSE),0)</f>
        <v>0</v>
      </c>
      <c r="AB136" s="84">
        <f>IFERROR(VLOOKUP($B136,[1]DEN1!$G$3:$T$102,12,FALSE),0)</f>
        <v>0</v>
      </c>
      <c r="AC136" s="84">
        <f>IFERROR(VLOOKUP($B136,[1]DEN1!$G$3:$T$102,13,FALSE),0)</f>
        <v>0</v>
      </c>
      <c r="AD136" s="85">
        <f t="shared" si="17"/>
        <v>0</v>
      </c>
    </row>
    <row r="137" spans="1:30" x14ac:dyDescent="0.25">
      <c r="A137" s="137" t="s">
        <v>156</v>
      </c>
      <c r="B137" s="138"/>
      <c r="C137" s="9">
        <f>D137/'Metas Muni'!G15</f>
        <v>1.3333333333333333</v>
      </c>
      <c r="D137" s="10">
        <f>Q137/AD137</f>
        <v>1</v>
      </c>
      <c r="E137" s="92">
        <f>SUM(E125:E136)</f>
        <v>1</v>
      </c>
      <c r="F137" s="92">
        <f>SUM(F125:F136)</f>
        <v>0</v>
      </c>
      <c r="G137" s="92">
        <f>SUM(G125:G136)</f>
        <v>0</v>
      </c>
      <c r="H137" s="92">
        <f>SUM(H125:H136)</f>
        <v>1</v>
      </c>
      <c r="I137" s="92">
        <f t="shared" ref="I137:AA137" si="25">SUM(I125:I136)</f>
        <v>0</v>
      </c>
      <c r="J137" s="92">
        <f t="shared" si="25"/>
        <v>0</v>
      </c>
      <c r="K137" s="92">
        <f t="shared" si="25"/>
        <v>0</v>
      </c>
      <c r="L137" s="92">
        <f t="shared" si="25"/>
        <v>0</v>
      </c>
      <c r="M137" s="92">
        <f t="shared" si="25"/>
        <v>0</v>
      </c>
      <c r="N137" s="92">
        <f t="shared" si="25"/>
        <v>2</v>
      </c>
      <c r="O137" s="92">
        <f t="shared" si="25"/>
        <v>1</v>
      </c>
      <c r="P137" s="92">
        <f>SUM(P125:P136)</f>
        <v>2</v>
      </c>
      <c r="Q137" s="87">
        <f t="shared" si="25"/>
        <v>7</v>
      </c>
      <c r="R137" s="92">
        <f t="shared" si="25"/>
        <v>2</v>
      </c>
      <c r="S137" s="92">
        <f t="shared" si="25"/>
        <v>0</v>
      </c>
      <c r="T137" s="92">
        <f t="shared" si="25"/>
        <v>1</v>
      </c>
      <c r="U137" s="92">
        <f t="shared" si="25"/>
        <v>1</v>
      </c>
      <c r="V137" s="92">
        <f t="shared" si="25"/>
        <v>0</v>
      </c>
      <c r="W137" s="92">
        <f t="shared" si="25"/>
        <v>1</v>
      </c>
      <c r="X137" s="92">
        <f t="shared" si="25"/>
        <v>0</v>
      </c>
      <c r="Y137" s="92">
        <f t="shared" si="25"/>
        <v>0</v>
      </c>
      <c r="Z137" s="92">
        <f t="shared" si="25"/>
        <v>2</v>
      </c>
      <c r="AA137" s="92">
        <f t="shared" si="25"/>
        <v>0</v>
      </c>
      <c r="AB137" s="92">
        <f>SUM(AB125:AB136)</f>
        <v>0</v>
      </c>
      <c r="AC137" s="92">
        <f>SUM(AC125:AC136)</f>
        <v>0</v>
      </c>
      <c r="AD137" s="92">
        <f t="shared" si="17"/>
        <v>7</v>
      </c>
    </row>
    <row r="138" spans="1:30" x14ac:dyDescent="0.25">
      <c r="A138" s="2" t="s">
        <v>157</v>
      </c>
      <c r="B138" s="2" t="s">
        <v>158</v>
      </c>
      <c r="C138" s="4"/>
      <c r="D138" s="4"/>
      <c r="E138" s="84">
        <f>IFERROR(VLOOKUP($B138,[1]NUM1!$G$3:$T$99,2,FALSE),0)</f>
        <v>0</v>
      </c>
      <c r="F138" s="84">
        <f>IFERROR(VLOOKUP($B138,[1]NUM1!$G$3:$T$99,3,FALSE),0)</f>
        <v>0</v>
      </c>
      <c r="G138" s="84">
        <f>IFERROR(VLOOKUP($B138,[1]NUM1!$G$3:$T$99,4,FALSE),0)</f>
        <v>1</v>
      </c>
      <c r="H138" s="84">
        <f>IFERROR(VLOOKUP($B138,[1]NUM1!$G$3:$T$99,5,FALSE),0)</f>
        <v>2</v>
      </c>
      <c r="I138" s="84">
        <f>IFERROR(VLOOKUP($B138,[1]NUM1!$G$3:$T$99,6,FALSE),0)</f>
        <v>0</v>
      </c>
      <c r="J138" s="84">
        <f>IFERROR(VLOOKUP($B138,[1]NUM1!$G$3:$T$99,7,FALSE),0)</f>
        <v>0</v>
      </c>
      <c r="K138" s="84">
        <f>IFERROR(VLOOKUP($B138,[1]NUM1!$G$3:$T$99,8,FALSE),0)</f>
        <v>0</v>
      </c>
      <c r="L138" s="84">
        <f>IFERROR(VLOOKUP($B138,[1]NUM1!$G$3:$T$99,9,FALSE),0)</f>
        <v>0</v>
      </c>
      <c r="M138" s="84">
        <f>IFERROR(VLOOKUP($B138,[1]NUM1!$G$3:$T$99,10,FALSE),0)</f>
        <v>0</v>
      </c>
      <c r="N138" s="84">
        <f>IFERROR(VLOOKUP($B138,[1]NUM1!$G$3:$T$99,11,FALSE),0)</f>
        <v>1</v>
      </c>
      <c r="O138" s="84">
        <f>IFERROR(VLOOKUP($B138,[1]NUM1!$G$3:$T$99,12,FALSE),0)</f>
        <v>0</v>
      </c>
      <c r="P138" s="84">
        <f>IFERROR(VLOOKUP($B138,[1]NUM1!$G$3:$T$99,13,FALSE),0)</f>
        <v>4</v>
      </c>
      <c r="Q138" s="85">
        <f t="shared" ref="Q138:Q150" si="26">SUM(E138:P138)</f>
        <v>8</v>
      </c>
      <c r="R138" s="84">
        <f>IFERROR(VLOOKUP($B138,[1]DEN1!$G$3:$T$102,2,FALSE),0)</f>
        <v>0</v>
      </c>
      <c r="S138" s="84">
        <f>IFERROR(VLOOKUP($B138,[1]DEN1!$G$3:$T$102,3,FALSE),0)</f>
        <v>1</v>
      </c>
      <c r="T138" s="84">
        <f>IFERROR(VLOOKUP($B138,[1]DEN1!$G$3:$T$102,4,FALSE),0)</f>
        <v>0</v>
      </c>
      <c r="U138" s="84">
        <f>IFERROR(VLOOKUP($B138,[1]DEN1!$G$3:$T$102,5,FALSE),0)</f>
        <v>0</v>
      </c>
      <c r="V138" s="84">
        <f>IFERROR(VLOOKUP($B138,[1]DEN1!$G$3:$T$102,6,FALSE),0)</f>
        <v>0</v>
      </c>
      <c r="W138" s="84">
        <f>IFERROR(VLOOKUP($B138,[1]DEN1!$G$3:$T$102,7,FALSE),0)</f>
        <v>0</v>
      </c>
      <c r="X138" s="84">
        <f>IFERROR(VLOOKUP($B138,[1]DEN1!$G$3:$T$102,8,FALSE),0)</f>
        <v>1</v>
      </c>
      <c r="Y138" s="84">
        <f>IFERROR(VLOOKUP($B138,[1]DEN1!$G$3:$T$102,9,FALSE),0)</f>
        <v>0</v>
      </c>
      <c r="Z138" s="84">
        <f>IFERROR(VLOOKUP($B138,[1]DEN1!$G$3:$T$102,10,FALSE),0)</f>
        <v>1</v>
      </c>
      <c r="AA138" s="84">
        <f>IFERROR(VLOOKUP($B138,[1]DEN1!$G$3:$T$102,11,FALSE),0)</f>
        <v>2</v>
      </c>
      <c r="AB138" s="84">
        <f>IFERROR(VLOOKUP($B138,[1]DEN1!$G$3:$T$102,12,FALSE),0)</f>
        <v>0</v>
      </c>
      <c r="AC138" s="84">
        <f>IFERROR(VLOOKUP($B138,[1]DEN1!$G$3:$T$102,13,FALSE),0)</f>
        <v>0</v>
      </c>
      <c r="AD138" s="85">
        <f t="shared" si="17"/>
        <v>5</v>
      </c>
    </row>
    <row r="139" spans="1:30" x14ac:dyDescent="0.25">
      <c r="A139" s="2" t="s">
        <v>157</v>
      </c>
      <c r="B139" s="2" t="s">
        <v>159</v>
      </c>
      <c r="C139" s="4"/>
      <c r="D139" s="4"/>
      <c r="E139" s="84">
        <f>IFERROR(VLOOKUP($B139,[1]NUM1!$G$3:$T$99,2,FALSE),0)</f>
        <v>0</v>
      </c>
      <c r="F139" s="84">
        <f>IFERROR(VLOOKUP($B139,[1]NUM1!$G$3:$T$99,3,FALSE),0)</f>
        <v>0</v>
      </c>
      <c r="G139" s="84">
        <f>IFERROR(VLOOKUP($B139,[1]NUM1!$G$3:$T$99,4,FALSE),0)</f>
        <v>1</v>
      </c>
      <c r="H139" s="84">
        <f>IFERROR(VLOOKUP($B139,[1]NUM1!$G$3:$T$99,5,FALSE),0)</f>
        <v>0</v>
      </c>
      <c r="I139" s="84">
        <f>IFERROR(VLOOKUP($B139,[1]NUM1!$G$3:$T$99,6,FALSE),0)</f>
        <v>0</v>
      </c>
      <c r="J139" s="84">
        <f>IFERROR(VLOOKUP($B139,[1]NUM1!$G$3:$T$99,7,FALSE),0)</f>
        <v>0</v>
      </c>
      <c r="K139" s="84">
        <f>IFERROR(VLOOKUP($B139,[1]NUM1!$G$3:$T$99,8,FALSE),0)</f>
        <v>0</v>
      </c>
      <c r="L139" s="84">
        <f>IFERROR(VLOOKUP($B139,[1]NUM1!$G$3:$T$99,9,FALSE),0)</f>
        <v>0</v>
      </c>
      <c r="M139" s="84">
        <f>IFERROR(VLOOKUP($B139,[1]NUM1!$G$3:$T$99,10,FALSE),0)</f>
        <v>0</v>
      </c>
      <c r="N139" s="84">
        <f>IFERROR(VLOOKUP($B139,[1]NUM1!$G$3:$T$99,11,FALSE),0)</f>
        <v>1</v>
      </c>
      <c r="O139" s="84">
        <f>IFERROR(VLOOKUP($B139,[1]NUM1!$G$3:$T$99,12,FALSE),0)</f>
        <v>0</v>
      </c>
      <c r="P139" s="84">
        <f>IFERROR(VLOOKUP($B139,[1]NUM1!$G$3:$T$99,13,FALSE),0)</f>
        <v>0</v>
      </c>
      <c r="Q139" s="85">
        <f t="shared" si="26"/>
        <v>2</v>
      </c>
      <c r="R139" s="84">
        <f>IFERROR(VLOOKUP($B139,[1]DEN1!$G$3:$T$102,2,FALSE),0)</f>
        <v>0</v>
      </c>
      <c r="S139" s="84">
        <f>IFERROR(VLOOKUP($B139,[1]DEN1!$G$3:$T$102,3,FALSE),0)</f>
        <v>0</v>
      </c>
      <c r="T139" s="84">
        <f>IFERROR(VLOOKUP($B139,[1]DEN1!$G$3:$T$102,4,FALSE),0)</f>
        <v>0</v>
      </c>
      <c r="U139" s="84">
        <f>IFERROR(VLOOKUP($B139,[1]DEN1!$G$3:$T$102,5,FALSE),0)</f>
        <v>0</v>
      </c>
      <c r="V139" s="84">
        <f>IFERROR(VLOOKUP($B139,[1]DEN1!$G$3:$T$102,6,FALSE),0)</f>
        <v>0</v>
      </c>
      <c r="W139" s="84">
        <f>IFERROR(VLOOKUP($B139,[1]DEN1!$G$3:$T$102,7,FALSE),0)</f>
        <v>1</v>
      </c>
      <c r="X139" s="84">
        <f>IFERROR(VLOOKUP($B139,[1]DEN1!$G$3:$T$102,8,FALSE),0)</f>
        <v>0</v>
      </c>
      <c r="Y139" s="84">
        <f>IFERROR(VLOOKUP($B139,[1]DEN1!$G$3:$T$102,9,FALSE),0)</f>
        <v>0</v>
      </c>
      <c r="Z139" s="84">
        <f>IFERROR(VLOOKUP($B139,[1]DEN1!$G$3:$T$102,10,FALSE),0)</f>
        <v>0</v>
      </c>
      <c r="AA139" s="84">
        <f>IFERROR(VLOOKUP($B139,[1]DEN1!$G$3:$T$102,11,FALSE),0)</f>
        <v>0</v>
      </c>
      <c r="AB139" s="84">
        <f>IFERROR(VLOOKUP($B139,[1]DEN1!$G$3:$T$102,12,FALSE),0)</f>
        <v>0</v>
      </c>
      <c r="AC139" s="84">
        <f>IFERROR(VLOOKUP($B139,[1]DEN1!$G$3:$T$102,13,FALSE),0)</f>
        <v>0</v>
      </c>
      <c r="AD139" s="85">
        <f t="shared" si="17"/>
        <v>1</v>
      </c>
    </row>
    <row r="140" spans="1:30" x14ac:dyDescent="0.25">
      <c r="A140" s="2" t="s">
        <v>157</v>
      </c>
      <c r="B140" s="2" t="s">
        <v>160</v>
      </c>
      <c r="C140" s="4"/>
      <c r="D140" s="4"/>
      <c r="E140" s="84">
        <f>IFERROR(VLOOKUP($B140,[1]NUM1!$G$3:$T$99,2,FALSE),0)</f>
        <v>0</v>
      </c>
      <c r="F140" s="84">
        <f>IFERROR(VLOOKUP($B140,[1]NUM1!$G$3:$T$99,3,FALSE),0)</f>
        <v>0</v>
      </c>
      <c r="G140" s="84">
        <f>IFERROR(VLOOKUP($B140,[1]NUM1!$G$3:$T$99,4,FALSE),0)</f>
        <v>0</v>
      </c>
      <c r="H140" s="84">
        <f>IFERROR(VLOOKUP($B140,[1]NUM1!$G$3:$T$99,5,FALSE),0)</f>
        <v>0</v>
      </c>
      <c r="I140" s="84">
        <f>IFERROR(VLOOKUP($B140,[1]NUM1!$G$3:$T$99,6,FALSE),0)</f>
        <v>0</v>
      </c>
      <c r="J140" s="84">
        <f>IFERROR(VLOOKUP($B140,[1]NUM1!$G$3:$T$99,7,FALSE),0)</f>
        <v>2</v>
      </c>
      <c r="K140" s="84">
        <f>IFERROR(VLOOKUP($B140,[1]NUM1!$G$3:$T$99,8,FALSE),0)</f>
        <v>0</v>
      </c>
      <c r="L140" s="84">
        <f>IFERROR(VLOOKUP($B140,[1]NUM1!$G$3:$T$99,9,FALSE),0)</f>
        <v>1</v>
      </c>
      <c r="M140" s="84">
        <f>IFERROR(VLOOKUP($B140,[1]NUM1!$G$3:$T$99,10,FALSE),0)</f>
        <v>1</v>
      </c>
      <c r="N140" s="84">
        <f>IFERROR(VLOOKUP($B140,[1]NUM1!$G$3:$T$99,11,FALSE),0)</f>
        <v>1</v>
      </c>
      <c r="O140" s="84">
        <f>IFERROR(VLOOKUP($B140,[1]NUM1!$G$3:$T$99,12,FALSE),0)</f>
        <v>0</v>
      </c>
      <c r="P140" s="84">
        <f>IFERROR(VLOOKUP($B140,[1]NUM1!$G$3:$T$99,13,FALSE),0)</f>
        <v>1</v>
      </c>
      <c r="Q140" s="85">
        <f t="shared" si="26"/>
        <v>6</v>
      </c>
      <c r="R140" s="84">
        <f>IFERROR(VLOOKUP($B140,[1]DEN1!$G$3:$T$102,2,FALSE),0)</f>
        <v>0</v>
      </c>
      <c r="S140" s="84">
        <f>IFERROR(VLOOKUP($B140,[1]DEN1!$G$3:$T$102,3,FALSE),0)</f>
        <v>0</v>
      </c>
      <c r="T140" s="84">
        <f>IFERROR(VLOOKUP($B140,[1]DEN1!$G$3:$T$102,4,FALSE),0)</f>
        <v>0</v>
      </c>
      <c r="U140" s="84">
        <f>IFERROR(VLOOKUP($B140,[1]DEN1!$G$3:$T$102,5,FALSE),0)</f>
        <v>1</v>
      </c>
      <c r="V140" s="84">
        <f>IFERROR(VLOOKUP($B140,[1]DEN1!$G$3:$T$102,6,FALSE),0)</f>
        <v>1</v>
      </c>
      <c r="W140" s="84">
        <f>IFERROR(VLOOKUP($B140,[1]DEN1!$G$3:$T$102,7,FALSE),0)</f>
        <v>1</v>
      </c>
      <c r="X140" s="84">
        <f>IFERROR(VLOOKUP($B140,[1]DEN1!$G$3:$T$102,8,FALSE),0)</f>
        <v>0</v>
      </c>
      <c r="Y140" s="84">
        <f>IFERROR(VLOOKUP($B140,[1]DEN1!$G$3:$T$102,9,FALSE),0)</f>
        <v>1</v>
      </c>
      <c r="Z140" s="84">
        <f>IFERROR(VLOOKUP($B140,[1]DEN1!$G$3:$T$102,10,FALSE),0)</f>
        <v>0</v>
      </c>
      <c r="AA140" s="84">
        <f>IFERROR(VLOOKUP($B140,[1]DEN1!$G$3:$T$102,11,FALSE),0)</f>
        <v>0</v>
      </c>
      <c r="AB140" s="84">
        <f>IFERROR(VLOOKUP($B140,[1]DEN1!$G$3:$T$102,12,FALSE),0)</f>
        <v>0</v>
      </c>
      <c r="AC140" s="84">
        <f>IFERROR(VLOOKUP($B140,[1]DEN1!$G$3:$T$102,13,FALSE),0)</f>
        <v>0</v>
      </c>
      <c r="AD140" s="85">
        <f t="shared" si="17"/>
        <v>4</v>
      </c>
    </row>
    <row r="141" spans="1:30" x14ac:dyDescent="0.25">
      <c r="A141" s="2" t="s">
        <v>157</v>
      </c>
      <c r="B141" s="2" t="s">
        <v>161</v>
      </c>
      <c r="C141" s="4"/>
      <c r="D141" s="4"/>
      <c r="E141" s="84">
        <f>IFERROR(VLOOKUP($B141,[1]NUM1!$G$3:$T$99,2,FALSE),0)</f>
        <v>0</v>
      </c>
      <c r="F141" s="84">
        <f>IFERROR(VLOOKUP($B141,[1]NUM1!$G$3:$T$99,3,FALSE),0)</f>
        <v>0</v>
      </c>
      <c r="G141" s="84">
        <f>IFERROR(VLOOKUP($B141,[1]NUM1!$G$3:$T$99,4,FALSE),0)</f>
        <v>2</v>
      </c>
      <c r="H141" s="84">
        <f>IFERROR(VLOOKUP($B141,[1]NUM1!$G$3:$T$99,5,FALSE),0)</f>
        <v>0</v>
      </c>
      <c r="I141" s="84">
        <f>IFERROR(VLOOKUP($B141,[1]NUM1!$G$3:$T$99,6,FALSE),0)</f>
        <v>0</v>
      </c>
      <c r="J141" s="84">
        <f>IFERROR(VLOOKUP($B141,[1]NUM1!$G$3:$T$99,7,FALSE),0)</f>
        <v>0</v>
      </c>
      <c r="K141" s="84">
        <f>IFERROR(VLOOKUP($B141,[1]NUM1!$G$3:$T$99,8,FALSE),0)</f>
        <v>1</v>
      </c>
      <c r="L141" s="84">
        <f>IFERROR(VLOOKUP($B141,[1]NUM1!$G$3:$T$99,9,FALSE),0)</f>
        <v>0</v>
      </c>
      <c r="M141" s="84">
        <f>IFERROR(VLOOKUP($B141,[1]NUM1!$G$3:$T$99,10,FALSE),0)</f>
        <v>0</v>
      </c>
      <c r="N141" s="84">
        <f>IFERROR(VLOOKUP($B141,[1]NUM1!$G$3:$T$99,11,FALSE),0)</f>
        <v>0</v>
      </c>
      <c r="O141" s="84">
        <f>IFERROR(VLOOKUP($B141,[1]NUM1!$G$3:$T$99,12,FALSE),0)</f>
        <v>0</v>
      </c>
      <c r="P141" s="84">
        <f>IFERROR(VLOOKUP($B141,[1]NUM1!$G$3:$T$99,13,FALSE),0)</f>
        <v>0</v>
      </c>
      <c r="Q141" s="85">
        <f t="shared" si="26"/>
        <v>3</v>
      </c>
      <c r="R141" s="84">
        <f>IFERROR(VLOOKUP($B141,[1]DEN1!$G$3:$T$102,2,FALSE),0)</f>
        <v>0</v>
      </c>
      <c r="S141" s="84">
        <f>IFERROR(VLOOKUP($B141,[1]DEN1!$G$3:$T$102,3,FALSE),0)</f>
        <v>0</v>
      </c>
      <c r="T141" s="84">
        <f>IFERROR(VLOOKUP($B141,[1]DEN1!$G$3:$T$102,4,FALSE),0)</f>
        <v>0</v>
      </c>
      <c r="U141" s="84">
        <f>IFERROR(VLOOKUP($B141,[1]DEN1!$G$3:$T$102,5,FALSE),0)</f>
        <v>1</v>
      </c>
      <c r="V141" s="84">
        <f>IFERROR(VLOOKUP($B141,[1]DEN1!$G$3:$T$102,6,FALSE),0)</f>
        <v>1</v>
      </c>
      <c r="W141" s="84">
        <f>IFERROR(VLOOKUP($B141,[1]DEN1!$G$3:$T$102,7,FALSE),0)</f>
        <v>0</v>
      </c>
      <c r="X141" s="84">
        <f>IFERROR(VLOOKUP($B141,[1]DEN1!$G$3:$T$102,8,FALSE),0)</f>
        <v>0</v>
      </c>
      <c r="Y141" s="84">
        <f>IFERROR(VLOOKUP($B141,[1]DEN1!$G$3:$T$102,9,FALSE),0)</f>
        <v>0</v>
      </c>
      <c r="Z141" s="84">
        <f>IFERROR(VLOOKUP($B141,[1]DEN1!$G$3:$T$102,10,FALSE),0)</f>
        <v>0</v>
      </c>
      <c r="AA141" s="84">
        <f>IFERROR(VLOOKUP($B141,[1]DEN1!$G$3:$T$102,11,FALSE),0)</f>
        <v>0</v>
      </c>
      <c r="AB141" s="84">
        <f>IFERROR(VLOOKUP($B141,[1]DEN1!$G$3:$T$102,12,FALSE),0)</f>
        <v>0</v>
      </c>
      <c r="AC141" s="84">
        <f>IFERROR(VLOOKUP($B141,[1]DEN1!$G$3:$T$102,13,FALSE),0)</f>
        <v>0</v>
      </c>
      <c r="AD141" s="85">
        <f t="shared" si="17"/>
        <v>2</v>
      </c>
    </row>
    <row r="142" spans="1:30" x14ac:dyDescent="0.25">
      <c r="A142" s="2" t="s">
        <v>157</v>
      </c>
      <c r="B142" s="2" t="s">
        <v>162</v>
      </c>
      <c r="C142" s="4"/>
      <c r="D142" s="4"/>
      <c r="E142" s="84">
        <f>IFERROR(VLOOKUP($B142,[1]NUM1!$G$3:$T$99,2,FALSE),0)</f>
        <v>0</v>
      </c>
      <c r="F142" s="84">
        <f>IFERROR(VLOOKUP($B142,[1]NUM1!$G$3:$T$99,3,FALSE),0)</f>
        <v>0</v>
      </c>
      <c r="G142" s="84">
        <f>IFERROR(VLOOKUP($B142,[1]NUM1!$G$3:$T$99,4,FALSE),0)</f>
        <v>0</v>
      </c>
      <c r="H142" s="84">
        <f>IFERROR(VLOOKUP($B142,[1]NUM1!$G$3:$T$99,5,FALSE),0)</f>
        <v>0</v>
      </c>
      <c r="I142" s="84">
        <f>IFERROR(VLOOKUP($B142,[1]NUM1!$G$3:$T$99,6,FALSE),0)</f>
        <v>0</v>
      </c>
      <c r="J142" s="84">
        <f>IFERROR(VLOOKUP($B142,[1]NUM1!$G$3:$T$99,7,FALSE),0)</f>
        <v>0</v>
      </c>
      <c r="K142" s="84">
        <f>IFERROR(VLOOKUP($B142,[1]NUM1!$G$3:$T$99,8,FALSE),0)</f>
        <v>0</v>
      </c>
      <c r="L142" s="84">
        <f>IFERROR(VLOOKUP($B142,[1]NUM1!$G$3:$T$99,9,FALSE),0)</f>
        <v>0</v>
      </c>
      <c r="M142" s="84">
        <f>IFERROR(VLOOKUP($B142,[1]NUM1!$G$3:$T$99,10,FALSE),0)</f>
        <v>0</v>
      </c>
      <c r="N142" s="84">
        <f>IFERROR(VLOOKUP($B142,[1]NUM1!$G$3:$T$99,11,FALSE),0)</f>
        <v>0</v>
      </c>
      <c r="O142" s="84">
        <f>IFERROR(VLOOKUP($B142,[1]NUM1!$G$3:$T$99,12,FALSE),0)</f>
        <v>0</v>
      </c>
      <c r="P142" s="84">
        <f>IFERROR(VLOOKUP($B142,[1]NUM1!$G$3:$T$99,13,FALSE),0)</f>
        <v>0</v>
      </c>
      <c r="Q142" s="85">
        <f t="shared" si="26"/>
        <v>0</v>
      </c>
      <c r="R142" s="84">
        <f>IFERROR(VLOOKUP($B142,[1]DEN1!$G$3:$T$102,2,FALSE),0)</f>
        <v>0</v>
      </c>
      <c r="S142" s="84">
        <f>IFERROR(VLOOKUP($B142,[1]DEN1!$G$3:$T$102,3,FALSE),0)</f>
        <v>0</v>
      </c>
      <c r="T142" s="84">
        <f>IFERROR(VLOOKUP($B142,[1]DEN1!$G$3:$T$102,4,FALSE),0)</f>
        <v>0</v>
      </c>
      <c r="U142" s="84">
        <f>IFERROR(VLOOKUP($B142,[1]DEN1!$G$3:$T$102,5,FALSE),0)</f>
        <v>0</v>
      </c>
      <c r="V142" s="84">
        <f>IFERROR(VLOOKUP($B142,[1]DEN1!$G$3:$T$102,6,FALSE),0)</f>
        <v>0</v>
      </c>
      <c r="W142" s="84">
        <f>IFERROR(VLOOKUP($B142,[1]DEN1!$G$3:$T$102,7,FALSE),0)</f>
        <v>0</v>
      </c>
      <c r="X142" s="84">
        <f>IFERROR(VLOOKUP($B142,[1]DEN1!$G$3:$T$102,8,FALSE),0)</f>
        <v>0</v>
      </c>
      <c r="Y142" s="84">
        <f>IFERROR(VLOOKUP($B142,[1]DEN1!$G$3:$T$102,9,FALSE),0)</f>
        <v>0</v>
      </c>
      <c r="Z142" s="84">
        <f>IFERROR(VLOOKUP($B142,[1]DEN1!$G$3:$T$102,10,FALSE),0)</f>
        <v>0</v>
      </c>
      <c r="AA142" s="84">
        <f>IFERROR(VLOOKUP($B142,[1]DEN1!$G$3:$T$102,11,FALSE),0)</f>
        <v>0</v>
      </c>
      <c r="AB142" s="84">
        <f>IFERROR(VLOOKUP($B142,[1]DEN1!$G$3:$T$102,12,FALSE),0)</f>
        <v>0</v>
      </c>
      <c r="AC142" s="84">
        <f>IFERROR(VLOOKUP($B142,[1]DEN1!$G$3:$T$102,13,FALSE),0)</f>
        <v>0</v>
      </c>
      <c r="AD142" s="85">
        <f t="shared" si="17"/>
        <v>0</v>
      </c>
    </row>
    <row r="143" spans="1:30" x14ac:dyDescent="0.25">
      <c r="A143" s="2" t="s">
        <v>157</v>
      </c>
      <c r="B143" s="2" t="s">
        <v>163</v>
      </c>
      <c r="C143" s="4"/>
      <c r="D143" s="4"/>
      <c r="E143" s="84">
        <f>IFERROR(VLOOKUP($B143,[1]NUM1!$G$3:$T$99,2,FALSE),0)</f>
        <v>0</v>
      </c>
      <c r="F143" s="84">
        <f>IFERROR(VLOOKUP($B143,[1]NUM1!$G$3:$T$99,3,FALSE),0)</f>
        <v>0</v>
      </c>
      <c r="G143" s="84">
        <f>IFERROR(VLOOKUP($B143,[1]NUM1!$G$3:$T$99,4,FALSE),0)</f>
        <v>0</v>
      </c>
      <c r="H143" s="84">
        <f>IFERROR(VLOOKUP($B143,[1]NUM1!$G$3:$T$99,5,FALSE),0)</f>
        <v>0</v>
      </c>
      <c r="I143" s="84">
        <f>IFERROR(VLOOKUP($B143,[1]NUM1!$G$3:$T$99,6,FALSE),0)</f>
        <v>0</v>
      </c>
      <c r="J143" s="84">
        <f>IFERROR(VLOOKUP($B143,[1]NUM1!$G$3:$T$99,7,FALSE),0)</f>
        <v>0</v>
      </c>
      <c r="K143" s="84">
        <f>IFERROR(VLOOKUP($B143,[1]NUM1!$G$3:$T$99,8,FALSE),0)</f>
        <v>0</v>
      </c>
      <c r="L143" s="84">
        <f>IFERROR(VLOOKUP($B143,[1]NUM1!$G$3:$T$99,9,FALSE),0)</f>
        <v>0</v>
      </c>
      <c r="M143" s="84">
        <f>IFERROR(VLOOKUP($B143,[1]NUM1!$G$3:$T$99,10,FALSE),0)</f>
        <v>0</v>
      </c>
      <c r="N143" s="84">
        <f>IFERROR(VLOOKUP($B143,[1]NUM1!$G$3:$T$99,11,FALSE),0)</f>
        <v>0</v>
      </c>
      <c r="O143" s="84">
        <f>IFERROR(VLOOKUP($B143,[1]NUM1!$G$3:$T$99,12,FALSE),0)</f>
        <v>0</v>
      </c>
      <c r="P143" s="84">
        <f>IFERROR(VLOOKUP($B143,[1]NUM1!$G$3:$T$99,13,FALSE),0)</f>
        <v>0</v>
      </c>
      <c r="Q143" s="85">
        <f t="shared" si="26"/>
        <v>0</v>
      </c>
      <c r="R143" s="84">
        <f>IFERROR(VLOOKUP($B143,[1]DEN1!$G$3:$T$102,2,FALSE),0)</f>
        <v>0</v>
      </c>
      <c r="S143" s="84">
        <f>IFERROR(VLOOKUP($B143,[1]DEN1!$G$3:$T$102,3,FALSE),0)</f>
        <v>0</v>
      </c>
      <c r="T143" s="84">
        <f>IFERROR(VLOOKUP($B143,[1]DEN1!$G$3:$T$102,4,FALSE),0)</f>
        <v>0</v>
      </c>
      <c r="U143" s="84">
        <f>IFERROR(VLOOKUP($B143,[1]DEN1!$G$3:$T$102,5,FALSE),0)</f>
        <v>0</v>
      </c>
      <c r="V143" s="84">
        <f>IFERROR(VLOOKUP($B143,[1]DEN1!$G$3:$T$102,6,FALSE),0)</f>
        <v>0</v>
      </c>
      <c r="W143" s="84">
        <f>IFERROR(VLOOKUP($B143,[1]DEN1!$G$3:$T$102,7,FALSE),0)</f>
        <v>0</v>
      </c>
      <c r="X143" s="84">
        <f>IFERROR(VLOOKUP($B143,[1]DEN1!$G$3:$T$102,8,FALSE),0)</f>
        <v>0</v>
      </c>
      <c r="Y143" s="84">
        <f>IFERROR(VLOOKUP($B143,[1]DEN1!$G$3:$T$102,9,FALSE),0)</f>
        <v>0</v>
      </c>
      <c r="Z143" s="84">
        <f>IFERROR(VLOOKUP($B143,[1]DEN1!$G$3:$T$102,10,FALSE),0)</f>
        <v>0</v>
      </c>
      <c r="AA143" s="84">
        <f>IFERROR(VLOOKUP($B143,[1]DEN1!$G$3:$T$102,11,FALSE),0)</f>
        <v>0</v>
      </c>
      <c r="AB143" s="84">
        <f>IFERROR(VLOOKUP($B143,[1]DEN1!$G$3:$T$102,12,FALSE),0)</f>
        <v>0</v>
      </c>
      <c r="AC143" s="84">
        <f>IFERROR(VLOOKUP($B143,[1]DEN1!$G$3:$T$102,13,FALSE),0)</f>
        <v>0</v>
      </c>
      <c r="AD143" s="85">
        <f t="shared" si="17"/>
        <v>0</v>
      </c>
    </row>
    <row r="144" spans="1:30" x14ac:dyDescent="0.25">
      <c r="A144" s="2" t="s">
        <v>157</v>
      </c>
      <c r="B144" s="2" t="s">
        <v>164</v>
      </c>
      <c r="C144" s="4"/>
      <c r="D144" s="4"/>
      <c r="E144" s="84">
        <f>IFERROR(VLOOKUP($B144,[1]NUM1!$G$3:$T$99,2,FALSE),0)</f>
        <v>0</v>
      </c>
      <c r="F144" s="84">
        <f>IFERROR(VLOOKUP($B144,[1]NUM1!$G$3:$T$99,3,FALSE),0)</f>
        <v>0</v>
      </c>
      <c r="G144" s="84">
        <f>IFERROR(VLOOKUP($B144,[1]NUM1!$G$3:$T$99,4,FALSE),0)</f>
        <v>1</v>
      </c>
      <c r="H144" s="84">
        <f>IFERROR(VLOOKUP($B144,[1]NUM1!$G$3:$T$99,5,FALSE),0)</f>
        <v>0</v>
      </c>
      <c r="I144" s="84">
        <f>IFERROR(VLOOKUP($B144,[1]NUM1!$G$3:$T$99,6,FALSE),0)</f>
        <v>0</v>
      </c>
      <c r="J144" s="84">
        <f>IFERROR(VLOOKUP($B144,[1]NUM1!$G$3:$T$99,7,FALSE),0)</f>
        <v>0</v>
      </c>
      <c r="K144" s="84">
        <f>IFERROR(VLOOKUP($B144,[1]NUM1!$G$3:$T$99,8,FALSE),0)</f>
        <v>0</v>
      </c>
      <c r="L144" s="84">
        <f>IFERROR(VLOOKUP($B144,[1]NUM1!$G$3:$T$99,9,FALSE),0)</f>
        <v>0</v>
      </c>
      <c r="M144" s="84">
        <f>IFERROR(VLOOKUP($B144,[1]NUM1!$G$3:$T$99,10,FALSE),0)</f>
        <v>0</v>
      </c>
      <c r="N144" s="84">
        <f>IFERROR(VLOOKUP($B144,[1]NUM1!$G$3:$T$99,11,FALSE),0)</f>
        <v>0</v>
      </c>
      <c r="O144" s="84">
        <f>IFERROR(VLOOKUP($B144,[1]NUM1!$G$3:$T$99,12,FALSE),0)</f>
        <v>0</v>
      </c>
      <c r="P144" s="84">
        <f>IFERROR(VLOOKUP($B144,[1]NUM1!$G$3:$T$99,13,FALSE),0)</f>
        <v>0</v>
      </c>
      <c r="Q144" s="85">
        <f t="shared" si="26"/>
        <v>1</v>
      </c>
      <c r="R144" s="84">
        <f>IFERROR(VLOOKUP($B144,[1]DEN1!$G$3:$T$102,2,FALSE),0)</f>
        <v>0</v>
      </c>
      <c r="S144" s="84">
        <f>IFERROR(VLOOKUP($B144,[1]DEN1!$G$3:$T$102,3,FALSE),0)</f>
        <v>0</v>
      </c>
      <c r="T144" s="84">
        <f>IFERROR(VLOOKUP($B144,[1]DEN1!$G$3:$T$102,4,FALSE),0)</f>
        <v>0</v>
      </c>
      <c r="U144" s="84">
        <f>IFERROR(VLOOKUP($B144,[1]DEN1!$G$3:$T$102,5,FALSE),0)</f>
        <v>0</v>
      </c>
      <c r="V144" s="84">
        <f>IFERROR(VLOOKUP($B144,[1]DEN1!$G$3:$T$102,6,FALSE),0)</f>
        <v>0</v>
      </c>
      <c r="W144" s="84">
        <f>IFERROR(VLOOKUP($B144,[1]DEN1!$G$3:$T$102,7,FALSE),0)</f>
        <v>0</v>
      </c>
      <c r="X144" s="84">
        <f>IFERROR(VLOOKUP($B144,[1]DEN1!$G$3:$T$102,8,FALSE),0)</f>
        <v>0</v>
      </c>
      <c r="Y144" s="84">
        <f>IFERROR(VLOOKUP($B144,[1]DEN1!$G$3:$T$102,9,FALSE),0)</f>
        <v>0</v>
      </c>
      <c r="Z144" s="84">
        <f>IFERROR(VLOOKUP($B144,[1]DEN1!$G$3:$T$102,10,FALSE),0)</f>
        <v>0</v>
      </c>
      <c r="AA144" s="84">
        <f>IFERROR(VLOOKUP($B144,[1]DEN1!$G$3:$T$102,11,FALSE),0)</f>
        <v>0</v>
      </c>
      <c r="AB144" s="84">
        <f>IFERROR(VLOOKUP($B144,[1]DEN1!$G$3:$T$102,12,FALSE),0)</f>
        <v>0</v>
      </c>
      <c r="AC144" s="84">
        <f>IFERROR(VLOOKUP($B144,[1]DEN1!$G$3:$T$102,13,FALSE),0)</f>
        <v>0</v>
      </c>
      <c r="AD144" s="85">
        <f t="shared" si="17"/>
        <v>0</v>
      </c>
    </row>
    <row r="145" spans="1:30" x14ac:dyDescent="0.25">
      <c r="A145" s="2" t="s">
        <v>157</v>
      </c>
      <c r="B145" s="2" t="s">
        <v>165</v>
      </c>
      <c r="C145" s="4"/>
      <c r="D145" s="4"/>
      <c r="E145" s="84">
        <f>IFERROR(VLOOKUP($B145,[1]NUM1!$G$3:$T$99,2,FALSE),0)</f>
        <v>0</v>
      </c>
      <c r="F145" s="84">
        <f>IFERROR(VLOOKUP($B145,[1]NUM1!$G$3:$T$99,3,FALSE),0)</f>
        <v>0</v>
      </c>
      <c r="G145" s="84">
        <f>IFERROR(VLOOKUP($B145,[1]NUM1!$G$3:$T$99,4,FALSE),0)</f>
        <v>0</v>
      </c>
      <c r="H145" s="84">
        <f>IFERROR(VLOOKUP($B145,[1]NUM1!$G$3:$T$99,5,FALSE),0)</f>
        <v>0</v>
      </c>
      <c r="I145" s="84">
        <f>IFERROR(VLOOKUP($B145,[1]NUM1!$G$3:$T$99,6,FALSE),0)</f>
        <v>0</v>
      </c>
      <c r="J145" s="84">
        <f>IFERROR(VLOOKUP($B145,[1]NUM1!$G$3:$T$99,7,FALSE),0)</f>
        <v>0</v>
      </c>
      <c r="K145" s="84">
        <f>IFERROR(VLOOKUP($B145,[1]NUM1!$G$3:$T$99,8,FALSE),0)</f>
        <v>0</v>
      </c>
      <c r="L145" s="84">
        <f>IFERROR(VLOOKUP($B145,[1]NUM1!$G$3:$T$99,9,FALSE),0)</f>
        <v>0</v>
      </c>
      <c r="M145" s="84">
        <f>IFERROR(VLOOKUP($B145,[1]NUM1!$G$3:$T$99,10,FALSE),0)</f>
        <v>0</v>
      </c>
      <c r="N145" s="84">
        <f>IFERROR(VLOOKUP($B145,[1]NUM1!$G$3:$T$99,11,FALSE),0)</f>
        <v>0</v>
      </c>
      <c r="O145" s="84">
        <f>IFERROR(VLOOKUP($B145,[1]NUM1!$G$3:$T$99,12,FALSE),0)</f>
        <v>0</v>
      </c>
      <c r="P145" s="84">
        <f>IFERROR(VLOOKUP($B145,[1]NUM1!$G$3:$T$99,13,FALSE),0)</f>
        <v>0</v>
      </c>
      <c r="Q145" s="85">
        <f t="shared" si="26"/>
        <v>0</v>
      </c>
      <c r="R145" s="84">
        <f>IFERROR(VLOOKUP($B145,[1]DEN1!$G$3:$T$102,2,FALSE),0)</f>
        <v>0</v>
      </c>
      <c r="S145" s="84">
        <f>IFERROR(VLOOKUP($B145,[1]DEN1!$G$3:$T$102,3,FALSE),0)</f>
        <v>0</v>
      </c>
      <c r="T145" s="84">
        <f>IFERROR(VLOOKUP($B145,[1]DEN1!$G$3:$T$102,4,FALSE),0)</f>
        <v>0</v>
      </c>
      <c r="U145" s="84">
        <f>IFERROR(VLOOKUP($B145,[1]DEN1!$G$3:$T$102,5,FALSE),0)</f>
        <v>0</v>
      </c>
      <c r="V145" s="84">
        <f>IFERROR(VLOOKUP($B145,[1]DEN1!$G$3:$T$102,6,FALSE),0)</f>
        <v>0</v>
      </c>
      <c r="W145" s="84">
        <f>IFERROR(VLOOKUP($B145,[1]DEN1!$G$3:$T$102,7,FALSE),0)</f>
        <v>0</v>
      </c>
      <c r="X145" s="84">
        <f>IFERROR(VLOOKUP($B145,[1]DEN1!$G$3:$T$102,8,FALSE),0)</f>
        <v>0</v>
      </c>
      <c r="Y145" s="84">
        <f>IFERROR(VLOOKUP($B145,[1]DEN1!$G$3:$T$102,9,FALSE),0)</f>
        <v>0</v>
      </c>
      <c r="Z145" s="84">
        <f>IFERROR(VLOOKUP($B145,[1]DEN1!$G$3:$T$102,10,FALSE),0)</f>
        <v>0</v>
      </c>
      <c r="AA145" s="84">
        <f>IFERROR(VLOOKUP($B145,[1]DEN1!$G$3:$T$102,11,FALSE),0)</f>
        <v>0</v>
      </c>
      <c r="AB145" s="84">
        <f>IFERROR(VLOOKUP($B145,[1]DEN1!$G$3:$T$102,12,FALSE),0)</f>
        <v>0</v>
      </c>
      <c r="AC145" s="84">
        <f>IFERROR(VLOOKUP($B145,[1]DEN1!$G$3:$T$102,13,FALSE),0)</f>
        <v>0</v>
      </c>
      <c r="AD145" s="85">
        <f t="shared" si="17"/>
        <v>0</v>
      </c>
    </row>
    <row r="146" spans="1:30" x14ac:dyDescent="0.25">
      <c r="A146" s="2" t="s">
        <v>157</v>
      </c>
      <c r="B146" s="2" t="s">
        <v>166</v>
      </c>
      <c r="C146" s="4"/>
      <c r="D146" s="4"/>
      <c r="E146" s="84">
        <f>IFERROR(VLOOKUP($B146,[1]NUM1!$G$3:$T$99,2,FALSE),0)</f>
        <v>0</v>
      </c>
      <c r="F146" s="84">
        <f>IFERROR(VLOOKUP($B146,[1]NUM1!$G$3:$T$99,3,FALSE),0)</f>
        <v>0</v>
      </c>
      <c r="G146" s="84">
        <f>IFERROR(VLOOKUP($B146,[1]NUM1!$G$3:$T$99,4,FALSE),0)</f>
        <v>0</v>
      </c>
      <c r="H146" s="84">
        <f>IFERROR(VLOOKUP($B146,[1]NUM1!$G$3:$T$99,5,FALSE),0)</f>
        <v>1</v>
      </c>
      <c r="I146" s="84">
        <f>IFERROR(VLOOKUP($B146,[1]NUM1!$G$3:$T$99,6,FALSE),0)</f>
        <v>0</v>
      </c>
      <c r="J146" s="84">
        <f>IFERROR(VLOOKUP($B146,[1]NUM1!$G$3:$T$99,7,FALSE),0)</f>
        <v>0</v>
      </c>
      <c r="K146" s="84">
        <f>IFERROR(VLOOKUP($B146,[1]NUM1!$G$3:$T$99,8,FALSE),0)</f>
        <v>0</v>
      </c>
      <c r="L146" s="84">
        <f>IFERROR(VLOOKUP($B146,[1]NUM1!$G$3:$T$99,9,FALSE),0)</f>
        <v>0</v>
      </c>
      <c r="M146" s="84">
        <f>IFERROR(VLOOKUP($B146,[1]NUM1!$G$3:$T$99,10,FALSE),0)</f>
        <v>0</v>
      </c>
      <c r="N146" s="84">
        <f>IFERROR(VLOOKUP($B146,[1]NUM1!$G$3:$T$99,11,FALSE),0)</f>
        <v>0</v>
      </c>
      <c r="O146" s="84">
        <f>IFERROR(VLOOKUP($B146,[1]NUM1!$G$3:$T$99,12,FALSE),0)</f>
        <v>0</v>
      </c>
      <c r="P146" s="84">
        <f>IFERROR(VLOOKUP($B146,[1]NUM1!$G$3:$T$99,13,FALSE),0)</f>
        <v>0</v>
      </c>
      <c r="Q146" s="85">
        <f t="shared" si="26"/>
        <v>1</v>
      </c>
      <c r="R146" s="84">
        <f>IFERROR(VLOOKUP($B146,[1]DEN1!$G$3:$T$102,2,FALSE),0)</f>
        <v>0</v>
      </c>
      <c r="S146" s="84">
        <f>IFERROR(VLOOKUP($B146,[1]DEN1!$G$3:$T$102,3,FALSE),0)</f>
        <v>0</v>
      </c>
      <c r="T146" s="84">
        <f>IFERROR(VLOOKUP($B146,[1]DEN1!$G$3:$T$102,4,FALSE),0)</f>
        <v>0</v>
      </c>
      <c r="U146" s="84">
        <f>IFERROR(VLOOKUP($B146,[1]DEN1!$G$3:$T$102,5,FALSE),0)</f>
        <v>0</v>
      </c>
      <c r="V146" s="84">
        <f>IFERROR(VLOOKUP($B146,[1]DEN1!$G$3:$T$102,6,FALSE),0)</f>
        <v>0</v>
      </c>
      <c r="W146" s="84">
        <f>IFERROR(VLOOKUP($B146,[1]DEN1!$G$3:$T$102,7,FALSE),0)</f>
        <v>0</v>
      </c>
      <c r="X146" s="84">
        <f>IFERROR(VLOOKUP($B146,[1]DEN1!$G$3:$T$102,8,FALSE),0)</f>
        <v>0</v>
      </c>
      <c r="Y146" s="84">
        <f>IFERROR(VLOOKUP($B146,[1]DEN1!$G$3:$T$102,9,FALSE),0)</f>
        <v>0</v>
      </c>
      <c r="Z146" s="84">
        <f>IFERROR(VLOOKUP($B146,[1]DEN1!$G$3:$T$102,10,FALSE),0)</f>
        <v>0</v>
      </c>
      <c r="AA146" s="84">
        <f>IFERROR(VLOOKUP($B146,[1]DEN1!$G$3:$T$102,11,FALSE),0)</f>
        <v>0</v>
      </c>
      <c r="AB146" s="84">
        <f>IFERROR(VLOOKUP($B146,[1]DEN1!$G$3:$T$102,12,FALSE),0)</f>
        <v>0</v>
      </c>
      <c r="AC146" s="84">
        <f>IFERROR(VLOOKUP($B146,[1]DEN1!$G$3:$T$102,13,FALSE),0)</f>
        <v>0</v>
      </c>
      <c r="AD146" s="85">
        <f t="shared" si="17"/>
        <v>0</v>
      </c>
    </row>
    <row r="147" spans="1:30" x14ac:dyDescent="0.25">
      <c r="A147" s="2" t="s">
        <v>157</v>
      </c>
      <c r="B147" s="2" t="s">
        <v>167</v>
      </c>
      <c r="C147" s="4"/>
      <c r="D147" s="4"/>
      <c r="E147" s="84">
        <f>IFERROR(VLOOKUP($B147,[1]NUM1!$G$3:$T$99,2,FALSE),0)</f>
        <v>0</v>
      </c>
      <c r="F147" s="84">
        <f>IFERROR(VLOOKUP($B147,[1]NUM1!$G$3:$T$99,3,FALSE),0)</f>
        <v>0</v>
      </c>
      <c r="G147" s="84">
        <f>IFERROR(VLOOKUP($B147,[1]NUM1!$G$3:$T$99,4,FALSE),0)</f>
        <v>0</v>
      </c>
      <c r="H147" s="84">
        <f>IFERROR(VLOOKUP($B147,[1]NUM1!$G$3:$T$99,5,FALSE),0)</f>
        <v>0</v>
      </c>
      <c r="I147" s="84">
        <f>IFERROR(VLOOKUP($B147,[1]NUM1!$G$3:$T$99,6,FALSE),0)</f>
        <v>0</v>
      </c>
      <c r="J147" s="84">
        <f>IFERROR(VLOOKUP($B147,[1]NUM1!$G$3:$T$99,7,FALSE),0)</f>
        <v>0</v>
      </c>
      <c r="K147" s="84">
        <f>IFERROR(VLOOKUP($B147,[1]NUM1!$G$3:$T$99,8,FALSE),0)</f>
        <v>0</v>
      </c>
      <c r="L147" s="84">
        <f>IFERROR(VLOOKUP($B147,[1]NUM1!$G$3:$T$99,9,FALSE),0)</f>
        <v>0</v>
      </c>
      <c r="M147" s="84">
        <f>IFERROR(VLOOKUP($B147,[1]NUM1!$G$3:$T$99,10,FALSE),0)</f>
        <v>0</v>
      </c>
      <c r="N147" s="84">
        <f>IFERROR(VLOOKUP($B147,[1]NUM1!$G$3:$T$99,11,FALSE),0)</f>
        <v>0</v>
      </c>
      <c r="O147" s="84">
        <f>IFERROR(VLOOKUP($B147,[1]NUM1!$G$3:$T$99,12,FALSE),0)</f>
        <v>0</v>
      </c>
      <c r="P147" s="84">
        <f>IFERROR(VLOOKUP($B147,[1]NUM1!$G$3:$T$99,13,FALSE),0)</f>
        <v>0</v>
      </c>
      <c r="Q147" s="85">
        <f t="shared" si="26"/>
        <v>0</v>
      </c>
      <c r="R147" s="84">
        <f>IFERROR(VLOOKUP($B147,[1]DEN1!$G$3:$T$102,2,FALSE),0)</f>
        <v>0</v>
      </c>
      <c r="S147" s="84">
        <f>IFERROR(VLOOKUP($B147,[1]DEN1!$G$3:$T$102,3,FALSE),0)</f>
        <v>0</v>
      </c>
      <c r="T147" s="84">
        <f>IFERROR(VLOOKUP($B147,[1]DEN1!$G$3:$T$102,4,FALSE),0)</f>
        <v>0</v>
      </c>
      <c r="U147" s="84">
        <f>IFERROR(VLOOKUP($B147,[1]DEN1!$G$3:$T$102,5,FALSE),0)</f>
        <v>0</v>
      </c>
      <c r="V147" s="84">
        <f>IFERROR(VLOOKUP($B147,[1]DEN1!$G$3:$T$102,6,FALSE),0)</f>
        <v>0</v>
      </c>
      <c r="W147" s="84">
        <f>IFERROR(VLOOKUP($B147,[1]DEN1!$G$3:$T$102,7,FALSE),0)</f>
        <v>0</v>
      </c>
      <c r="X147" s="84">
        <f>IFERROR(VLOOKUP($B147,[1]DEN1!$G$3:$T$102,8,FALSE),0)</f>
        <v>0</v>
      </c>
      <c r="Y147" s="84">
        <f>IFERROR(VLOOKUP($B147,[1]DEN1!$G$3:$T$102,9,FALSE),0)</f>
        <v>0</v>
      </c>
      <c r="Z147" s="84">
        <f>IFERROR(VLOOKUP($B147,[1]DEN1!$G$3:$T$102,10,FALSE),0)</f>
        <v>0</v>
      </c>
      <c r="AA147" s="84">
        <f>IFERROR(VLOOKUP($B147,[1]DEN1!$G$3:$T$102,11,FALSE),0)</f>
        <v>0</v>
      </c>
      <c r="AB147" s="84">
        <f>IFERROR(VLOOKUP($B147,[1]DEN1!$G$3:$T$102,12,FALSE),0)</f>
        <v>0</v>
      </c>
      <c r="AC147" s="84">
        <f>IFERROR(VLOOKUP($B147,[1]DEN1!$G$3:$T$102,13,FALSE),0)</f>
        <v>0</v>
      </c>
      <c r="AD147" s="85">
        <f t="shared" si="17"/>
        <v>0</v>
      </c>
    </row>
    <row r="148" spans="1:30" x14ac:dyDescent="0.25">
      <c r="A148" s="2" t="s">
        <v>157</v>
      </c>
      <c r="B148" s="2" t="s">
        <v>168</v>
      </c>
      <c r="C148" s="4"/>
      <c r="D148" s="4"/>
      <c r="E148" s="84">
        <f>IFERROR(VLOOKUP($B148,[1]NUM1!$G$3:$T$99,2,FALSE),0)</f>
        <v>0</v>
      </c>
      <c r="F148" s="84">
        <f>IFERROR(VLOOKUP($B148,[1]NUM1!$G$3:$T$99,3,FALSE),0)</f>
        <v>0</v>
      </c>
      <c r="G148" s="84">
        <f>IFERROR(VLOOKUP($B148,[1]NUM1!$G$3:$T$99,4,FALSE),0)</f>
        <v>0</v>
      </c>
      <c r="H148" s="84">
        <f>IFERROR(VLOOKUP($B148,[1]NUM1!$G$3:$T$99,5,FALSE),0)</f>
        <v>0</v>
      </c>
      <c r="I148" s="84">
        <f>IFERROR(VLOOKUP($B148,[1]NUM1!$G$3:$T$99,6,FALSE),0)</f>
        <v>0</v>
      </c>
      <c r="J148" s="84">
        <f>IFERROR(VLOOKUP($B148,[1]NUM1!$G$3:$T$99,7,FALSE),0)</f>
        <v>2</v>
      </c>
      <c r="K148" s="84">
        <f>IFERROR(VLOOKUP($B148,[1]NUM1!$G$3:$T$99,8,FALSE),0)</f>
        <v>0</v>
      </c>
      <c r="L148" s="84">
        <f>IFERROR(VLOOKUP($B148,[1]NUM1!$G$3:$T$99,9,FALSE),0)</f>
        <v>0</v>
      </c>
      <c r="M148" s="84">
        <f>IFERROR(VLOOKUP($B148,[1]NUM1!$G$3:$T$99,10,FALSE),0)</f>
        <v>0</v>
      </c>
      <c r="N148" s="84">
        <f>IFERROR(VLOOKUP($B148,[1]NUM1!$G$3:$T$99,11,FALSE),0)</f>
        <v>0</v>
      </c>
      <c r="O148" s="84">
        <f>IFERROR(VLOOKUP($B148,[1]NUM1!$G$3:$T$99,12,FALSE),0)</f>
        <v>0</v>
      </c>
      <c r="P148" s="84">
        <f>IFERROR(VLOOKUP($B148,[1]NUM1!$G$3:$T$99,13,FALSE),0)</f>
        <v>1</v>
      </c>
      <c r="Q148" s="85">
        <f t="shared" si="26"/>
        <v>3</v>
      </c>
      <c r="R148" s="84">
        <f>IFERROR(VLOOKUP($B148,[1]DEN1!$G$3:$T$102,2,FALSE),0)</f>
        <v>0</v>
      </c>
      <c r="S148" s="84">
        <f>IFERROR(VLOOKUP($B148,[1]DEN1!$G$3:$T$102,3,FALSE),0)</f>
        <v>0</v>
      </c>
      <c r="T148" s="84">
        <f>IFERROR(VLOOKUP($B148,[1]DEN1!$G$3:$T$102,4,FALSE),0)</f>
        <v>2</v>
      </c>
      <c r="U148" s="84">
        <f>IFERROR(VLOOKUP($B148,[1]DEN1!$G$3:$T$102,5,FALSE),0)</f>
        <v>0</v>
      </c>
      <c r="V148" s="84">
        <f>IFERROR(VLOOKUP($B148,[1]DEN1!$G$3:$T$102,6,FALSE),0)</f>
        <v>0</v>
      </c>
      <c r="W148" s="84">
        <f>IFERROR(VLOOKUP($B148,[1]DEN1!$G$3:$T$102,7,FALSE),0)</f>
        <v>0</v>
      </c>
      <c r="X148" s="84">
        <f>IFERROR(VLOOKUP($B148,[1]DEN1!$G$3:$T$102,8,FALSE),0)</f>
        <v>0</v>
      </c>
      <c r="Y148" s="84">
        <f>IFERROR(VLOOKUP($B148,[1]DEN1!$G$3:$T$102,9,FALSE),0)</f>
        <v>0</v>
      </c>
      <c r="Z148" s="84">
        <f>IFERROR(VLOOKUP($B148,[1]DEN1!$G$3:$T$102,10,FALSE),0)</f>
        <v>0</v>
      </c>
      <c r="AA148" s="84">
        <f>IFERROR(VLOOKUP($B148,[1]DEN1!$G$3:$T$102,11,FALSE),0)</f>
        <v>1</v>
      </c>
      <c r="AB148" s="84">
        <f>IFERROR(VLOOKUP($B148,[1]DEN1!$G$3:$T$102,12,FALSE),0)</f>
        <v>0</v>
      </c>
      <c r="AC148" s="84">
        <f>IFERROR(VLOOKUP($B148,[1]DEN1!$G$3:$T$102,13,FALSE),0)</f>
        <v>0</v>
      </c>
      <c r="AD148" s="85">
        <f t="shared" si="17"/>
        <v>3</v>
      </c>
    </row>
    <row r="149" spans="1:30" x14ac:dyDescent="0.25">
      <c r="A149" s="2" t="s">
        <v>157</v>
      </c>
      <c r="B149" s="2" t="s">
        <v>169</v>
      </c>
      <c r="C149" s="4"/>
      <c r="D149" s="4"/>
      <c r="E149" s="84">
        <f>IFERROR(VLOOKUP($B149,[1]NUM1!$G$3:$T$99,2,FALSE),0)</f>
        <v>0</v>
      </c>
      <c r="F149" s="84">
        <f>IFERROR(VLOOKUP($B149,[1]NUM1!$G$3:$T$99,3,FALSE),0)</f>
        <v>0</v>
      </c>
      <c r="G149" s="84">
        <f>IFERROR(VLOOKUP($B149,[1]NUM1!$G$3:$T$99,4,FALSE),0)</f>
        <v>0</v>
      </c>
      <c r="H149" s="84">
        <f>IFERROR(VLOOKUP($B149,[1]NUM1!$G$3:$T$99,5,FALSE),0)</f>
        <v>0</v>
      </c>
      <c r="I149" s="84">
        <f>IFERROR(VLOOKUP($B149,[1]NUM1!$G$3:$T$99,6,FALSE),0)</f>
        <v>0</v>
      </c>
      <c r="J149" s="84">
        <f>IFERROR(VLOOKUP($B149,[1]NUM1!$G$3:$T$99,7,FALSE),0)</f>
        <v>0</v>
      </c>
      <c r="K149" s="84">
        <f>IFERROR(VLOOKUP($B149,[1]NUM1!$G$3:$T$99,8,FALSE),0)</f>
        <v>0</v>
      </c>
      <c r="L149" s="84">
        <f>IFERROR(VLOOKUP($B149,[1]NUM1!$G$3:$T$99,9,FALSE),0)</f>
        <v>0</v>
      </c>
      <c r="M149" s="84">
        <f>IFERROR(VLOOKUP($B149,[1]NUM1!$G$3:$T$99,10,FALSE),0)</f>
        <v>0</v>
      </c>
      <c r="N149" s="84">
        <f>IFERROR(VLOOKUP($B149,[1]NUM1!$G$3:$T$99,11,FALSE),0)</f>
        <v>0</v>
      </c>
      <c r="O149" s="84">
        <f>IFERROR(VLOOKUP($B149,[1]NUM1!$G$3:$T$99,12,FALSE),0)</f>
        <v>0</v>
      </c>
      <c r="P149" s="84">
        <f>IFERROR(VLOOKUP($B149,[1]NUM1!$G$3:$T$99,13,FALSE),0)</f>
        <v>0</v>
      </c>
      <c r="Q149" s="85">
        <f t="shared" si="26"/>
        <v>0</v>
      </c>
      <c r="R149" s="84">
        <f>IFERROR(VLOOKUP($B149,[1]DEN1!$G$3:$T$102,2,FALSE),0)</f>
        <v>0</v>
      </c>
      <c r="S149" s="84">
        <f>IFERROR(VLOOKUP($B149,[1]DEN1!$G$3:$T$102,3,FALSE),0)</f>
        <v>0</v>
      </c>
      <c r="T149" s="84">
        <f>IFERROR(VLOOKUP($B149,[1]DEN1!$G$3:$T$102,4,FALSE),0)</f>
        <v>0</v>
      </c>
      <c r="U149" s="84">
        <f>IFERROR(VLOOKUP($B149,[1]DEN1!$G$3:$T$102,5,FALSE),0)</f>
        <v>0</v>
      </c>
      <c r="V149" s="84">
        <f>IFERROR(VLOOKUP($B149,[1]DEN1!$G$3:$T$102,6,FALSE),0)</f>
        <v>0</v>
      </c>
      <c r="W149" s="84">
        <f>IFERROR(VLOOKUP($B149,[1]DEN1!$G$3:$T$102,7,FALSE),0)</f>
        <v>0</v>
      </c>
      <c r="X149" s="84">
        <f>IFERROR(VLOOKUP($B149,[1]DEN1!$G$3:$T$102,8,FALSE),0)</f>
        <v>0</v>
      </c>
      <c r="Y149" s="84">
        <f>IFERROR(VLOOKUP($B149,[1]DEN1!$G$3:$T$102,9,FALSE),0)</f>
        <v>0</v>
      </c>
      <c r="Z149" s="84">
        <f>IFERROR(VLOOKUP($B149,[1]DEN1!$G$3:$T$102,10,FALSE),0)</f>
        <v>0</v>
      </c>
      <c r="AA149" s="84">
        <f>IFERROR(VLOOKUP($B149,[1]DEN1!$G$3:$T$102,11,FALSE),0)</f>
        <v>0</v>
      </c>
      <c r="AB149" s="84">
        <f>IFERROR(VLOOKUP($B149,[1]DEN1!$G$3:$T$102,12,FALSE),0)</f>
        <v>0</v>
      </c>
      <c r="AC149" s="84">
        <f>IFERROR(VLOOKUP($B149,[1]DEN1!$G$3:$T$102,13,FALSE),0)</f>
        <v>0</v>
      </c>
      <c r="AD149" s="85">
        <f t="shared" si="17"/>
        <v>0</v>
      </c>
    </row>
    <row r="150" spans="1:30" x14ac:dyDescent="0.25">
      <c r="A150" s="2" t="s">
        <v>157</v>
      </c>
      <c r="B150" s="2" t="s">
        <v>170</v>
      </c>
      <c r="C150" s="4"/>
      <c r="D150" s="4"/>
      <c r="E150" s="84">
        <f>IFERROR(VLOOKUP($B150,[1]NUM1!$G$3:$T$99,2,FALSE),0)</f>
        <v>0</v>
      </c>
      <c r="F150" s="84">
        <f>IFERROR(VLOOKUP($B150,[1]NUM1!$G$3:$T$99,3,FALSE),0)</f>
        <v>0</v>
      </c>
      <c r="G150" s="84">
        <f>IFERROR(VLOOKUP($B150,[1]NUM1!$G$3:$T$99,4,FALSE),0)</f>
        <v>0</v>
      </c>
      <c r="H150" s="84">
        <f>IFERROR(VLOOKUP($B150,[1]NUM1!$G$3:$T$99,5,FALSE),0)</f>
        <v>0</v>
      </c>
      <c r="I150" s="84">
        <f>IFERROR(VLOOKUP($B150,[1]NUM1!$G$3:$T$99,6,FALSE),0)</f>
        <v>0</v>
      </c>
      <c r="J150" s="84">
        <f>IFERROR(VLOOKUP($B150,[1]NUM1!$G$3:$T$99,7,FALSE),0)</f>
        <v>0</v>
      </c>
      <c r="K150" s="84">
        <f>IFERROR(VLOOKUP($B150,[1]NUM1!$G$3:$T$99,8,FALSE),0)</f>
        <v>0</v>
      </c>
      <c r="L150" s="84">
        <f>IFERROR(VLOOKUP($B150,[1]NUM1!$G$3:$T$99,9,FALSE),0)</f>
        <v>0</v>
      </c>
      <c r="M150" s="84">
        <f>IFERROR(VLOOKUP($B150,[1]NUM1!$G$3:$T$99,10,FALSE),0)</f>
        <v>0</v>
      </c>
      <c r="N150" s="84">
        <f>IFERROR(VLOOKUP($B150,[1]NUM1!$G$3:$T$99,11,FALSE),0)</f>
        <v>0</v>
      </c>
      <c r="O150" s="84">
        <f>IFERROR(VLOOKUP($B150,[1]NUM1!$G$3:$T$99,12,FALSE),0)</f>
        <v>0</v>
      </c>
      <c r="P150" s="84">
        <f>IFERROR(VLOOKUP($B150,[1]NUM1!$G$3:$T$99,13,FALSE),0)</f>
        <v>0</v>
      </c>
      <c r="Q150" s="85">
        <f t="shared" si="26"/>
        <v>0</v>
      </c>
      <c r="R150" s="84">
        <f>IFERROR(VLOOKUP($B150,[1]DEN1!$G$3:$T$102,2,FALSE),0)</f>
        <v>0</v>
      </c>
      <c r="S150" s="84">
        <f>IFERROR(VLOOKUP($B150,[1]DEN1!$G$3:$T$102,3,FALSE),0)</f>
        <v>0</v>
      </c>
      <c r="T150" s="84">
        <f>IFERROR(VLOOKUP($B150,[1]DEN1!$G$3:$T$102,4,FALSE),0)</f>
        <v>0</v>
      </c>
      <c r="U150" s="84">
        <f>IFERROR(VLOOKUP($B150,[1]DEN1!$G$3:$T$102,5,FALSE),0)</f>
        <v>0</v>
      </c>
      <c r="V150" s="84">
        <f>IFERROR(VLOOKUP($B150,[1]DEN1!$G$3:$T$102,6,FALSE),0)</f>
        <v>0</v>
      </c>
      <c r="W150" s="84">
        <f>IFERROR(VLOOKUP($B150,[1]DEN1!$G$3:$T$102,7,FALSE),0)</f>
        <v>0</v>
      </c>
      <c r="X150" s="84">
        <f>IFERROR(VLOOKUP($B150,[1]DEN1!$G$3:$T$102,8,FALSE),0)</f>
        <v>0</v>
      </c>
      <c r="Y150" s="84">
        <f>IFERROR(VLOOKUP($B150,[1]DEN1!$G$3:$T$102,9,FALSE),0)</f>
        <v>0</v>
      </c>
      <c r="Z150" s="84">
        <f>IFERROR(VLOOKUP($B150,[1]DEN1!$G$3:$T$102,10,FALSE),0)</f>
        <v>0</v>
      </c>
      <c r="AA150" s="84">
        <f>IFERROR(VLOOKUP($B150,[1]DEN1!$G$3:$T$102,11,FALSE),0)</f>
        <v>0</v>
      </c>
      <c r="AB150" s="84">
        <f>IFERROR(VLOOKUP($B150,[1]DEN1!$G$3:$T$102,12,FALSE),0)</f>
        <v>0</v>
      </c>
      <c r="AC150" s="84">
        <f>IFERROR(VLOOKUP($B150,[1]DEN1!$G$3:$T$102,13,FALSE),0)</f>
        <v>0</v>
      </c>
      <c r="AD150" s="85">
        <f t="shared" si="17"/>
        <v>0</v>
      </c>
    </row>
    <row r="151" spans="1:30" x14ac:dyDescent="0.25">
      <c r="A151" s="137" t="s">
        <v>171</v>
      </c>
      <c r="B151" s="138"/>
      <c r="C151" s="9">
        <f>D151/'Metas Muni'!G16</f>
        <v>1.7777777777777779</v>
      </c>
      <c r="D151" s="10">
        <f>Q151/AD151</f>
        <v>1.6</v>
      </c>
      <c r="E151" s="92">
        <f>SUM(E138:E150)</f>
        <v>0</v>
      </c>
      <c r="F151" s="92">
        <f>SUM(F138:F150)</f>
        <v>0</v>
      </c>
      <c r="G151" s="92">
        <f>SUM(G138:G150)</f>
        <v>5</v>
      </c>
      <c r="H151" s="92">
        <f>SUM(H138:H150)</f>
        <v>3</v>
      </c>
      <c r="I151" s="92">
        <f t="shared" ref="I151:U151" si="27">SUM(I138:I150)</f>
        <v>0</v>
      </c>
      <c r="J151" s="92">
        <f t="shared" si="27"/>
        <v>4</v>
      </c>
      <c r="K151" s="92">
        <f t="shared" si="27"/>
        <v>1</v>
      </c>
      <c r="L151" s="92">
        <f t="shared" si="27"/>
        <v>1</v>
      </c>
      <c r="M151" s="92">
        <f t="shared" si="27"/>
        <v>1</v>
      </c>
      <c r="N151" s="92">
        <f t="shared" si="27"/>
        <v>3</v>
      </c>
      <c r="O151" s="92">
        <f t="shared" si="27"/>
        <v>0</v>
      </c>
      <c r="P151" s="92">
        <f>SUM(P138:P150)</f>
        <v>6</v>
      </c>
      <c r="Q151" s="87">
        <f t="shared" si="27"/>
        <v>24</v>
      </c>
      <c r="R151" s="92">
        <f t="shared" si="27"/>
        <v>0</v>
      </c>
      <c r="S151" s="92">
        <f t="shared" si="27"/>
        <v>1</v>
      </c>
      <c r="T151" s="92">
        <f t="shared" si="27"/>
        <v>2</v>
      </c>
      <c r="U151" s="92">
        <f t="shared" si="27"/>
        <v>2</v>
      </c>
      <c r="V151" s="92">
        <f t="shared" ref="V151:AA151" si="28">SUM(V138:V150)</f>
        <v>2</v>
      </c>
      <c r="W151" s="92">
        <f t="shared" si="28"/>
        <v>2</v>
      </c>
      <c r="X151" s="92">
        <f t="shared" si="28"/>
        <v>1</v>
      </c>
      <c r="Y151" s="92">
        <f t="shared" si="28"/>
        <v>1</v>
      </c>
      <c r="Z151" s="92">
        <f t="shared" si="28"/>
        <v>1</v>
      </c>
      <c r="AA151" s="92">
        <f t="shared" si="28"/>
        <v>3</v>
      </c>
      <c r="AB151" s="92">
        <f>SUM(AB138:AB150)</f>
        <v>0</v>
      </c>
      <c r="AC151" s="92">
        <f>SUM(AC138:AC150)</f>
        <v>0</v>
      </c>
      <c r="AD151" s="92">
        <f t="shared" si="17"/>
        <v>15</v>
      </c>
    </row>
    <row r="152" spans="1:30" s="22" customFormat="1" x14ac:dyDescent="0.25">
      <c r="A152" s="2" t="s">
        <v>172</v>
      </c>
      <c r="B152" s="2" t="s">
        <v>173</v>
      </c>
      <c r="C152" s="4"/>
      <c r="D152" s="4"/>
      <c r="E152" s="84">
        <f>IFERROR(VLOOKUP($B152,[1]NUM1!$G$3:$T$99,2,FALSE),0)</f>
        <v>0</v>
      </c>
      <c r="F152" s="84">
        <f>IFERROR(VLOOKUP($B152,[1]NUM1!$G$3:$T$99,3,FALSE),0)</f>
        <v>0</v>
      </c>
      <c r="G152" s="84">
        <f>IFERROR(VLOOKUP($B152,[1]NUM1!$G$3:$T$99,4,FALSE),0)</f>
        <v>1</v>
      </c>
      <c r="H152" s="84">
        <f>IFERROR(VLOOKUP($B152,[1]NUM1!$G$3:$T$99,5,FALSE),0)</f>
        <v>0</v>
      </c>
      <c r="I152" s="84">
        <f>IFERROR(VLOOKUP($B152,[1]NUM1!$G$3:$T$99,6,FALSE),0)</f>
        <v>2</v>
      </c>
      <c r="J152" s="84">
        <f>IFERROR(VLOOKUP($B152,[1]NUM1!$G$3:$T$99,7,FALSE),0)</f>
        <v>2</v>
      </c>
      <c r="K152" s="84">
        <f>IFERROR(VLOOKUP($B152,[1]NUM1!$G$3:$T$99,8,FALSE),0)</f>
        <v>0</v>
      </c>
      <c r="L152" s="84">
        <f>IFERROR(VLOOKUP($B152,[1]NUM1!$G$3:$T$99,9,FALSE),0)</f>
        <v>2</v>
      </c>
      <c r="M152" s="84">
        <f>IFERROR(VLOOKUP($B152,[1]NUM1!$G$3:$T$99,10,FALSE),0)</f>
        <v>0</v>
      </c>
      <c r="N152" s="84">
        <f>IFERROR(VLOOKUP($B152,[1]NUM1!$G$3:$T$99,11,FALSE),0)</f>
        <v>1</v>
      </c>
      <c r="O152" s="84">
        <f>IFERROR(VLOOKUP($B152,[1]NUM1!$G$3:$T$99,12,FALSE),0)</f>
        <v>1</v>
      </c>
      <c r="P152" s="84">
        <f>IFERROR(VLOOKUP($B152,[1]NUM1!$G$3:$T$99,13,FALSE),0)</f>
        <v>0</v>
      </c>
      <c r="Q152" s="85">
        <f>SUM(E152:P152)</f>
        <v>9</v>
      </c>
      <c r="R152" s="84">
        <f>IFERROR(VLOOKUP($B152,[1]DEN1!$G$3:$T$102,2,FALSE),0)</f>
        <v>0</v>
      </c>
      <c r="S152" s="84">
        <f>IFERROR(VLOOKUP($B152,[1]DEN1!$G$3:$T$102,3,FALSE),0)</f>
        <v>2</v>
      </c>
      <c r="T152" s="84">
        <f>IFERROR(VLOOKUP($B152,[1]DEN1!$G$3:$T$102,4,FALSE),0)</f>
        <v>2</v>
      </c>
      <c r="U152" s="84">
        <f>IFERROR(VLOOKUP($B152,[1]DEN1!$G$3:$T$102,5,FALSE),0)</f>
        <v>0</v>
      </c>
      <c r="V152" s="84">
        <f>IFERROR(VLOOKUP($B152,[1]DEN1!$G$3:$T$102,6,FALSE),0)</f>
        <v>2</v>
      </c>
      <c r="W152" s="84">
        <f>IFERROR(VLOOKUP($B152,[1]DEN1!$G$3:$T$102,7,FALSE),0)</f>
        <v>0</v>
      </c>
      <c r="X152" s="84">
        <f>IFERROR(VLOOKUP($B152,[1]DEN1!$G$3:$T$102,8,FALSE),0)</f>
        <v>2</v>
      </c>
      <c r="Y152" s="84">
        <f>IFERROR(VLOOKUP($B152,[1]DEN1!$G$3:$T$102,9,FALSE),0)</f>
        <v>1</v>
      </c>
      <c r="Z152" s="84">
        <f>IFERROR(VLOOKUP($B152,[1]DEN1!$G$3:$T$102,10,FALSE),0)</f>
        <v>0</v>
      </c>
      <c r="AA152" s="84">
        <f>IFERROR(VLOOKUP($B152,[1]DEN1!$G$3:$T$102,11,FALSE),0)</f>
        <v>0</v>
      </c>
      <c r="AB152" s="84">
        <f>IFERROR(VLOOKUP($B152,[1]DEN1!$G$3:$T$102,12,FALSE),0)</f>
        <v>0</v>
      </c>
      <c r="AC152" s="84">
        <f>IFERROR(VLOOKUP($B152,[1]DEN1!$G$3:$T$102,13,FALSE),0)</f>
        <v>0</v>
      </c>
      <c r="AD152" s="85">
        <f t="shared" si="17"/>
        <v>9</v>
      </c>
    </row>
    <row r="153" spans="1:30" x14ac:dyDescent="0.25">
      <c r="A153" s="2" t="s">
        <v>172</v>
      </c>
      <c r="B153" s="2" t="s">
        <v>174</v>
      </c>
      <c r="C153" s="4"/>
      <c r="D153" s="4"/>
      <c r="E153" s="84">
        <f>IFERROR(VLOOKUP($B153,[1]NUM1!$G$3:$T$99,2,FALSE),0)</f>
        <v>0</v>
      </c>
      <c r="F153" s="84">
        <f>IFERROR(VLOOKUP($B153,[1]NUM1!$G$3:$T$99,3,FALSE),0)</f>
        <v>0</v>
      </c>
      <c r="G153" s="84">
        <f>IFERROR(VLOOKUP($B153,[1]NUM1!$G$3:$T$99,4,FALSE),0)</f>
        <v>0</v>
      </c>
      <c r="H153" s="84">
        <f>IFERROR(VLOOKUP($B153,[1]NUM1!$G$3:$T$99,5,FALSE),0)</f>
        <v>0</v>
      </c>
      <c r="I153" s="84">
        <f>IFERROR(VLOOKUP($B153,[1]NUM1!$G$3:$T$99,6,FALSE),0)</f>
        <v>0</v>
      </c>
      <c r="J153" s="84">
        <f>IFERROR(VLOOKUP($B153,[1]NUM1!$G$3:$T$99,7,FALSE),0)</f>
        <v>0</v>
      </c>
      <c r="K153" s="84">
        <f>IFERROR(VLOOKUP($B153,[1]NUM1!$G$3:$T$99,8,FALSE),0)</f>
        <v>0</v>
      </c>
      <c r="L153" s="84">
        <f>IFERROR(VLOOKUP($B153,[1]NUM1!$G$3:$T$99,9,FALSE),0)</f>
        <v>0</v>
      </c>
      <c r="M153" s="84">
        <f>IFERROR(VLOOKUP($B153,[1]NUM1!$G$3:$T$99,10,FALSE),0)</f>
        <v>0</v>
      </c>
      <c r="N153" s="84">
        <f>IFERROR(VLOOKUP($B153,[1]NUM1!$G$3:$T$99,11,FALSE),0)</f>
        <v>0</v>
      </c>
      <c r="O153" s="84">
        <f>IFERROR(VLOOKUP($B153,[1]NUM1!$G$3:$T$99,12,FALSE),0)</f>
        <v>0</v>
      </c>
      <c r="P153" s="84">
        <f>IFERROR(VLOOKUP($B153,[1]NUM1!$G$3:$T$99,13,FALSE),0)</f>
        <v>0</v>
      </c>
      <c r="Q153" s="85">
        <f>SUM(E153:P153)</f>
        <v>0</v>
      </c>
      <c r="R153" s="84">
        <f>IFERROR(VLOOKUP($B153,[1]DEN1!$G$3:$T$102,2,FALSE),0)</f>
        <v>0</v>
      </c>
      <c r="S153" s="84">
        <f>IFERROR(VLOOKUP($B153,[1]DEN1!$G$3:$T$102,3,FALSE),0)</f>
        <v>0</v>
      </c>
      <c r="T153" s="84">
        <f>IFERROR(VLOOKUP($B153,[1]DEN1!$G$3:$T$102,4,FALSE),0)</f>
        <v>0</v>
      </c>
      <c r="U153" s="84">
        <f>IFERROR(VLOOKUP($B153,[1]DEN1!$G$3:$T$102,5,FALSE),0)</f>
        <v>0</v>
      </c>
      <c r="V153" s="84">
        <f>IFERROR(VLOOKUP($B153,[1]DEN1!$G$3:$T$102,6,FALSE),0)</f>
        <v>0</v>
      </c>
      <c r="W153" s="84">
        <f>IFERROR(VLOOKUP($B153,[1]DEN1!$G$3:$T$102,7,FALSE),0)</f>
        <v>0</v>
      </c>
      <c r="X153" s="84">
        <f>IFERROR(VLOOKUP($B153,[1]DEN1!$G$3:$T$102,8,FALSE),0)</f>
        <v>0</v>
      </c>
      <c r="Y153" s="84">
        <f>IFERROR(VLOOKUP($B153,[1]DEN1!$G$3:$T$102,9,FALSE),0)</f>
        <v>0</v>
      </c>
      <c r="Z153" s="84">
        <f>IFERROR(VLOOKUP($B153,[1]DEN1!$G$3:$T$102,10,FALSE),0)</f>
        <v>0</v>
      </c>
      <c r="AA153" s="84">
        <f>IFERROR(VLOOKUP($B153,[1]DEN1!$G$3:$T$102,11,FALSE),0)</f>
        <v>0</v>
      </c>
      <c r="AB153" s="84">
        <f>IFERROR(VLOOKUP($B153,[1]DEN1!$G$3:$T$102,12,FALSE),0)</f>
        <v>0</v>
      </c>
      <c r="AC153" s="84">
        <f>IFERROR(VLOOKUP($B153,[1]DEN1!$G$3:$T$102,13,FALSE),0)</f>
        <v>0</v>
      </c>
      <c r="AD153" s="85">
        <f t="shared" si="17"/>
        <v>0</v>
      </c>
    </row>
    <row r="154" spans="1:30" x14ac:dyDescent="0.25">
      <c r="A154" s="2" t="s">
        <v>172</v>
      </c>
      <c r="B154" s="2" t="s">
        <v>175</v>
      </c>
      <c r="C154" s="4"/>
      <c r="D154" s="4"/>
      <c r="E154" s="84">
        <f>IFERROR(VLOOKUP($B154,[1]NUM1!$G$3:$T$99,2,FALSE),0)</f>
        <v>0</v>
      </c>
      <c r="F154" s="84">
        <f>IFERROR(VLOOKUP($B154,[1]NUM1!$G$3:$T$99,3,FALSE),0)</f>
        <v>0</v>
      </c>
      <c r="G154" s="84">
        <f>IFERROR(VLOOKUP($B154,[1]NUM1!$G$3:$T$99,4,FALSE),0)</f>
        <v>0</v>
      </c>
      <c r="H154" s="84">
        <f>IFERROR(VLOOKUP($B154,[1]NUM1!$G$3:$T$99,5,FALSE),0)</f>
        <v>0</v>
      </c>
      <c r="I154" s="84">
        <f>IFERROR(VLOOKUP($B154,[1]NUM1!$G$3:$T$99,6,FALSE),0)</f>
        <v>0</v>
      </c>
      <c r="J154" s="84">
        <f>IFERROR(VLOOKUP($B154,[1]NUM1!$G$3:$T$99,7,FALSE),0)</f>
        <v>0</v>
      </c>
      <c r="K154" s="84">
        <f>IFERROR(VLOOKUP($B154,[1]NUM1!$G$3:$T$99,8,FALSE),0)</f>
        <v>0</v>
      </c>
      <c r="L154" s="84">
        <f>IFERROR(VLOOKUP($B154,[1]NUM1!$G$3:$T$99,9,FALSE),0)</f>
        <v>0</v>
      </c>
      <c r="M154" s="84">
        <f>IFERROR(VLOOKUP($B154,[1]NUM1!$G$3:$T$99,10,FALSE),0)</f>
        <v>0</v>
      </c>
      <c r="N154" s="84">
        <f>IFERROR(VLOOKUP($B154,[1]NUM1!$G$3:$T$99,11,FALSE),0)</f>
        <v>0</v>
      </c>
      <c r="O154" s="84">
        <f>IFERROR(VLOOKUP($B154,[1]NUM1!$G$3:$T$99,12,FALSE),0)</f>
        <v>0</v>
      </c>
      <c r="P154" s="84">
        <f>IFERROR(VLOOKUP($B154,[1]NUM1!$G$3:$T$99,13,FALSE),0)</f>
        <v>0</v>
      </c>
      <c r="Q154" s="85">
        <f>SUM(E154:P154)</f>
        <v>0</v>
      </c>
      <c r="R154" s="84">
        <f>IFERROR(VLOOKUP($B154,[1]DEN1!$G$3:$T$102,2,FALSE),0)</f>
        <v>0</v>
      </c>
      <c r="S154" s="84">
        <f>IFERROR(VLOOKUP($B154,[1]DEN1!$G$3:$T$102,3,FALSE),0)</f>
        <v>0</v>
      </c>
      <c r="T154" s="84">
        <f>IFERROR(VLOOKUP($B154,[1]DEN1!$G$3:$T$102,4,FALSE),0)</f>
        <v>0</v>
      </c>
      <c r="U154" s="84">
        <f>IFERROR(VLOOKUP($B154,[1]DEN1!$G$3:$T$102,5,FALSE),0)</f>
        <v>0</v>
      </c>
      <c r="V154" s="84">
        <f>IFERROR(VLOOKUP($B154,[1]DEN1!$G$3:$T$102,6,FALSE),0)</f>
        <v>0</v>
      </c>
      <c r="W154" s="84">
        <f>IFERROR(VLOOKUP($B154,[1]DEN1!$G$3:$T$102,7,FALSE),0)</f>
        <v>0</v>
      </c>
      <c r="X154" s="84">
        <f>IFERROR(VLOOKUP($B154,[1]DEN1!$G$3:$T$102,8,FALSE),0)</f>
        <v>0</v>
      </c>
      <c r="Y154" s="84">
        <f>IFERROR(VLOOKUP($B154,[1]DEN1!$G$3:$T$102,9,FALSE),0)</f>
        <v>0</v>
      </c>
      <c r="Z154" s="84">
        <f>IFERROR(VLOOKUP($B154,[1]DEN1!$G$3:$T$102,10,FALSE),0)</f>
        <v>0</v>
      </c>
      <c r="AA154" s="84">
        <f>IFERROR(VLOOKUP($B154,[1]DEN1!$G$3:$T$102,11,FALSE),0)</f>
        <v>0</v>
      </c>
      <c r="AB154" s="84">
        <f>IFERROR(VLOOKUP($B154,[1]DEN1!$G$3:$T$102,12,FALSE),0)</f>
        <v>0</v>
      </c>
      <c r="AC154" s="84">
        <f>IFERROR(VLOOKUP($B154,[1]DEN1!$G$3:$T$102,13,FALSE),0)</f>
        <v>0</v>
      </c>
      <c r="AD154" s="85">
        <f t="shared" si="17"/>
        <v>0</v>
      </c>
    </row>
    <row r="155" spans="1:30" x14ac:dyDescent="0.25">
      <c r="A155" s="2" t="s">
        <v>172</v>
      </c>
      <c r="B155" s="2" t="s">
        <v>176</v>
      </c>
      <c r="C155" s="4"/>
      <c r="D155" s="4"/>
      <c r="E155" s="84">
        <f>IFERROR(VLOOKUP($B155,[1]NUM1!$G$3:$T$99,2,FALSE),0)</f>
        <v>0</v>
      </c>
      <c r="F155" s="84">
        <f>IFERROR(VLOOKUP($B155,[1]NUM1!$G$3:$T$99,3,FALSE),0)</f>
        <v>0</v>
      </c>
      <c r="G155" s="84">
        <f>IFERROR(VLOOKUP($B155,[1]NUM1!$G$3:$T$99,4,FALSE),0)</f>
        <v>0</v>
      </c>
      <c r="H155" s="84">
        <f>IFERROR(VLOOKUP($B155,[1]NUM1!$G$3:$T$99,5,FALSE),0)</f>
        <v>0</v>
      </c>
      <c r="I155" s="84">
        <f>IFERROR(VLOOKUP($B155,[1]NUM1!$G$3:$T$99,6,FALSE),0)</f>
        <v>0</v>
      </c>
      <c r="J155" s="84">
        <f>IFERROR(VLOOKUP($B155,[1]NUM1!$G$3:$T$99,7,FALSE),0)</f>
        <v>0</v>
      </c>
      <c r="K155" s="84">
        <f>IFERROR(VLOOKUP($B155,[1]NUM1!$G$3:$T$99,8,FALSE),0)</f>
        <v>0</v>
      </c>
      <c r="L155" s="84">
        <f>IFERROR(VLOOKUP($B155,[1]NUM1!$G$3:$T$99,9,FALSE),0)</f>
        <v>0</v>
      </c>
      <c r="M155" s="84">
        <f>IFERROR(VLOOKUP($B155,[1]NUM1!$G$3:$T$99,10,FALSE),0)</f>
        <v>0</v>
      </c>
      <c r="N155" s="84">
        <f>IFERROR(VLOOKUP($B155,[1]NUM1!$G$3:$T$99,11,FALSE),0)</f>
        <v>0</v>
      </c>
      <c r="O155" s="84">
        <f>IFERROR(VLOOKUP($B155,[1]NUM1!$G$3:$T$99,12,FALSE),0)</f>
        <v>0</v>
      </c>
      <c r="P155" s="84">
        <f>IFERROR(VLOOKUP($B155,[1]NUM1!$G$3:$T$99,13,FALSE),0)</f>
        <v>0</v>
      </c>
      <c r="Q155" s="85">
        <f>SUM(E155:P155)</f>
        <v>0</v>
      </c>
      <c r="R155" s="84">
        <f>IFERROR(VLOOKUP($B155,[1]DEN1!$G$3:$T$102,2,FALSE),0)</f>
        <v>0</v>
      </c>
      <c r="S155" s="84">
        <f>IFERROR(VLOOKUP($B155,[1]DEN1!$G$3:$T$102,3,FALSE),0)</f>
        <v>0</v>
      </c>
      <c r="T155" s="84">
        <f>IFERROR(VLOOKUP($B155,[1]DEN1!$G$3:$T$102,4,FALSE),0)</f>
        <v>0</v>
      </c>
      <c r="U155" s="84">
        <f>IFERROR(VLOOKUP($B155,[1]DEN1!$G$3:$T$102,5,FALSE),0)</f>
        <v>0</v>
      </c>
      <c r="V155" s="84">
        <f>IFERROR(VLOOKUP($B155,[1]DEN1!$G$3:$T$102,6,FALSE),0)</f>
        <v>0</v>
      </c>
      <c r="W155" s="84">
        <f>IFERROR(VLOOKUP($B155,[1]DEN1!$G$3:$T$102,7,FALSE),0)</f>
        <v>0</v>
      </c>
      <c r="X155" s="84">
        <f>IFERROR(VLOOKUP($B155,[1]DEN1!$G$3:$T$102,8,FALSE),0)</f>
        <v>0</v>
      </c>
      <c r="Y155" s="84">
        <f>IFERROR(VLOOKUP($B155,[1]DEN1!$G$3:$T$102,9,FALSE),0)</f>
        <v>0</v>
      </c>
      <c r="Z155" s="84">
        <f>IFERROR(VLOOKUP($B155,[1]DEN1!$G$3:$T$102,10,FALSE),0)</f>
        <v>0</v>
      </c>
      <c r="AA155" s="84">
        <f>IFERROR(VLOOKUP($B155,[1]DEN1!$G$3:$T$102,11,FALSE),0)</f>
        <v>0</v>
      </c>
      <c r="AB155" s="84">
        <f>IFERROR(VLOOKUP($B155,[1]DEN1!$G$3:$T$102,12,FALSE),0)</f>
        <v>0</v>
      </c>
      <c r="AC155" s="84">
        <f>IFERROR(VLOOKUP($B155,[1]DEN1!$G$3:$T$102,13,FALSE),0)</f>
        <v>0</v>
      </c>
      <c r="AD155" s="85">
        <f t="shared" si="17"/>
        <v>0</v>
      </c>
    </row>
    <row r="156" spans="1:30" x14ac:dyDescent="0.25">
      <c r="A156" s="137" t="s">
        <v>177</v>
      </c>
      <c r="B156" s="138"/>
      <c r="C156" s="9">
        <f>D156/'Metas Muni'!G17</f>
        <v>1.1111111111111112</v>
      </c>
      <c r="D156" s="10">
        <f>Q156/AD156</f>
        <v>1</v>
      </c>
      <c r="E156" s="92">
        <f>SUM(E152:E155)</f>
        <v>0</v>
      </c>
      <c r="F156" s="92">
        <f>SUM(F152:F155)</f>
        <v>0</v>
      </c>
      <c r="G156" s="92">
        <f>SUM(G152:G155)</f>
        <v>1</v>
      </c>
      <c r="H156" s="92">
        <f>SUM(H152:H155)</f>
        <v>0</v>
      </c>
      <c r="I156" s="92">
        <f t="shared" ref="I156:U156" si="29">SUM(I152:I155)</f>
        <v>2</v>
      </c>
      <c r="J156" s="92">
        <f t="shared" si="29"/>
        <v>2</v>
      </c>
      <c r="K156" s="92">
        <f t="shared" si="29"/>
        <v>0</v>
      </c>
      <c r="L156" s="92">
        <f t="shared" si="29"/>
        <v>2</v>
      </c>
      <c r="M156" s="92">
        <f t="shared" si="29"/>
        <v>0</v>
      </c>
      <c r="N156" s="92">
        <f t="shared" si="29"/>
        <v>1</v>
      </c>
      <c r="O156" s="92">
        <f t="shared" si="29"/>
        <v>1</v>
      </c>
      <c r="P156" s="92">
        <f t="shared" si="29"/>
        <v>0</v>
      </c>
      <c r="Q156" s="87">
        <f t="shared" si="29"/>
        <v>9</v>
      </c>
      <c r="R156" s="92">
        <f t="shared" si="29"/>
        <v>0</v>
      </c>
      <c r="S156" s="92">
        <f t="shared" si="29"/>
        <v>2</v>
      </c>
      <c r="T156" s="92">
        <f t="shared" si="29"/>
        <v>2</v>
      </c>
      <c r="U156" s="92">
        <f t="shared" si="29"/>
        <v>0</v>
      </c>
      <c r="V156" s="92">
        <f t="shared" ref="V156:AA156" si="30">SUM(V152:V155)</f>
        <v>2</v>
      </c>
      <c r="W156" s="92">
        <f t="shared" si="30"/>
        <v>0</v>
      </c>
      <c r="X156" s="92">
        <f t="shared" si="30"/>
        <v>2</v>
      </c>
      <c r="Y156" s="92">
        <f t="shared" si="30"/>
        <v>1</v>
      </c>
      <c r="Z156" s="92">
        <f t="shared" si="30"/>
        <v>0</v>
      </c>
      <c r="AA156" s="92">
        <f t="shared" si="30"/>
        <v>0</v>
      </c>
      <c r="AB156" s="92">
        <f>SUM(AB152:AB155)</f>
        <v>0</v>
      </c>
      <c r="AC156" s="92">
        <f>SUM(AC152:AC155)</f>
        <v>0</v>
      </c>
      <c r="AD156" s="86">
        <f>SUM(AD152:AD155)</f>
        <v>9</v>
      </c>
    </row>
    <row r="157" spans="1:30" x14ac:dyDescent="0.25">
      <c r="A157" s="2" t="s">
        <v>178</v>
      </c>
      <c r="B157" s="2" t="s">
        <v>179</v>
      </c>
      <c r="C157" s="4"/>
      <c r="D157" s="4"/>
      <c r="E157" s="84">
        <f>IFERROR(VLOOKUP($B157,[1]NUM1!$G$3:$T$99,2,FALSE),0)</f>
        <v>0</v>
      </c>
      <c r="F157" s="84">
        <f>IFERROR(VLOOKUP($B157,[1]NUM1!$G$3:$T$99,3,FALSE),0)</f>
        <v>0</v>
      </c>
      <c r="G157" s="84">
        <f>IFERROR(VLOOKUP($B157,[1]NUM1!$G$3:$T$99,4,FALSE),0)</f>
        <v>0</v>
      </c>
      <c r="H157" s="84">
        <f>IFERROR(VLOOKUP($B157,[1]NUM1!$G$3:$T$99,5,FALSE),0)</f>
        <v>1</v>
      </c>
      <c r="I157" s="84">
        <f>IFERROR(VLOOKUP($B157,[1]NUM1!$G$3:$T$99,6,FALSE),0)</f>
        <v>0</v>
      </c>
      <c r="J157" s="84">
        <f>IFERROR(VLOOKUP($B157,[1]NUM1!$G$3:$T$99,7,FALSE),0)</f>
        <v>0</v>
      </c>
      <c r="K157" s="84">
        <f>IFERROR(VLOOKUP($B157,[1]NUM1!$G$3:$T$99,8,FALSE),0)</f>
        <v>0</v>
      </c>
      <c r="L157" s="84">
        <f>IFERROR(VLOOKUP($B157,[1]NUM1!$G$3:$T$99,9,FALSE),0)</f>
        <v>0</v>
      </c>
      <c r="M157" s="84">
        <f>IFERROR(VLOOKUP($B157,[1]NUM1!$G$3:$T$99,10,FALSE),0)</f>
        <v>0</v>
      </c>
      <c r="N157" s="84">
        <f>IFERROR(VLOOKUP($B157,[1]NUM1!$G$3:$T$99,11,FALSE),0)</f>
        <v>0</v>
      </c>
      <c r="O157" s="84">
        <f>IFERROR(VLOOKUP($B157,[1]NUM1!$G$3:$T$99,12,FALSE),0)</f>
        <v>0</v>
      </c>
      <c r="P157" s="84">
        <f>IFERROR(VLOOKUP($B157,[1]NUM1!$G$3:$T$99,13,FALSE),0)</f>
        <v>1</v>
      </c>
      <c r="Q157" s="85">
        <f t="shared" ref="Q157:Q162" si="31">SUM(E157:P157)</f>
        <v>2</v>
      </c>
      <c r="R157" s="84">
        <f>IFERROR(VLOOKUP($B157,[1]DEN1!$G$3:$T$102,2,FALSE),0)</f>
        <v>1</v>
      </c>
      <c r="S157" s="84">
        <f>IFERROR(VLOOKUP($B157,[1]DEN1!$G$3:$T$102,3,FALSE),0)</f>
        <v>0</v>
      </c>
      <c r="T157" s="84">
        <f>IFERROR(VLOOKUP($B157,[1]DEN1!$G$3:$T$102,4,FALSE),0)</f>
        <v>0</v>
      </c>
      <c r="U157" s="84">
        <f>IFERROR(VLOOKUP($B157,[1]DEN1!$G$3:$T$102,5,FALSE),0)</f>
        <v>0</v>
      </c>
      <c r="V157" s="84">
        <f>IFERROR(VLOOKUP($B157,[1]DEN1!$G$3:$T$102,6,FALSE),0)</f>
        <v>0</v>
      </c>
      <c r="W157" s="84">
        <f>IFERROR(VLOOKUP($B157,[1]DEN1!$G$3:$T$102,7,FALSE),0)</f>
        <v>0</v>
      </c>
      <c r="X157" s="84">
        <f>IFERROR(VLOOKUP($B157,[1]DEN1!$G$3:$T$102,8,FALSE),0)</f>
        <v>0</v>
      </c>
      <c r="Y157" s="84">
        <f>IFERROR(VLOOKUP($B157,[1]DEN1!$G$3:$T$102,9,FALSE),0)</f>
        <v>0</v>
      </c>
      <c r="Z157" s="84">
        <f>IFERROR(VLOOKUP($B157,[1]DEN1!$G$3:$T$102,10,FALSE),0)</f>
        <v>1</v>
      </c>
      <c r="AA157" s="84">
        <f>IFERROR(VLOOKUP($B157,[1]DEN1!$G$3:$T$102,11,FALSE),0)</f>
        <v>0</v>
      </c>
      <c r="AB157" s="84">
        <f>IFERROR(VLOOKUP($B157,[1]DEN1!$G$3:$T$102,12,FALSE),0)</f>
        <v>0</v>
      </c>
      <c r="AC157" s="84">
        <f>IFERROR(VLOOKUP($B157,[1]DEN1!$G$3:$T$102,13,FALSE),0)</f>
        <v>0</v>
      </c>
      <c r="AD157" s="85">
        <f t="shared" si="17"/>
        <v>2</v>
      </c>
    </row>
    <row r="158" spans="1:30" x14ac:dyDescent="0.25">
      <c r="A158" s="2" t="s">
        <v>178</v>
      </c>
      <c r="B158" s="2" t="s">
        <v>180</v>
      </c>
      <c r="C158" s="4"/>
      <c r="D158" s="4"/>
      <c r="E158" s="84">
        <f>IFERROR(VLOOKUP($B158,[1]NUM1!$G$3:$T$99,2,FALSE),0)</f>
        <v>0</v>
      </c>
      <c r="F158" s="84">
        <f>IFERROR(VLOOKUP($B158,[1]NUM1!$G$3:$T$99,3,FALSE),0)</f>
        <v>0</v>
      </c>
      <c r="G158" s="84">
        <f>IFERROR(VLOOKUP($B158,[1]NUM1!$G$3:$T$99,4,FALSE),0)</f>
        <v>0</v>
      </c>
      <c r="H158" s="84">
        <f>IFERROR(VLOOKUP($B158,[1]NUM1!$G$3:$T$99,5,FALSE),0)</f>
        <v>0</v>
      </c>
      <c r="I158" s="84">
        <f>IFERROR(VLOOKUP($B158,[1]NUM1!$G$3:$T$99,6,FALSE),0)</f>
        <v>0</v>
      </c>
      <c r="J158" s="84">
        <f>IFERROR(VLOOKUP($B158,[1]NUM1!$G$3:$T$99,7,FALSE),0)</f>
        <v>0</v>
      </c>
      <c r="K158" s="84">
        <f>IFERROR(VLOOKUP($B158,[1]NUM1!$G$3:$T$99,8,FALSE),0)</f>
        <v>0</v>
      </c>
      <c r="L158" s="84">
        <f>IFERROR(VLOOKUP($B158,[1]NUM1!$G$3:$T$99,9,FALSE),0)</f>
        <v>0</v>
      </c>
      <c r="M158" s="84">
        <f>IFERROR(VLOOKUP($B158,[1]NUM1!$G$3:$T$99,10,FALSE),0)</f>
        <v>0</v>
      </c>
      <c r="N158" s="84">
        <f>IFERROR(VLOOKUP($B158,[1]NUM1!$G$3:$T$99,11,FALSE),0)</f>
        <v>0</v>
      </c>
      <c r="O158" s="84">
        <f>IFERROR(VLOOKUP($B158,[1]NUM1!$G$3:$T$99,12,FALSE),0)</f>
        <v>0</v>
      </c>
      <c r="P158" s="84">
        <f>IFERROR(VLOOKUP($B158,[1]NUM1!$G$3:$T$99,13,FALSE),0)</f>
        <v>0</v>
      </c>
      <c r="Q158" s="85">
        <f t="shared" si="31"/>
        <v>0</v>
      </c>
      <c r="R158" s="84">
        <f>IFERROR(VLOOKUP($B158,[1]DEN1!$G$3:$T$102,2,FALSE),0)</f>
        <v>0</v>
      </c>
      <c r="S158" s="84">
        <f>IFERROR(VLOOKUP($B158,[1]DEN1!$G$3:$T$102,3,FALSE),0)</f>
        <v>0</v>
      </c>
      <c r="T158" s="84">
        <f>IFERROR(VLOOKUP($B158,[1]DEN1!$G$3:$T$102,4,FALSE),0)</f>
        <v>0</v>
      </c>
      <c r="U158" s="84">
        <f>IFERROR(VLOOKUP($B158,[1]DEN1!$G$3:$T$102,5,FALSE),0)</f>
        <v>0</v>
      </c>
      <c r="V158" s="84">
        <f>IFERROR(VLOOKUP($B158,[1]DEN1!$G$3:$T$102,6,FALSE),0)</f>
        <v>0</v>
      </c>
      <c r="W158" s="84">
        <f>IFERROR(VLOOKUP($B158,[1]DEN1!$G$3:$T$102,7,FALSE),0)</f>
        <v>0</v>
      </c>
      <c r="X158" s="84">
        <f>IFERROR(VLOOKUP($B158,[1]DEN1!$G$3:$T$102,8,FALSE),0)</f>
        <v>0</v>
      </c>
      <c r="Y158" s="84">
        <f>IFERROR(VLOOKUP($B158,[1]DEN1!$G$3:$T$102,9,FALSE),0)</f>
        <v>0</v>
      </c>
      <c r="Z158" s="84">
        <f>IFERROR(VLOOKUP($B158,[1]DEN1!$G$3:$T$102,10,FALSE),0)</f>
        <v>0</v>
      </c>
      <c r="AA158" s="84">
        <f>IFERROR(VLOOKUP($B158,[1]DEN1!$G$3:$T$102,11,FALSE),0)</f>
        <v>0</v>
      </c>
      <c r="AB158" s="84">
        <f>IFERROR(VLOOKUP($B158,[1]DEN1!$G$3:$T$102,12,FALSE),0)</f>
        <v>0</v>
      </c>
      <c r="AC158" s="84">
        <f>IFERROR(VLOOKUP($B158,[1]DEN1!$G$3:$T$102,13,FALSE),0)</f>
        <v>0</v>
      </c>
      <c r="AD158" s="85">
        <f t="shared" ref="AD158:AD164" si="32">SUM(R158:AC158)</f>
        <v>0</v>
      </c>
    </row>
    <row r="159" spans="1:30" x14ac:dyDescent="0.25">
      <c r="A159" s="2" t="s">
        <v>178</v>
      </c>
      <c r="B159" s="2" t="s">
        <v>181</v>
      </c>
      <c r="C159" s="4"/>
      <c r="D159" s="4"/>
      <c r="E159" s="84">
        <f>IFERROR(VLOOKUP($B159,[1]NUM1!$G$3:$T$99,2,FALSE),0)</f>
        <v>0</v>
      </c>
      <c r="F159" s="84">
        <f>IFERROR(VLOOKUP($B159,[1]NUM1!$G$3:$T$99,3,FALSE),0)</f>
        <v>0</v>
      </c>
      <c r="G159" s="84">
        <f>IFERROR(VLOOKUP($B159,[1]NUM1!$G$3:$T$99,4,FALSE),0)</f>
        <v>0</v>
      </c>
      <c r="H159" s="84">
        <f>IFERROR(VLOOKUP($B159,[1]NUM1!$G$3:$T$99,5,FALSE),0)</f>
        <v>0</v>
      </c>
      <c r="I159" s="84">
        <f>IFERROR(VLOOKUP($B159,[1]NUM1!$G$3:$T$99,6,FALSE),0)</f>
        <v>0</v>
      </c>
      <c r="J159" s="84">
        <f>IFERROR(VLOOKUP($B159,[1]NUM1!$G$3:$T$99,7,FALSE),0)</f>
        <v>0</v>
      </c>
      <c r="K159" s="84">
        <f>IFERROR(VLOOKUP($B159,[1]NUM1!$G$3:$T$99,8,FALSE),0)</f>
        <v>0</v>
      </c>
      <c r="L159" s="84">
        <f>IFERROR(VLOOKUP($B159,[1]NUM1!$G$3:$T$99,9,FALSE),0)</f>
        <v>0</v>
      </c>
      <c r="M159" s="84">
        <f>IFERROR(VLOOKUP($B159,[1]NUM1!$G$3:$T$99,10,FALSE),0)</f>
        <v>0</v>
      </c>
      <c r="N159" s="84">
        <f>IFERROR(VLOOKUP($B159,[1]NUM1!$G$3:$T$99,11,FALSE),0)</f>
        <v>0</v>
      </c>
      <c r="O159" s="84">
        <f>IFERROR(VLOOKUP($B159,[1]NUM1!$G$3:$T$99,12,FALSE),0)</f>
        <v>0</v>
      </c>
      <c r="P159" s="84">
        <f>IFERROR(VLOOKUP($B159,[1]NUM1!$G$3:$T$99,13,FALSE),0)</f>
        <v>0</v>
      </c>
      <c r="Q159" s="85">
        <f t="shared" si="31"/>
        <v>0</v>
      </c>
      <c r="R159" s="84">
        <f>IFERROR(VLOOKUP($B159,[1]DEN1!$G$3:$T$102,2,FALSE),0)</f>
        <v>0</v>
      </c>
      <c r="S159" s="84">
        <f>IFERROR(VLOOKUP($B159,[1]DEN1!$G$3:$T$102,3,FALSE),0)</f>
        <v>0</v>
      </c>
      <c r="T159" s="84">
        <f>IFERROR(VLOOKUP($B159,[1]DEN1!$G$3:$T$102,4,FALSE),0)</f>
        <v>0</v>
      </c>
      <c r="U159" s="84">
        <f>IFERROR(VLOOKUP($B159,[1]DEN1!$G$3:$T$102,5,FALSE),0)</f>
        <v>0</v>
      </c>
      <c r="V159" s="84">
        <f>IFERROR(VLOOKUP($B159,[1]DEN1!$G$3:$T$102,6,FALSE),0)</f>
        <v>0</v>
      </c>
      <c r="W159" s="84">
        <f>IFERROR(VLOOKUP($B159,[1]DEN1!$G$3:$T$102,7,FALSE),0)</f>
        <v>0</v>
      </c>
      <c r="X159" s="84">
        <f>IFERROR(VLOOKUP($B159,[1]DEN1!$G$3:$T$102,8,FALSE),0)</f>
        <v>0</v>
      </c>
      <c r="Y159" s="84">
        <f>IFERROR(VLOOKUP($B159,[1]DEN1!$G$3:$T$102,9,FALSE),0)</f>
        <v>0</v>
      </c>
      <c r="Z159" s="84">
        <f>IFERROR(VLOOKUP($B159,[1]DEN1!$G$3:$T$102,10,FALSE),0)</f>
        <v>0</v>
      </c>
      <c r="AA159" s="84">
        <f>IFERROR(VLOOKUP($B159,[1]DEN1!$G$3:$T$102,11,FALSE),0)</f>
        <v>0</v>
      </c>
      <c r="AB159" s="84">
        <f>IFERROR(VLOOKUP($B159,[1]DEN1!$G$3:$T$102,12,FALSE),0)</f>
        <v>0</v>
      </c>
      <c r="AC159" s="84">
        <f>IFERROR(VLOOKUP($B159,[1]DEN1!$G$3:$T$102,13,FALSE),0)</f>
        <v>0</v>
      </c>
      <c r="AD159" s="85">
        <f t="shared" si="32"/>
        <v>0</v>
      </c>
    </row>
    <row r="160" spans="1:30" x14ac:dyDescent="0.25">
      <c r="A160" s="2" t="s">
        <v>178</v>
      </c>
      <c r="B160" s="2" t="s">
        <v>182</v>
      </c>
      <c r="C160" s="4"/>
      <c r="D160" s="4"/>
      <c r="E160" s="84">
        <f>IFERROR(VLOOKUP($B160,[1]NUM1!$G$3:$T$99,2,FALSE),0)</f>
        <v>0</v>
      </c>
      <c r="F160" s="84">
        <f>IFERROR(VLOOKUP($B160,[1]NUM1!$G$3:$T$99,3,FALSE),0)</f>
        <v>0</v>
      </c>
      <c r="G160" s="84">
        <f>IFERROR(VLOOKUP($B160,[1]NUM1!$G$3:$T$99,4,FALSE),0)</f>
        <v>0</v>
      </c>
      <c r="H160" s="84">
        <f>IFERROR(VLOOKUP($B160,[1]NUM1!$G$3:$T$99,5,FALSE),0)</f>
        <v>0</v>
      </c>
      <c r="I160" s="84">
        <f>IFERROR(VLOOKUP($B160,[1]NUM1!$G$3:$T$99,6,FALSE),0)</f>
        <v>0</v>
      </c>
      <c r="J160" s="84">
        <f>IFERROR(VLOOKUP($B160,[1]NUM1!$G$3:$T$99,7,FALSE),0)</f>
        <v>0</v>
      </c>
      <c r="K160" s="84">
        <f>IFERROR(VLOOKUP($B160,[1]NUM1!$G$3:$T$99,8,FALSE),0)</f>
        <v>0</v>
      </c>
      <c r="L160" s="84">
        <f>IFERROR(VLOOKUP($B160,[1]NUM1!$G$3:$T$99,9,FALSE),0)</f>
        <v>0</v>
      </c>
      <c r="M160" s="84">
        <f>IFERROR(VLOOKUP($B160,[1]NUM1!$G$3:$T$99,10,FALSE),0)</f>
        <v>0</v>
      </c>
      <c r="N160" s="84">
        <f>IFERROR(VLOOKUP($B160,[1]NUM1!$G$3:$T$99,11,FALSE),0)</f>
        <v>0</v>
      </c>
      <c r="O160" s="84">
        <f>IFERROR(VLOOKUP($B160,[1]NUM1!$G$3:$T$99,12,FALSE),0)</f>
        <v>0</v>
      </c>
      <c r="P160" s="84">
        <f>IFERROR(VLOOKUP($B160,[1]NUM1!$G$3:$T$99,13,FALSE),0)</f>
        <v>0</v>
      </c>
      <c r="Q160" s="85">
        <f t="shared" si="31"/>
        <v>0</v>
      </c>
      <c r="R160" s="84">
        <f>IFERROR(VLOOKUP($B160,[1]DEN1!$G$3:$T$102,2,FALSE),0)</f>
        <v>0</v>
      </c>
      <c r="S160" s="84">
        <f>IFERROR(VLOOKUP($B160,[1]DEN1!$G$3:$T$102,3,FALSE),0)</f>
        <v>0</v>
      </c>
      <c r="T160" s="84">
        <f>IFERROR(VLOOKUP($B160,[1]DEN1!$G$3:$T$102,4,FALSE),0)</f>
        <v>0</v>
      </c>
      <c r="U160" s="84">
        <f>IFERROR(VLOOKUP($B160,[1]DEN1!$G$3:$T$102,5,FALSE),0)</f>
        <v>0</v>
      </c>
      <c r="V160" s="84">
        <f>IFERROR(VLOOKUP($B160,[1]DEN1!$G$3:$T$102,6,FALSE),0)</f>
        <v>0</v>
      </c>
      <c r="W160" s="84">
        <f>IFERROR(VLOOKUP($B160,[1]DEN1!$G$3:$T$102,7,FALSE),0)</f>
        <v>0</v>
      </c>
      <c r="X160" s="84">
        <f>IFERROR(VLOOKUP($B160,[1]DEN1!$G$3:$T$102,8,FALSE),0)</f>
        <v>0</v>
      </c>
      <c r="Y160" s="84">
        <f>IFERROR(VLOOKUP($B160,[1]DEN1!$G$3:$T$102,9,FALSE),0)</f>
        <v>0</v>
      </c>
      <c r="Z160" s="84">
        <f>IFERROR(VLOOKUP($B160,[1]DEN1!$G$3:$T$102,10,FALSE),0)</f>
        <v>0</v>
      </c>
      <c r="AA160" s="84">
        <f>IFERROR(VLOOKUP($B160,[1]DEN1!$G$3:$T$102,11,FALSE),0)</f>
        <v>0</v>
      </c>
      <c r="AB160" s="84">
        <f>IFERROR(VLOOKUP($B160,[1]DEN1!$G$3:$T$102,12,FALSE),0)</f>
        <v>0</v>
      </c>
      <c r="AC160" s="84">
        <f>IFERROR(VLOOKUP($B160,[1]DEN1!$G$3:$T$102,13,FALSE),0)</f>
        <v>0</v>
      </c>
      <c r="AD160" s="85">
        <f t="shared" si="32"/>
        <v>0</v>
      </c>
    </row>
    <row r="161" spans="1:30" x14ac:dyDescent="0.25">
      <c r="A161" s="2" t="s">
        <v>178</v>
      </c>
      <c r="B161" s="2" t="s">
        <v>183</v>
      </c>
      <c r="C161" s="4"/>
      <c r="D161" s="4"/>
      <c r="E161" s="84">
        <f>IFERROR(VLOOKUP($B161,[1]NUM1!$G$3:$T$99,2,FALSE),0)</f>
        <v>0</v>
      </c>
      <c r="F161" s="84">
        <f>IFERROR(VLOOKUP($B161,[1]NUM1!$G$3:$T$99,3,FALSE),0)</f>
        <v>0</v>
      </c>
      <c r="G161" s="84">
        <f>IFERROR(VLOOKUP($B161,[1]NUM1!$G$3:$T$99,4,FALSE),0)</f>
        <v>0</v>
      </c>
      <c r="H161" s="84">
        <f>IFERROR(VLOOKUP($B161,[1]NUM1!$G$3:$T$99,5,FALSE),0)</f>
        <v>0</v>
      </c>
      <c r="I161" s="84">
        <f>IFERROR(VLOOKUP($B161,[1]NUM1!$G$3:$T$99,6,FALSE),0)</f>
        <v>0</v>
      </c>
      <c r="J161" s="84">
        <f>IFERROR(VLOOKUP($B161,[1]NUM1!$G$3:$T$99,7,FALSE),0)</f>
        <v>0</v>
      </c>
      <c r="K161" s="84">
        <f>IFERROR(VLOOKUP($B161,[1]NUM1!$G$3:$T$99,8,FALSE),0)</f>
        <v>0</v>
      </c>
      <c r="L161" s="84">
        <f>IFERROR(VLOOKUP($B161,[1]NUM1!$G$3:$T$99,9,FALSE),0)</f>
        <v>0</v>
      </c>
      <c r="M161" s="84">
        <f>IFERROR(VLOOKUP($B161,[1]NUM1!$G$3:$T$99,10,FALSE),0)</f>
        <v>0</v>
      </c>
      <c r="N161" s="84">
        <f>IFERROR(VLOOKUP($B161,[1]NUM1!$G$3:$T$99,11,FALSE),0)</f>
        <v>0</v>
      </c>
      <c r="O161" s="84">
        <f>IFERROR(VLOOKUP($B161,[1]NUM1!$G$3:$T$99,12,FALSE),0)</f>
        <v>0</v>
      </c>
      <c r="P161" s="84">
        <f>IFERROR(VLOOKUP($B161,[1]NUM1!$G$3:$T$99,13,FALSE),0)</f>
        <v>0</v>
      </c>
      <c r="Q161" s="85">
        <f t="shared" si="31"/>
        <v>0</v>
      </c>
      <c r="R161" s="84">
        <f>IFERROR(VLOOKUP($B161,[1]DEN1!$G$3:$T$102,2,FALSE),0)</f>
        <v>0</v>
      </c>
      <c r="S161" s="84">
        <f>IFERROR(VLOOKUP($B161,[1]DEN1!$G$3:$T$102,3,FALSE),0)</f>
        <v>0</v>
      </c>
      <c r="T161" s="84">
        <f>IFERROR(VLOOKUP($B161,[1]DEN1!$G$3:$T$102,4,FALSE),0)</f>
        <v>0</v>
      </c>
      <c r="U161" s="84">
        <f>IFERROR(VLOOKUP($B161,[1]DEN1!$G$3:$T$102,5,FALSE),0)</f>
        <v>0</v>
      </c>
      <c r="V161" s="84">
        <f>IFERROR(VLOOKUP($B161,[1]DEN1!$G$3:$T$102,6,FALSE),0)</f>
        <v>0</v>
      </c>
      <c r="W161" s="84">
        <f>IFERROR(VLOOKUP($B161,[1]DEN1!$G$3:$T$102,7,FALSE),0)</f>
        <v>0</v>
      </c>
      <c r="X161" s="84">
        <f>IFERROR(VLOOKUP($B161,[1]DEN1!$G$3:$T$102,8,FALSE),0)</f>
        <v>0</v>
      </c>
      <c r="Y161" s="84">
        <f>IFERROR(VLOOKUP($B161,[1]DEN1!$G$3:$T$102,9,FALSE),0)</f>
        <v>0</v>
      </c>
      <c r="Z161" s="84">
        <f>IFERROR(VLOOKUP($B161,[1]DEN1!$G$3:$T$102,10,FALSE),0)</f>
        <v>0</v>
      </c>
      <c r="AA161" s="84">
        <f>IFERROR(VLOOKUP($B161,[1]DEN1!$G$3:$T$102,11,FALSE),0)</f>
        <v>0</v>
      </c>
      <c r="AB161" s="84">
        <f>IFERROR(VLOOKUP($B161,[1]DEN1!$G$3:$T$102,12,FALSE),0)</f>
        <v>0</v>
      </c>
      <c r="AC161" s="84">
        <f>IFERROR(VLOOKUP($B161,[1]DEN1!$G$3:$T$102,13,FALSE),0)</f>
        <v>0</v>
      </c>
      <c r="AD161" s="85">
        <f t="shared" si="32"/>
        <v>0</v>
      </c>
    </row>
    <row r="162" spans="1:30" x14ac:dyDescent="0.25">
      <c r="A162" s="2" t="s">
        <v>178</v>
      </c>
      <c r="B162" s="2" t="s">
        <v>184</v>
      </c>
      <c r="C162" s="4"/>
      <c r="D162" s="4"/>
      <c r="E162" s="84">
        <f>IFERROR(VLOOKUP($B162,[1]NUM1!$G$3:$T$99,2,FALSE),0)</f>
        <v>0</v>
      </c>
      <c r="F162" s="84">
        <f>IFERROR(VLOOKUP($B162,[1]NUM1!$G$3:$T$99,3,FALSE),0)</f>
        <v>0</v>
      </c>
      <c r="G162" s="84">
        <f>IFERROR(VLOOKUP($B162,[1]NUM1!$G$3:$T$99,4,FALSE),0)</f>
        <v>0</v>
      </c>
      <c r="H162" s="84">
        <f>IFERROR(VLOOKUP($B162,[1]NUM1!$G$3:$T$99,5,FALSE),0)</f>
        <v>0</v>
      </c>
      <c r="I162" s="84">
        <f>IFERROR(VLOOKUP($B162,[1]NUM1!$G$3:$T$99,6,FALSE),0)</f>
        <v>0</v>
      </c>
      <c r="J162" s="84">
        <f>IFERROR(VLOOKUP($B162,[1]NUM1!$G$3:$T$99,7,FALSE),0)</f>
        <v>0</v>
      </c>
      <c r="K162" s="84">
        <f>IFERROR(VLOOKUP($B162,[1]NUM1!$G$3:$T$99,8,FALSE),0)</f>
        <v>0</v>
      </c>
      <c r="L162" s="84">
        <f>IFERROR(VLOOKUP($B162,[1]NUM1!$G$3:$T$99,9,FALSE),0)</f>
        <v>0</v>
      </c>
      <c r="M162" s="84">
        <f>IFERROR(VLOOKUP($B162,[1]NUM1!$G$3:$T$99,10,FALSE),0)</f>
        <v>0</v>
      </c>
      <c r="N162" s="84">
        <f>IFERROR(VLOOKUP($B162,[1]NUM1!$G$3:$T$99,11,FALSE),0)</f>
        <v>0</v>
      </c>
      <c r="O162" s="84">
        <f>IFERROR(VLOOKUP($B162,[1]NUM1!$G$3:$T$99,12,FALSE),0)</f>
        <v>0</v>
      </c>
      <c r="P162" s="84">
        <f>IFERROR(VLOOKUP($B162,[1]NUM1!$G$3:$T$99,13,FALSE),0)</f>
        <v>0</v>
      </c>
      <c r="Q162" s="85">
        <f t="shared" si="31"/>
        <v>0</v>
      </c>
      <c r="R162" s="84">
        <f>IFERROR(VLOOKUP($B162,[1]DEN1!$G$3:$T$102,2,FALSE),0)</f>
        <v>0</v>
      </c>
      <c r="S162" s="84">
        <f>IFERROR(VLOOKUP($B162,[1]DEN1!$G$3:$T$102,3,FALSE),0)</f>
        <v>0</v>
      </c>
      <c r="T162" s="84">
        <f>IFERROR(VLOOKUP($B162,[1]DEN1!$G$3:$T$102,4,FALSE),0)</f>
        <v>0</v>
      </c>
      <c r="U162" s="84">
        <f>IFERROR(VLOOKUP($B162,[1]DEN1!$G$3:$T$102,5,FALSE),0)</f>
        <v>0</v>
      </c>
      <c r="V162" s="84">
        <f>IFERROR(VLOOKUP($B162,[1]DEN1!$G$3:$T$102,6,FALSE),0)</f>
        <v>0</v>
      </c>
      <c r="W162" s="84">
        <f>IFERROR(VLOOKUP($B162,[1]DEN1!$G$3:$T$102,7,FALSE),0)</f>
        <v>0</v>
      </c>
      <c r="X162" s="84">
        <f>IFERROR(VLOOKUP($B162,[1]DEN1!$G$3:$T$102,8,FALSE),0)</f>
        <v>0</v>
      </c>
      <c r="Y162" s="84">
        <f>IFERROR(VLOOKUP($B162,[1]DEN1!$G$3:$T$102,9,FALSE),0)</f>
        <v>0</v>
      </c>
      <c r="Z162" s="84">
        <f>IFERROR(VLOOKUP($B162,[1]DEN1!$G$3:$T$102,10,FALSE),0)</f>
        <v>0</v>
      </c>
      <c r="AA162" s="84">
        <f>IFERROR(VLOOKUP($B162,[1]DEN1!$G$3:$T$102,11,FALSE),0)</f>
        <v>0</v>
      </c>
      <c r="AB162" s="84">
        <f>IFERROR(VLOOKUP($B162,[1]DEN1!$G$3:$T$102,12,FALSE),0)</f>
        <v>0</v>
      </c>
      <c r="AC162" s="84">
        <f>IFERROR(VLOOKUP($B162,[1]DEN1!$G$3:$T$102,13,FALSE),0)</f>
        <v>0</v>
      </c>
      <c r="AD162" s="85">
        <f t="shared" si="32"/>
        <v>0</v>
      </c>
    </row>
    <row r="163" spans="1:30" x14ac:dyDescent="0.25">
      <c r="A163" s="2" t="s">
        <v>178</v>
      </c>
      <c r="B163" s="2" t="s">
        <v>185</v>
      </c>
      <c r="C163" s="4"/>
      <c r="D163" s="4"/>
      <c r="E163" s="84">
        <f>IFERROR(VLOOKUP($B163,[1]NUM1!$G$3:$T$99,2,FALSE),0)</f>
        <v>0</v>
      </c>
      <c r="F163" s="84">
        <f>IFERROR(VLOOKUP($B163,[1]NUM1!$G$3:$T$99,3,FALSE),0)</f>
        <v>0</v>
      </c>
      <c r="G163" s="84">
        <f>IFERROR(VLOOKUP($B163,[1]NUM1!$G$3:$T$99,4,FALSE),0)</f>
        <v>0</v>
      </c>
      <c r="H163" s="84">
        <f>IFERROR(VLOOKUP($B163,[1]NUM1!$G$3:$T$99,5,FALSE),0)</f>
        <v>0</v>
      </c>
      <c r="I163" s="84">
        <f>IFERROR(VLOOKUP($B163,[1]NUM1!$G$3:$T$99,6,FALSE),0)</f>
        <v>0</v>
      </c>
      <c r="J163" s="84">
        <f>IFERROR(VLOOKUP($B163,[1]NUM1!$G$3:$T$99,7,FALSE),0)</f>
        <v>0</v>
      </c>
      <c r="K163" s="84">
        <f>IFERROR(VLOOKUP($B163,[1]NUM1!$G$3:$T$99,8,FALSE),0)</f>
        <v>0</v>
      </c>
      <c r="L163" s="84">
        <f>IFERROR(VLOOKUP($B163,[1]NUM1!$G$3:$T$99,9,FALSE),0)</f>
        <v>0</v>
      </c>
      <c r="M163" s="84">
        <f>IFERROR(VLOOKUP($B163,[1]NUM1!$G$3:$T$99,10,FALSE),0)</f>
        <v>0</v>
      </c>
      <c r="N163" s="84">
        <f>IFERROR(VLOOKUP($B163,[1]NUM1!$G$3:$T$99,11,FALSE),0)</f>
        <v>0</v>
      </c>
      <c r="O163" s="84">
        <f>IFERROR(VLOOKUP($B163,[1]NUM1!$G$3:$T$99,12,FALSE),0)</f>
        <v>0</v>
      </c>
      <c r="P163" s="84">
        <f>IFERROR(VLOOKUP($B163,[1]NUM1!$G$3:$T$99,13,FALSE),0)</f>
        <v>0</v>
      </c>
      <c r="Q163" s="85">
        <f>SUM(E163:P163)</f>
        <v>0</v>
      </c>
      <c r="R163" s="84">
        <f>IFERROR(VLOOKUP($B163,[1]DEN1!$G$3:$T$102,2,FALSE),0)</f>
        <v>0</v>
      </c>
      <c r="S163" s="84">
        <f>IFERROR(VLOOKUP($B163,[1]DEN1!$G$3:$T$102,3,FALSE),0)</f>
        <v>0</v>
      </c>
      <c r="T163" s="84">
        <f>IFERROR(VLOOKUP($B163,[1]DEN1!$G$3:$T$102,4,FALSE),0)</f>
        <v>0</v>
      </c>
      <c r="U163" s="84">
        <f>IFERROR(VLOOKUP($B163,[1]DEN1!$G$3:$T$102,5,FALSE),0)</f>
        <v>0</v>
      </c>
      <c r="V163" s="84">
        <f>IFERROR(VLOOKUP($B163,[1]DEN1!$G$3:$T$102,6,FALSE),0)</f>
        <v>0</v>
      </c>
      <c r="W163" s="84">
        <f>IFERROR(VLOOKUP($B163,[1]DEN1!$G$3:$T$102,7,FALSE),0)</f>
        <v>0</v>
      </c>
      <c r="X163" s="84">
        <f>IFERROR(VLOOKUP($B163,[1]DEN1!$G$3:$T$102,8,FALSE),0)</f>
        <v>0</v>
      </c>
      <c r="Y163" s="84">
        <f>IFERROR(VLOOKUP($B163,[1]DEN1!$G$3:$T$102,9,FALSE),0)</f>
        <v>0</v>
      </c>
      <c r="Z163" s="84">
        <f>IFERROR(VLOOKUP($B163,[1]DEN1!$G$3:$T$102,10,FALSE),0)</f>
        <v>0</v>
      </c>
      <c r="AA163" s="84">
        <f>IFERROR(VLOOKUP($B163,[1]DEN1!$G$3:$T$102,11,FALSE),0)</f>
        <v>0</v>
      </c>
      <c r="AB163" s="84">
        <f>IFERROR(VLOOKUP($B163,[1]DEN1!$G$3:$T$102,12,FALSE),0)</f>
        <v>0</v>
      </c>
      <c r="AC163" s="84">
        <f>IFERROR(VLOOKUP($B163,[1]DEN1!$G$3:$T$102,13,FALSE),0)</f>
        <v>0</v>
      </c>
      <c r="AD163" s="85">
        <f t="shared" si="32"/>
        <v>0</v>
      </c>
    </row>
    <row r="164" spans="1:30" x14ac:dyDescent="0.25">
      <c r="A164" s="137" t="s">
        <v>186</v>
      </c>
      <c r="B164" s="138"/>
      <c r="C164" s="9">
        <f>D164/'Metas Muni'!G18</f>
        <v>1.1111111111111112</v>
      </c>
      <c r="D164" s="10">
        <f>Q164/AD164</f>
        <v>1</v>
      </c>
      <c r="E164" s="92">
        <f>SUM(E157:E163)</f>
        <v>0</v>
      </c>
      <c r="F164" s="92">
        <f>SUM(F157:F163)</f>
        <v>0</v>
      </c>
      <c r="G164" s="92">
        <f>SUM(G157:G163)</f>
        <v>0</v>
      </c>
      <c r="H164" s="92">
        <f>SUM(H157:H163)</f>
        <v>1</v>
      </c>
      <c r="I164" s="92">
        <f t="shared" ref="I164:N164" si="33">SUM(I157:I163)</f>
        <v>0</v>
      </c>
      <c r="J164" s="92">
        <f t="shared" si="33"/>
        <v>0</v>
      </c>
      <c r="K164" s="92">
        <f t="shared" si="33"/>
        <v>0</v>
      </c>
      <c r="L164" s="92">
        <f t="shared" si="33"/>
        <v>0</v>
      </c>
      <c r="M164" s="92">
        <f t="shared" si="33"/>
        <v>0</v>
      </c>
      <c r="N164" s="92">
        <f t="shared" si="33"/>
        <v>0</v>
      </c>
      <c r="O164" s="92">
        <f>SUM(O157:O163)</f>
        <v>0</v>
      </c>
      <c r="P164" s="92">
        <f>SUM(P157:P163)</f>
        <v>1</v>
      </c>
      <c r="Q164" s="87">
        <f t="shared" ref="Q164:AA164" si="34">SUM(Q157:Q163)</f>
        <v>2</v>
      </c>
      <c r="R164" s="92">
        <f t="shared" si="34"/>
        <v>1</v>
      </c>
      <c r="S164" s="92">
        <f t="shared" si="34"/>
        <v>0</v>
      </c>
      <c r="T164" s="92">
        <f t="shared" si="34"/>
        <v>0</v>
      </c>
      <c r="U164" s="92">
        <f t="shared" si="34"/>
        <v>0</v>
      </c>
      <c r="V164" s="92">
        <f t="shared" si="34"/>
        <v>0</v>
      </c>
      <c r="W164" s="92">
        <f t="shared" si="34"/>
        <v>0</v>
      </c>
      <c r="X164" s="92">
        <f t="shared" si="34"/>
        <v>0</v>
      </c>
      <c r="Y164" s="92">
        <f t="shared" si="34"/>
        <v>0</v>
      </c>
      <c r="Z164" s="92">
        <f t="shared" si="34"/>
        <v>1</v>
      </c>
      <c r="AA164" s="92">
        <f t="shared" si="34"/>
        <v>0</v>
      </c>
      <c r="AB164" s="92">
        <f>SUM(AB157:AB163)</f>
        <v>0</v>
      </c>
      <c r="AC164" s="92">
        <f>SUM(AC157:AC163)</f>
        <v>0</v>
      </c>
      <c r="AD164" s="92">
        <f t="shared" si="32"/>
        <v>2</v>
      </c>
    </row>
    <row r="165" spans="1:30" x14ac:dyDescent="0.25">
      <c r="A165"/>
      <c r="B165" s="14" t="s">
        <v>187</v>
      </c>
      <c r="C165" s="15"/>
      <c r="D165" s="16"/>
      <c r="E165" s="17">
        <f t="shared" ref="E165:P165" si="35">+E26+E40+E62+E77+E88+E94+E105+E124+E137+E151+E156+E164</f>
        <v>23</v>
      </c>
      <c r="F165" s="17">
        <f t="shared" si="35"/>
        <v>10</v>
      </c>
      <c r="G165" s="17">
        <f t="shared" si="35"/>
        <v>25</v>
      </c>
      <c r="H165" s="17">
        <f t="shared" si="35"/>
        <v>37</v>
      </c>
      <c r="I165" s="17">
        <f t="shared" si="35"/>
        <v>45</v>
      </c>
      <c r="J165" s="17">
        <f t="shared" si="35"/>
        <v>31</v>
      </c>
      <c r="K165" s="17">
        <f t="shared" si="35"/>
        <v>27</v>
      </c>
      <c r="L165" s="17">
        <f t="shared" si="35"/>
        <v>31</v>
      </c>
      <c r="M165" s="17">
        <f t="shared" si="35"/>
        <v>24</v>
      </c>
      <c r="N165" s="17">
        <f t="shared" si="35"/>
        <v>42</v>
      </c>
      <c r="O165" s="17">
        <f t="shared" si="35"/>
        <v>39</v>
      </c>
      <c r="P165" s="17">
        <f t="shared" si="35"/>
        <v>100</v>
      </c>
      <c r="Q165" s="18">
        <f>+Q26+Q40+Q62+Q77+Q88+Q94+Q105+Q124+Q137+Q151+Q156+Q164+Q45+Q50</f>
        <v>435</v>
      </c>
      <c r="R165" s="17">
        <f>+R26+R40+R62+R77+R88+R94+R105+R124+R137+R151+R156+R164</f>
        <v>81</v>
      </c>
      <c r="S165" s="17">
        <f>+S26+S40+S62+S77+S88+S94+S105+S124+S137+S151+S156+S164</f>
        <v>41</v>
      </c>
      <c r="T165" s="17">
        <f>+T26+T40+T62+T77+T88+T94+T105+T124+T137+T151+T156+T164</f>
        <v>59</v>
      </c>
      <c r="U165" s="17">
        <f t="shared" ref="U165:AC165" si="36">+U26+U40+U62+U77+U88+U94+U105+U124+U137+U151+U156+U164</f>
        <v>29</v>
      </c>
      <c r="V165" s="17">
        <f t="shared" si="36"/>
        <v>22</v>
      </c>
      <c r="W165" s="17">
        <f t="shared" si="36"/>
        <v>33</v>
      </c>
      <c r="X165" s="17">
        <f t="shared" si="36"/>
        <v>39</v>
      </c>
      <c r="Y165" s="17">
        <f t="shared" si="36"/>
        <v>57</v>
      </c>
      <c r="Z165" s="17">
        <f t="shared" si="36"/>
        <v>39</v>
      </c>
      <c r="AA165" s="17">
        <f t="shared" si="36"/>
        <v>24</v>
      </c>
      <c r="AB165" s="17">
        <f t="shared" si="36"/>
        <v>7</v>
      </c>
      <c r="AC165" s="17">
        <f t="shared" si="36"/>
        <v>16</v>
      </c>
      <c r="AD165" s="18">
        <f>+AD26+AD40+AD62+AD77+AD88+AD94+AD105+AD124+AD137+AD151+AD156+AD164+AD45+AD50</f>
        <v>449</v>
      </c>
    </row>
    <row r="166" spans="1:30" x14ac:dyDescent="0.25">
      <c r="D166" s="19"/>
    </row>
    <row r="168" spans="1:30" x14ac:dyDescent="0.25">
      <c r="Q168" s="13"/>
    </row>
  </sheetData>
  <mergeCells count="23">
    <mergeCell ref="E1:AD1"/>
    <mergeCell ref="E2:Q9"/>
    <mergeCell ref="R2:AD9"/>
    <mergeCell ref="E10:Q10"/>
    <mergeCell ref="R10:AD10"/>
    <mergeCell ref="A77:B77"/>
    <mergeCell ref="A1:A10"/>
    <mergeCell ref="B1:B10"/>
    <mergeCell ref="C1:C11"/>
    <mergeCell ref="D1:D10"/>
    <mergeCell ref="A26:B26"/>
    <mergeCell ref="A40:B40"/>
    <mergeCell ref="A45:B45"/>
    <mergeCell ref="A50:B50"/>
    <mergeCell ref="A62:B62"/>
    <mergeCell ref="A156:B156"/>
    <mergeCell ref="A164:B164"/>
    <mergeCell ref="A88:B88"/>
    <mergeCell ref="A94:B94"/>
    <mergeCell ref="A105:B105"/>
    <mergeCell ref="A124:B124"/>
    <mergeCell ref="A137:B137"/>
    <mergeCell ref="A151:B151"/>
  </mergeCells>
  <conditionalFormatting sqref="C12:C1048576">
    <cfRule type="cellIs" dxfId="22" priority="2" operator="greaterThan">
      <formula>1</formula>
    </cfRule>
  </conditionalFormatting>
  <conditionalFormatting sqref="C12:C164">
    <cfRule type="cellIs" dxfId="21" priority="1" operator="lessThan">
      <formula>0.9999</formula>
    </cfRule>
  </conditionalFormatting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166"/>
  <sheetViews>
    <sheetView zoomScale="80" zoomScaleNormal="80" workbookViewId="0">
      <pane ySplit="11" topLeftCell="A12" activePane="bottomLeft" state="frozen"/>
      <selection pane="bottomLeft" activeCell="A12" sqref="A12"/>
    </sheetView>
  </sheetViews>
  <sheetFormatPr baseColWidth="10" defaultRowHeight="15" x14ac:dyDescent="0.25"/>
  <cols>
    <col min="1" max="1" width="43.85546875" style="5" customWidth="1"/>
    <col min="2" max="2" width="47" style="5" bestFit="1" customWidth="1"/>
    <col min="3" max="3" width="16.5703125" style="5" customWidth="1"/>
    <col min="4" max="4" width="11.5703125" style="5" customWidth="1"/>
    <col min="5" max="5" width="11.5703125" style="54" customWidth="1"/>
    <col min="6" max="6" width="11.5703125" style="5" customWidth="1"/>
    <col min="7" max="7" width="16.7109375" style="54" customWidth="1"/>
    <col min="8" max="8" width="14.42578125" style="54" bestFit="1" customWidth="1"/>
    <col min="9" max="9" width="17.28515625" style="54" bestFit="1" customWidth="1"/>
    <col min="10" max="256" width="11.42578125" style="5"/>
    <col min="257" max="257" width="43.85546875" style="5" customWidth="1"/>
    <col min="258" max="258" width="47" style="5" bestFit="1" customWidth="1"/>
    <col min="259" max="259" width="14.28515625" style="5" bestFit="1" customWidth="1"/>
    <col min="260" max="262" width="11.5703125" style="5" customWidth="1"/>
    <col min="263" max="263" width="14.7109375" style="5" customWidth="1"/>
    <col min="264" max="264" width="14.42578125" style="5" bestFit="1" customWidth="1"/>
    <col min="265" max="265" width="17.28515625" style="5" bestFit="1" customWidth="1"/>
    <col min="266" max="512" width="11.42578125" style="5"/>
    <col min="513" max="513" width="43.85546875" style="5" customWidth="1"/>
    <col min="514" max="514" width="47" style="5" bestFit="1" customWidth="1"/>
    <col min="515" max="515" width="14.28515625" style="5" bestFit="1" customWidth="1"/>
    <col min="516" max="518" width="11.5703125" style="5" customWidth="1"/>
    <col min="519" max="519" width="14.7109375" style="5" customWidth="1"/>
    <col min="520" max="520" width="14.42578125" style="5" bestFit="1" customWidth="1"/>
    <col min="521" max="521" width="17.28515625" style="5" bestFit="1" customWidth="1"/>
    <col min="522" max="768" width="11.42578125" style="5"/>
    <col min="769" max="769" width="43.85546875" style="5" customWidth="1"/>
    <col min="770" max="770" width="47" style="5" bestFit="1" customWidth="1"/>
    <col min="771" max="771" width="14.28515625" style="5" bestFit="1" customWidth="1"/>
    <col min="772" max="774" width="11.5703125" style="5" customWidth="1"/>
    <col min="775" max="775" width="14.7109375" style="5" customWidth="1"/>
    <col min="776" max="776" width="14.42578125" style="5" bestFit="1" customWidth="1"/>
    <col min="777" max="777" width="17.28515625" style="5" bestFit="1" customWidth="1"/>
    <col min="778" max="1024" width="11.42578125" style="5"/>
    <col min="1025" max="1025" width="43.85546875" style="5" customWidth="1"/>
    <col min="1026" max="1026" width="47" style="5" bestFit="1" customWidth="1"/>
    <col min="1027" max="1027" width="14.28515625" style="5" bestFit="1" customWidth="1"/>
    <col min="1028" max="1030" width="11.5703125" style="5" customWidth="1"/>
    <col min="1031" max="1031" width="14.7109375" style="5" customWidth="1"/>
    <col min="1032" max="1032" width="14.42578125" style="5" bestFit="1" customWidth="1"/>
    <col min="1033" max="1033" width="17.28515625" style="5" bestFit="1" customWidth="1"/>
    <col min="1034" max="1280" width="11.42578125" style="5"/>
    <col min="1281" max="1281" width="43.85546875" style="5" customWidth="1"/>
    <col min="1282" max="1282" width="47" style="5" bestFit="1" customWidth="1"/>
    <col min="1283" max="1283" width="14.28515625" style="5" bestFit="1" customWidth="1"/>
    <col min="1284" max="1286" width="11.5703125" style="5" customWidth="1"/>
    <col min="1287" max="1287" width="14.7109375" style="5" customWidth="1"/>
    <col min="1288" max="1288" width="14.42578125" style="5" bestFit="1" customWidth="1"/>
    <col min="1289" max="1289" width="17.28515625" style="5" bestFit="1" customWidth="1"/>
    <col min="1290" max="1536" width="11.42578125" style="5"/>
    <col min="1537" max="1537" width="43.85546875" style="5" customWidth="1"/>
    <col min="1538" max="1538" width="47" style="5" bestFit="1" customWidth="1"/>
    <col min="1539" max="1539" width="14.28515625" style="5" bestFit="1" customWidth="1"/>
    <col min="1540" max="1542" width="11.5703125" style="5" customWidth="1"/>
    <col min="1543" max="1543" width="14.7109375" style="5" customWidth="1"/>
    <col min="1544" max="1544" width="14.42578125" style="5" bestFit="1" customWidth="1"/>
    <col min="1545" max="1545" width="17.28515625" style="5" bestFit="1" customWidth="1"/>
    <col min="1546" max="1792" width="11.42578125" style="5"/>
    <col min="1793" max="1793" width="43.85546875" style="5" customWidth="1"/>
    <col min="1794" max="1794" width="47" style="5" bestFit="1" customWidth="1"/>
    <col min="1795" max="1795" width="14.28515625" style="5" bestFit="1" customWidth="1"/>
    <col min="1796" max="1798" width="11.5703125" style="5" customWidth="1"/>
    <col min="1799" max="1799" width="14.7109375" style="5" customWidth="1"/>
    <col min="1800" max="1800" width="14.42578125" style="5" bestFit="1" customWidth="1"/>
    <col min="1801" max="1801" width="17.28515625" style="5" bestFit="1" customWidth="1"/>
    <col min="1802" max="2048" width="11.42578125" style="5"/>
    <col min="2049" max="2049" width="43.85546875" style="5" customWidth="1"/>
    <col min="2050" max="2050" width="47" style="5" bestFit="1" customWidth="1"/>
    <col min="2051" max="2051" width="14.28515625" style="5" bestFit="1" customWidth="1"/>
    <col min="2052" max="2054" width="11.5703125" style="5" customWidth="1"/>
    <col min="2055" max="2055" width="14.7109375" style="5" customWidth="1"/>
    <col min="2056" max="2056" width="14.42578125" style="5" bestFit="1" customWidth="1"/>
    <col min="2057" max="2057" width="17.28515625" style="5" bestFit="1" customWidth="1"/>
    <col min="2058" max="2304" width="11.42578125" style="5"/>
    <col min="2305" max="2305" width="43.85546875" style="5" customWidth="1"/>
    <col min="2306" max="2306" width="47" style="5" bestFit="1" customWidth="1"/>
    <col min="2307" max="2307" width="14.28515625" style="5" bestFit="1" customWidth="1"/>
    <col min="2308" max="2310" width="11.5703125" style="5" customWidth="1"/>
    <col min="2311" max="2311" width="14.7109375" style="5" customWidth="1"/>
    <col min="2312" max="2312" width="14.42578125" style="5" bestFit="1" customWidth="1"/>
    <col min="2313" max="2313" width="17.28515625" style="5" bestFit="1" customWidth="1"/>
    <col min="2314" max="2560" width="11.42578125" style="5"/>
    <col min="2561" max="2561" width="43.85546875" style="5" customWidth="1"/>
    <col min="2562" max="2562" width="47" style="5" bestFit="1" customWidth="1"/>
    <col min="2563" max="2563" width="14.28515625" style="5" bestFit="1" customWidth="1"/>
    <col min="2564" max="2566" width="11.5703125" style="5" customWidth="1"/>
    <col min="2567" max="2567" width="14.7109375" style="5" customWidth="1"/>
    <col min="2568" max="2568" width="14.42578125" style="5" bestFit="1" customWidth="1"/>
    <col min="2569" max="2569" width="17.28515625" style="5" bestFit="1" customWidth="1"/>
    <col min="2570" max="2816" width="11.42578125" style="5"/>
    <col min="2817" max="2817" width="43.85546875" style="5" customWidth="1"/>
    <col min="2818" max="2818" width="47" style="5" bestFit="1" customWidth="1"/>
    <col min="2819" max="2819" width="14.28515625" style="5" bestFit="1" customWidth="1"/>
    <col min="2820" max="2822" width="11.5703125" style="5" customWidth="1"/>
    <col min="2823" max="2823" width="14.7109375" style="5" customWidth="1"/>
    <col min="2824" max="2824" width="14.42578125" style="5" bestFit="1" customWidth="1"/>
    <col min="2825" max="2825" width="17.28515625" style="5" bestFit="1" customWidth="1"/>
    <col min="2826" max="3072" width="11.42578125" style="5"/>
    <col min="3073" max="3073" width="43.85546875" style="5" customWidth="1"/>
    <col min="3074" max="3074" width="47" style="5" bestFit="1" customWidth="1"/>
    <col min="3075" max="3075" width="14.28515625" style="5" bestFit="1" customWidth="1"/>
    <col min="3076" max="3078" width="11.5703125" style="5" customWidth="1"/>
    <col min="3079" max="3079" width="14.7109375" style="5" customWidth="1"/>
    <col min="3080" max="3080" width="14.42578125" style="5" bestFit="1" customWidth="1"/>
    <col min="3081" max="3081" width="17.28515625" style="5" bestFit="1" customWidth="1"/>
    <col min="3082" max="3328" width="11.42578125" style="5"/>
    <col min="3329" max="3329" width="43.85546875" style="5" customWidth="1"/>
    <col min="3330" max="3330" width="47" style="5" bestFit="1" customWidth="1"/>
    <col min="3331" max="3331" width="14.28515625" style="5" bestFit="1" customWidth="1"/>
    <col min="3332" max="3334" width="11.5703125" style="5" customWidth="1"/>
    <col min="3335" max="3335" width="14.7109375" style="5" customWidth="1"/>
    <col min="3336" max="3336" width="14.42578125" style="5" bestFit="1" customWidth="1"/>
    <col min="3337" max="3337" width="17.28515625" style="5" bestFit="1" customWidth="1"/>
    <col min="3338" max="3584" width="11.42578125" style="5"/>
    <col min="3585" max="3585" width="43.85546875" style="5" customWidth="1"/>
    <col min="3586" max="3586" width="47" style="5" bestFit="1" customWidth="1"/>
    <col min="3587" max="3587" width="14.28515625" style="5" bestFit="1" customWidth="1"/>
    <col min="3588" max="3590" width="11.5703125" style="5" customWidth="1"/>
    <col min="3591" max="3591" width="14.7109375" style="5" customWidth="1"/>
    <col min="3592" max="3592" width="14.42578125" style="5" bestFit="1" customWidth="1"/>
    <col min="3593" max="3593" width="17.28515625" style="5" bestFit="1" customWidth="1"/>
    <col min="3594" max="3840" width="11.42578125" style="5"/>
    <col min="3841" max="3841" width="43.85546875" style="5" customWidth="1"/>
    <col min="3842" max="3842" width="47" style="5" bestFit="1" customWidth="1"/>
    <col min="3843" max="3843" width="14.28515625" style="5" bestFit="1" customWidth="1"/>
    <col min="3844" max="3846" width="11.5703125" style="5" customWidth="1"/>
    <col min="3847" max="3847" width="14.7109375" style="5" customWidth="1"/>
    <col min="3848" max="3848" width="14.42578125" style="5" bestFit="1" customWidth="1"/>
    <col min="3849" max="3849" width="17.28515625" style="5" bestFit="1" customWidth="1"/>
    <col min="3850" max="4096" width="11.42578125" style="5"/>
    <col min="4097" max="4097" width="43.85546875" style="5" customWidth="1"/>
    <col min="4098" max="4098" width="47" style="5" bestFit="1" customWidth="1"/>
    <col min="4099" max="4099" width="14.28515625" style="5" bestFit="1" customWidth="1"/>
    <col min="4100" max="4102" width="11.5703125" style="5" customWidth="1"/>
    <col min="4103" max="4103" width="14.7109375" style="5" customWidth="1"/>
    <col min="4104" max="4104" width="14.42578125" style="5" bestFit="1" customWidth="1"/>
    <col min="4105" max="4105" width="17.28515625" style="5" bestFit="1" customWidth="1"/>
    <col min="4106" max="4352" width="11.42578125" style="5"/>
    <col min="4353" max="4353" width="43.85546875" style="5" customWidth="1"/>
    <col min="4354" max="4354" width="47" style="5" bestFit="1" customWidth="1"/>
    <col min="4355" max="4355" width="14.28515625" style="5" bestFit="1" customWidth="1"/>
    <col min="4356" max="4358" width="11.5703125" style="5" customWidth="1"/>
    <col min="4359" max="4359" width="14.7109375" style="5" customWidth="1"/>
    <col min="4360" max="4360" width="14.42578125" style="5" bestFit="1" customWidth="1"/>
    <col min="4361" max="4361" width="17.28515625" style="5" bestFit="1" customWidth="1"/>
    <col min="4362" max="4608" width="11.42578125" style="5"/>
    <col min="4609" max="4609" width="43.85546875" style="5" customWidth="1"/>
    <col min="4610" max="4610" width="47" style="5" bestFit="1" customWidth="1"/>
    <col min="4611" max="4611" width="14.28515625" style="5" bestFit="1" customWidth="1"/>
    <col min="4612" max="4614" width="11.5703125" style="5" customWidth="1"/>
    <col min="4615" max="4615" width="14.7109375" style="5" customWidth="1"/>
    <col min="4616" max="4616" width="14.42578125" style="5" bestFit="1" customWidth="1"/>
    <col min="4617" max="4617" width="17.28515625" style="5" bestFit="1" customWidth="1"/>
    <col min="4618" max="4864" width="11.42578125" style="5"/>
    <col min="4865" max="4865" width="43.85546875" style="5" customWidth="1"/>
    <col min="4866" max="4866" width="47" style="5" bestFit="1" customWidth="1"/>
    <col min="4867" max="4867" width="14.28515625" style="5" bestFit="1" customWidth="1"/>
    <col min="4868" max="4870" width="11.5703125" style="5" customWidth="1"/>
    <col min="4871" max="4871" width="14.7109375" style="5" customWidth="1"/>
    <col min="4872" max="4872" width="14.42578125" style="5" bestFit="1" customWidth="1"/>
    <col min="4873" max="4873" width="17.28515625" style="5" bestFit="1" customWidth="1"/>
    <col min="4874" max="5120" width="11.42578125" style="5"/>
    <col min="5121" max="5121" width="43.85546875" style="5" customWidth="1"/>
    <col min="5122" max="5122" width="47" style="5" bestFit="1" customWidth="1"/>
    <col min="5123" max="5123" width="14.28515625" style="5" bestFit="1" customWidth="1"/>
    <col min="5124" max="5126" width="11.5703125" style="5" customWidth="1"/>
    <col min="5127" max="5127" width="14.7109375" style="5" customWidth="1"/>
    <col min="5128" max="5128" width="14.42578125" style="5" bestFit="1" customWidth="1"/>
    <col min="5129" max="5129" width="17.28515625" style="5" bestFit="1" customWidth="1"/>
    <col min="5130" max="5376" width="11.42578125" style="5"/>
    <col min="5377" max="5377" width="43.85546875" style="5" customWidth="1"/>
    <col min="5378" max="5378" width="47" style="5" bestFit="1" customWidth="1"/>
    <col min="5379" max="5379" width="14.28515625" style="5" bestFit="1" customWidth="1"/>
    <col min="5380" max="5382" width="11.5703125" style="5" customWidth="1"/>
    <col min="5383" max="5383" width="14.7109375" style="5" customWidth="1"/>
    <col min="5384" max="5384" width="14.42578125" style="5" bestFit="1" customWidth="1"/>
    <col min="5385" max="5385" width="17.28515625" style="5" bestFit="1" customWidth="1"/>
    <col min="5386" max="5632" width="11.42578125" style="5"/>
    <col min="5633" max="5633" width="43.85546875" style="5" customWidth="1"/>
    <col min="5634" max="5634" width="47" style="5" bestFit="1" customWidth="1"/>
    <col min="5635" max="5635" width="14.28515625" style="5" bestFit="1" customWidth="1"/>
    <col min="5636" max="5638" width="11.5703125" style="5" customWidth="1"/>
    <col min="5639" max="5639" width="14.7109375" style="5" customWidth="1"/>
    <col min="5640" max="5640" width="14.42578125" style="5" bestFit="1" customWidth="1"/>
    <col min="5641" max="5641" width="17.28515625" style="5" bestFit="1" customWidth="1"/>
    <col min="5642" max="5888" width="11.42578125" style="5"/>
    <col min="5889" max="5889" width="43.85546875" style="5" customWidth="1"/>
    <col min="5890" max="5890" width="47" style="5" bestFit="1" customWidth="1"/>
    <col min="5891" max="5891" width="14.28515625" style="5" bestFit="1" customWidth="1"/>
    <col min="5892" max="5894" width="11.5703125" style="5" customWidth="1"/>
    <col min="5895" max="5895" width="14.7109375" style="5" customWidth="1"/>
    <col min="5896" max="5896" width="14.42578125" style="5" bestFit="1" customWidth="1"/>
    <col min="5897" max="5897" width="17.28515625" style="5" bestFit="1" customWidth="1"/>
    <col min="5898" max="6144" width="11.42578125" style="5"/>
    <col min="6145" max="6145" width="43.85546875" style="5" customWidth="1"/>
    <col min="6146" max="6146" width="47" style="5" bestFit="1" customWidth="1"/>
    <col min="6147" max="6147" width="14.28515625" style="5" bestFit="1" customWidth="1"/>
    <col min="6148" max="6150" width="11.5703125" style="5" customWidth="1"/>
    <col min="6151" max="6151" width="14.7109375" style="5" customWidth="1"/>
    <col min="6152" max="6152" width="14.42578125" style="5" bestFit="1" customWidth="1"/>
    <col min="6153" max="6153" width="17.28515625" style="5" bestFit="1" customWidth="1"/>
    <col min="6154" max="6400" width="11.42578125" style="5"/>
    <col min="6401" max="6401" width="43.85546875" style="5" customWidth="1"/>
    <col min="6402" max="6402" width="47" style="5" bestFit="1" customWidth="1"/>
    <col min="6403" max="6403" width="14.28515625" style="5" bestFit="1" customWidth="1"/>
    <col min="6404" max="6406" width="11.5703125" style="5" customWidth="1"/>
    <col min="6407" max="6407" width="14.7109375" style="5" customWidth="1"/>
    <col min="6408" max="6408" width="14.42578125" style="5" bestFit="1" customWidth="1"/>
    <col min="6409" max="6409" width="17.28515625" style="5" bestFit="1" customWidth="1"/>
    <col min="6410" max="6656" width="11.42578125" style="5"/>
    <col min="6657" max="6657" width="43.85546875" style="5" customWidth="1"/>
    <col min="6658" max="6658" width="47" style="5" bestFit="1" customWidth="1"/>
    <col min="6659" max="6659" width="14.28515625" style="5" bestFit="1" customWidth="1"/>
    <col min="6660" max="6662" width="11.5703125" style="5" customWidth="1"/>
    <col min="6663" max="6663" width="14.7109375" style="5" customWidth="1"/>
    <col min="6664" max="6664" width="14.42578125" style="5" bestFit="1" customWidth="1"/>
    <col min="6665" max="6665" width="17.28515625" style="5" bestFit="1" customWidth="1"/>
    <col min="6666" max="6912" width="11.42578125" style="5"/>
    <col min="6913" max="6913" width="43.85546875" style="5" customWidth="1"/>
    <col min="6914" max="6914" width="47" style="5" bestFit="1" customWidth="1"/>
    <col min="6915" max="6915" width="14.28515625" style="5" bestFit="1" customWidth="1"/>
    <col min="6916" max="6918" width="11.5703125" style="5" customWidth="1"/>
    <col min="6919" max="6919" width="14.7109375" style="5" customWidth="1"/>
    <col min="6920" max="6920" width="14.42578125" style="5" bestFit="1" customWidth="1"/>
    <col min="6921" max="6921" width="17.28515625" style="5" bestFit="1" customWidth="1"/>
    <col min="6922" max="7168" width="11.42578125" style="5"/>
    <col min="7169" max="7169" width="43.85546875" style="5" customWidth="1"/>
    <col min="7170" max="7170" width="47" style="5" bestFit="1" customWidth="1"/>
    <col min="7171" max="7171" width="14.28515625" style="5" bestFit="1" customWidth="1"/>
    <col min="7172" max="7174" width="11.5703125" style="5" customWidth="1"/>
    <col min="7175" max="7175" width="14.7109375" style="5" customWidth="1"/>
    <col min="7176" max="7176" width="14.42578125" style="5" bestFit="1" customWidth="1"/>
    <col min="7177" max="7177" width="17.28515625" style="5" bestFit="1" customWidth="1"/>
    <col min="7178" max="7424" width="11.42578125" style="5"/>
    <col min="7425" max="7425" width="43.85546875" style="5" customWidth="1"/>
    <col min="7426" max="7426" width="47" style="5" bestFit="1" customWidth="1"/>
    <col min="7427" max="7427" width="14.28515625" style="5" bestFit="1" customWidth="1"/>
    <col min="7428" max="7430" width="11.5703125" style="5" customWidth="1"/>
    <col min="7431" max="7431" width="14.7109375" style="5" customWidth="1"/>
    <col min="7432" max="7432" width="14.42578125" style="5" bestFit="1" customWidth="1"/>
    <col min="7433" max="7433" width="17.28515625" style="5" bestFit="1" customWidth="1"/>
    <col min="7434" max="7680" width="11.42578125" style="5"/>
    <col min="7681" max="7681" width="43.85546875" style="5" customWidth="1"/>
    <col min="7682" max="7682" width="47" style="5" bestFit="1" customWidth="1"/>
    <col min="7683" max="7683" width="14.28515625" style="5" bestFit="1" customWidth="1"/>
    <col min="7684" max="7686" width="11.5703125" style="5" customWidth="1"/>
    <col min="7687" max="7687" width="14.7109375" style="5" customWidth="1"/>
    <col min="7688" max="7688" width="14.42578125" style="5" bestFit="1" customWidth="1"/>
    <col min="7689" max="7689" width="17.28515625" style="5" bestFit="1" customWidth="1"/>
    <col min="7690" max="7936" width="11.42578125" style="5"/>
    <col min="7937" max="7937" width="43.85546875" style="5" customWidth="1"/>
    <col min="7938" max="7938" width="47" style="5" bestFit="1" customWidth="1"/>
    <col min="7939" max="7939" width="14.28515625" style="5" bestFit="1" customWidth="1"/>
    <col min="7940" max="7942" width="11.5703125" style="5" customWidth="1"/>
    <col min="7943" max="7943" width="14.7109375" style="5" customWidth="1"/>
    <col min="7944" max="7944" width="14.42578125" style="5" bestFit="1" customWidth="1"/>
    <col min="7945" max="7945" width="17.28515625" style="5" bestFit="1" customWidth="1"/>
    <col min="7946" max="8192" width="11.42578125" style="5"/>
    <col min="8193" max="8193" width="43.85546875" style="5" customWidth="1"/>
    <col min="8194" max="8194" width="47" style="5" bestFit="1" customWidth="1"/>
    <col min="8195" max="8195" width="14.28515625" style="5" bestFit="1" customWidth="1"/>
    <col min="8196" max="8198" width="11.5703125" style="5" customWidth="1"/>
    <col min="8199" max="8199" width="14.7109375" style="5" customWidth="1"/>
    <col min="8200" max="8200" width="14.42578125" style="5" bestFit="1" customWidth="1"/>
    <col min="8201" max="8201" width="17.28515625" style="5" bestFit="1" customWidth="1"/>
    <col min="8202" max="8448" width="11.42578125" style="5"/>
    <col min="8449" max="8449" width="43.85546875" style="5" customWidth="1"/>
    <col min="8450" max="8450" width="47" style="5" bestFit="1" customWidth="1"/>
    <col min="8451" max="8451" width="14.28515625" style="5" bestFit="1" customWidth="1"/>
    <col min="8452" max="8454" width="11.5703125" style="5" customWidth="1"/>
    <col min="8455" max="8455" width="14.7109375" style="5" customWidth="1"/>
    <col min="8456" max="8456" width="14.42578125" style="5" bestFit="1" customWidth="1"/>
    <col min="8457" max="8457" width="17.28515625" style="5" bestFit="1" customWidth="1"/>
    <col min="8458" max="8704" width="11.42578125" style="5"/>
    <col min="8705" max="8705" width="43.85546875" style="5" customWidth="1"/>
    <col min="8706" max="8706" width="47" style="5" bestFit="1" customWidth="1"/>
    <col min="8707" max="8707" width="14.28515625" style="5" bestFit="1" customWidth="1"/>
    <col min="8708" max="8710" width="11.5703125" style="5" customWidth="1"/>
    <col min="8711" max="8711" width="14.7109375" style="5" customWidth="1"/>
    <col min="8712" max="8712" width="14.42578125" style="5" bestFit="1" customWidth="1"/>
    <col min="8713" max="8713" width="17.28515625" style="5" bestFit="1" customWidth="1"/>
    <col min="8714" max="8960" width="11.42578125" style="5"/>
    <col min="8961" max="8961" width="43.85546875" style="5" customWidth="1"/>
    <col min="8962" max="8962" width="47" style="5" bestFit="1" customWidth="1"/>
    <col min="8963" max="8963" width="14.28515625" style="5" bestFit="1" customWidth="1"/>
    <col min="8964" max="8966" width="11.5703125" style="5" customWidth="1"/>
    <col min="8967" max="8967" width="14.7109375" style="5" customWidth="1"/>
    <col min="8968" max="8968" width="14.42578125" style="5" bestFit="1" customWidth="1"/>
    <col min="8969" max="8969" width="17.28515625" style="5" bestFit="1" customWidth="1"/>
    <col min="8970" max="9216" width="11.42578125" style="5"/>
    <col min="9217" max="9217" width="43.85546875" style="5" customWidth="1"/>
    <col min="9218" max="9218" width="47" style="5" bestFit="1" customWidth="1"/>
    <col min="9219" max="9219" width="14.28515625" style="5" bestFit="1" customWidth="1"/>
    <col min="9220" max="9222" width="11.5703125" style="5" customWidth="1"/>
    <col min="9223" max="9223" width="14.7109375" style="5" customWidth="1"/>
    <col min="9224" max="9224" width="14.42578125" style="5" bestFit="1" customWidth="1"/>
    <col min="9225" max="9225" width="17.28515625" style="5" bestFit="1" customWidth="1"/>
    <col min="9226" max="9472" width="11.42578125" style="5"/>
    <col min="9473" max="9473" width="43.85546875" style="5" customWidth="1"/>
    <col min="9474" max="9474" width="47" style="5" bestFit="1" customWidth="1"/>
    <col min="9475" max="9475" width="14.28515625" style="5" bestFit="1" customWidth="1"/>
    <col min="9476" max="9478" width="11.5703125" style="5" customWidth="1"/>
    <col min="9479" max="9479" width="14.7109375" style="5" customWidth="1"/>
    <col min="9480" max="9480" width="14.42578125" style="5" bestFit="1" customWidth="1"/>
    <col min="9481" max="9481" width="17.28515625" style="5" bestFit="1" customWidth="1"/>
    <col min="9482" max="9728" width="11.42578125" style="5"/>
    <col min="9729" max="9729" width="43.85546875" style="5" customWidth="1"/>
    <col min="9730" max="9730" width="47" style="5" bestFit="1" customWidth="1"/>
    <col min="9731" max="9731" width="14.28515625" style="5" bestFit="1" customWidth="1"/>
    <col min="9732" max="9734" width="11.5703125" style="5" customWidth="1"/>
    <col min="9735" max="9735" width="14.7109375" style="5" customWidth="1"/>
    <col min="9736" max="9736" width="14.42578125" style="5" bestFit="1" customWidth="1"/>
    <col min="9737" max="9737" width="17.28515625" style="5" bestFit="1" customWidth="1"/>
    <col min="9738" max="9984" width="11.42578125" style="5"/>
    <col min="9985" max="9985" width="43.85546875" style="5" customWidth="1"/>
    <col min="9986" max="9986" width="47" style="5" bestFit="1" customWidth="1"/>
    <col min="9987" max="9987" width="14.28515625" style="5" bestFit="1" customWidth="1"/>
    <col min="9988" max="9990" width="11.5703125" style="5" customWidth="1"/>
    <col min="9991" max="9991" width="14.7109375" style="5" customWidth="1"/>
    <col min="9992" max="9992" width="14.42578125" style="5" bestFit="1" customWidth="1"/>
    <col min="9993" max="9993" width="17.28515625" style="5" bestFit="1" customWidth="1"/>
    <col min="9994" max="10240" width="11.42578125" style="5"/>
    <col min="10241" max="10241" width="43.85546875" style="5" customWidth="1"/>
    <col min="10242" max="10242" width="47" style="5" bestFit="1" customWidth="1"/>
    <col min="10243" max="10243" width="14.28515625" style="5" bestFit="1" customWidth="1"/>
    <col min="10244" max="10246" width="11.5703125" style="5" customWidth="1"/>
    <col min="10247" max="10247" width="14.7109375" style="5" customWidth="1"/>
    <col min="10248" max="10248" width="14.42578125" style="5" bestFit="1" customWidth="1"/>
    <col min="10249" max="10249" width="17.28515625" style="5" bestFit="1" customWidth="1"/>
    <col min="10250" max="10496" width="11.42578125" style="5"/>
    <col min="10497" max="10497" width="43.85546875" style="5" customWidth="1"/>
    <col min="10498" max="10498" width="47" style="5" bestFit="1" customWidth="1"/>
    <col min="10499" max="10499" width="14.28515625" style="5" bestFit="1" customWidth="1"/>
    <col min="10500" max="10502" width="11.5703125" style="5" customWidth="1"/>
    <col min="10503" max="10503" width="14.7109375" style="5" customWidth="1"/>
    <col min="10504" max="10504" width="14.42578125" style="5" bestFit="1" customWidth="1"/>
    <col min="10505" max="10505" width="17.28515625" style="5" bestFit="1" customWidth="1"/>
    <col min="10506" max="10752" width="11.42578125" style="5"/>
    <col min="10753" max="10753" width="43.85546875" style="5" customWidth="1"/>
    <col min="10754" max="10754" width="47" style="5" bestFit="1" customWidth="1"/>
    <col min="10755" max="10755" width="14.28515625" style="5" bestFit="1" customWidth="1"/>
    <col min="10756" max="10758" width="11.5703125" style="5" customWidth="1"/>
    <col min="10759" max="10759" width="14.7109375" style="5" customWidth="1"/>
    <col min="10760" max="10760" width="14.42578125" style="5" bestFit="1" customWidth="1"/>
    <col min="10761" max="10761" width="17.28515625" style="5" bestFit="1" customWidth="1"/>
    <col min="10762" max="11008" width="11.42578125" style="5"/>
    <col min="11009" max="11009" width="43.85546875" style="5" customWidth="1"/>
    <col min="11010" max="11010" width="47" style="5" bestFit="1" customWidth="1"/>
    <col min="11011" max="11011" width="14.28515625" style="5" bestFit="1" customWidth="1"/>
    <col min="11012" max="11014" width="11.5703125" style="5" customWidth="1"/>
    <col min="11015" max="11015" width="14.7109375" style="5" customWidth="1"/>
    <col min="11016" max="11016" width="14.42578125" style="5" bestFit="1" customWidth="1"/>
    <col min="11017" max="11017" width="17.28515625" style="5" bestFit="1" customWidth="1"/>
    <col min="11018" max="11264" width="11.42578125" style="5"/>
    <col min="11265" max="11265" width="43.85546875" style="5" customWidth="1"/>
    <col min="11266" max="11266" width="47" style="5" bestFit="1" customWidth="1"/>
    <col min="11267" max="11267" width="14.28515625" style="5" bestFit="1" customWidth="1"/>
    <col min="11268" max="11270" width="11.5703125" style="5" customWidth="1"/>
    <col min="11271" max="11271" width="14.7109375" style="5" customWidth="1"/>
    <col min="11272" max="11272" width="14.42578125" style="5" bestFit="1" customWidth="1"/>
    <col min="11273" max="11273" width="17.28515625" style="5" bestFit="1" customWidth="1"/>
    <col min="11274" max="11520" width="11.42578125" style="5"/>
    <col min="11521" max="11521" width="43.85546875" style="5" customWidth="1"/>
    <col min="11522" max="11522" width="47" style="5" bestFit="1" customWidth="1"/>
    <col min="11523" max="11523" width="14.28515625" style="5" bestFit="1" customWidth="1"/>
    <col min="11524" max="11526" width="11.5703125" style="5" customWidth="1"/>
    <col min="11527" max="11527" width="14.7109375" style="5" customWidth="1"/>
    <col min="11528" max="11528" width="14.42578125" style="5" bestFit="1" customWidth="1"/>
    <col min="11529" max="11529" width="17.28515625" style="5" bestFit="1" customWidth="1"/>
    <col min="11530" max="11776" width="11.42578125" style="5"/>
    <col min="11777" max="11777" width="43.85546875" style="5" customWidth="1"/>
    <col min="11778" max="11778" width="47" style="5" bestFit="1" customWidth="1"/>
    <col min="11779" max="11779" width="14.28515625" style="5" bestFit="1" customWidth="1"/>
    <col min="11780" max="11782" width="11.5703125" style="5" customWidth="1"/>
    <col min="11783" max="11783" width="14.7109375" style="5" customWidth="1"/>
    <col min="11784" max="11784" width="14.42578125" style="5" bestFit="1" customWidth="1"/>
    <col min="11785" max="11785" width="17.28515625" style="5" bestFit="1" customWidth="1"/>
    <col min="11786" max="12032" width="11.42578125" style="5"/>
    <col min="12033" max="12033" width="43.85546875" style="5" customWidth="1"/>
    <col min="12034" max="12034" width="47" style="5" bestFit="1" customWidth="1"/>
    <col min="12035" max="12035" width="14.28515625" style="5" bestFit="1" customWidth="1"/>
    <col min="12036" max="12038" width="11.5703125" style="5" customWidth="1"/>
    <col min="12039" max="12039" width="14.7109375" style="5" customWidth="1"/>
    <col min="12040" max="12040" width="14.42578125" style="5" bestFit="1" customWidth="1"/>
    <col min="12041" max="12041" width="17.28515625" style="5" bestFit="1" customWidth="1"/>
    <col min="12042" max="12288" width="11.42578125" style="5"/>
    <col min="12289" max="12289" width="43.85546875" style="5" customWidth="1"/>
    <col min="12290" max="12290" width="47" style="5" bestFit="1" customWidth="1"/>
    <col min="12291" max="12291" width="14.28515625" style="5" bestFit="1" customWidth="1"/>
    <col min="12292" max="12294" width="11.5703125" style="5" customWidth="1"/>
    <col min="12295" max="12295" width="14.7109375" style="5" customWidth="1"/>
    <col min="12296" max="12296" width="14.42578125" style="5" bestFit="1" customWidth="1"/>
    <col min="12297" max="12297" width="17.28515625" style="5" bestFit="1" customWidth="1"/>
    <col min="12298" max="12544" width="11.42578125" style="5"/>
    <col min="12545" max="12545" width="43.85546875" style="5" customWidth="1"/>
    <col min="12546" max="12546" width="47" style="5" bestFit="1" customWidth="1"/>
    <col min="12547" max="12547" width="14.28515625" style="5" bestFit="1" customWidth="1"/>
    <col min="12548" max="12550" width="11.5703125" style="5" customWidth="1"/>
    <col min="12551" max="12551" width="14.7109375" style="5" customWidth="1"/>
    <col min="12552" max="12552" width="14.42578125" style="5" bestFit="1" customWidth="1"/>
    <col min="12553" max="12553" width="17.28515625" style="5" bestFit="1" customWidth="1"/>
    <col min="12554" max="12800" width="11.42578125" style="5"/>
    <col min="12801" max="12801" width="43.85546875" style="5" customWidth="1"/>
    <col min="12802" max="12802" width="47" style="5" bestFit="1" customWidth="1"/>
    <col min="12803" max="12803" width="14.28515625" style="5" bestFit="1" customWidth="1"/>
    <col min="12804" max="12806" width="11.5703125" style="5" customWidth="1"/>
    <col min="12807" max="12807" width="14.7109375" style="5" customWidth="1"/>
    <col min="12808" max="12808" width="14.42578125" style="5" bestFit="1" customWidth="1"/>
    <col min="12809" max="12809" width="17.28515625" style="5" bestFit="1" customWidth="1"/>
    <col min="12810" max="13056" width="11.42578125" style="5"/>
    <col min="13057" max="13057" width="43.85546875" style="5" customWidth="1"/>
    <col min="13058" max="13058" width="47" style="5" bestFit="1" customWidth="1"/>
    <col min="13059" max="13059" width="14.28515625" style="5" bestFit="1" customWidth="1"/>
    <col min="13060" max="13062" width="11.5703125" style="5" customWidth="1"/>
    <col min="13063" max="13063" width="14.7109375" style="5" customWidth="1"/>
    <col min="13064" max="13064" width="14.42578125" style="5" bestFit="1" customWidth="1"/>
    <col min="13065" max="13065" width="17.28515625" style="5" bestFit="1" customWidth="1"/>
    <col min="13066" max="13312" width="11.42578125" style="5"/>
    <col min="13313" max="13313" width="43.85546875" style="5" customWidth="1"/>
    <col min="13314" max="13314" width="47" style="5" bestFit="1" customWidth="1"/>
    <col min="13315" max="13315" width="14.28515625" style="5" bestFit="1" customWidth="1"/>
    <col min="13316" max="13318" width="11.5703125" style="5" customWidth="1"/>
    <col min="13319" max="13319" width="14.7109375" style="5" customWidth="1"/>
    <col min="13320" max="13320" width="14.42578125" style="5" bestFit="1" customWidth="1"/>
    <col min="13321" max="13321" width="17.28515625" style="5" bestFit="1" customWidth="1"/>
    <col min="13322" max="13568" width="11.42578125" style="5"/>
    <col min="13569" max="13569" width="43.85546875" style="5" customWidth="1"/>
    <col min="13570" max="13570" width="47" style="5" bestFit="1" customWidth="1"/>
    <col min="13571" max="13571" width="14.28515625" style="5" bestFit="1" customWidth="1"/>
    <col min="13572" max="13574" width="11.5703125" style="5" customWidth="1"/>
    <col min="13575" max="13575" width="14.7109375" style="5" customWidth="1"/>
    <col min="13576" max="13576" width="14.42578125" style="5" bestFit="1" customWidth="1"/>
    <col min="13577" max="13577" width="17.28515625" style="5" bestFit="1" customWidth="1"/>
    <col min="13578" max="13824" width="11.42578125" style="5"/>
    <col min="13825" max="13825" width="43.85546875" style="5" customWidth="1"/>
    <col min="13826" max="13826" width="47" style="5" bestFit="1" customWidth="1"/>
    <col min="13827" max="13827" width="14.28515625" style="5" bestFit="1" customWidth="1"/>
    <col min="13828" max="13830" width="11.5703125" style="5" customWidth="1"/>
    <col min="13831" max="13831" width="14.7109375" style="5" customWidth="1"/>
    <col min="13832" max="13832" width="14.42578125" style="5" bestFit="1" customWidth="1"/>
    <col min="13833" max="13833" width="17.28515625" style="5" bestFit="1" customWidth="1"/>
    <col min="13834" max="14080" width="11.42578125" style="5"/>
    <col min="14081" max="14081" width="43.85546875" style="5" customWidth="1"/>
    <col min="14082" max="14082" width="47" style="5" bestFit="1" customWidth="1"/>
    <col min="14083" max="14083" width="14.28515625" style="5" bestFit="1" customWidth="1"/>
    <col min="14084" max="14086" width="11.5703125" style="5" customWidth="1"/>
    <col min="14087" max="14087" width="14.7109375" style="5" customWidth="1"/>
    <col min="14088" max="14088" width="14.42578125" style="5" bestFit="1" customWidth="1"/>
    <col min="14089" max="14089" width="17.28515625" style="5" bestFit="1" customWidth="1"/>
    <col min="14090" max="14336" width="11.42578125" style="5"/>
    <col min="14337" max="14337" width="43.85546875" style="5" customWidth="1"/>
    <col min="14338" max="14338" width="47" style="5" bestFit="1" customWidth="1"/>
    <col min="14339" max="14339" width="14.28515625" style="5" bestFit="1" customWidth="1"/>
    <col min="14340" max="14342" width="11.5703125" style="5" customWidth="1"/>
    <col min="14343" max="14343" width="14.7109375" style="5" customWidth="1"/>
    <col min="14344" max="14344" width="14.42578125" style="5" bestFit="1" customWidth="1"/>
    <col min="14345" max="14345" width="17.28515625" style="5" bestFit="1" customWidth="1"/>
    <col min="14346" max="14592" width="11.42578125" style="5"/>
    <col min="14593" max="14593" width="43.85546875" style="5" customWidth="1"/>
    <col min="14594" max="14594" width="47" style="5" bestFit="1" customWidth="1"/>
    <col min="14595" max="14595" width="14.28515625" style="5" bestFit="1" customWidth="1"/>
    <col min="14596" max="14598" width="11.5703125" style="5" customWidth="1"/>
    <col min="14599" max="14599" width="14.7109375" style="5" customWidth="1"/>
    <col min="14600" max="14600" width="14.42578125" style="5" bestFit="1" customWidth="1"/>
    <col min="14601" max="14601" width="17.28515625" style="5" bestFit="1" customWidth="1"/>
    <col min="14602" max="14848" width="11.42578125" style="5"/>
    <col min="14849" max="14849" width="43.85546875" style="5" customWidth="1"/>
    <col min="14850" max="14850" width="47" style="5" bestFit="1" customWidth="1"/>
    <col min="14851" max="14851" width="14.28515625" style="5" bestFit="1" customWidth="1"/>
    <col min="14852" max="14854" width="11.5703125" style="5" customWidth="1"/>
    <col min="14855" max="14855" width="14.7109375" style="5" customWidth="1"/>
    <col min="14856" max="14856" width="14.42578125" style="5" bestFit="1" customWidth="1"/>
    <col min="14857" max="14857" width="17.28515625" style="5" bestFit="1" customWidth="1"/>
    <col min="14858" max="15104" width="11.42578125" style="5"/>
    <col min="15105" max="15105" width="43.85546875" style="5" customWidth="1"/>
    <col min="15106" max="15106" width="47" style="5" bestFit="1" customWidth="1"/>
    <col min="15107" max="15107" width="14.28515625" style="5" bestFit="1" customWidth="1"/>
    <col min="15108" max="15110" width="11.5703125" style="5" customWidth="1"/>
    <col min="15111" max="15111" width="14.7109375" style="5" customWidth="1"/>
    <col min="15112" max="15112" width="14.42578125" style="5" bestFit="1" customWidth="1"/>
    <col min="15113" max="15113" width="17.28515625" style="5" bestFit="1" customWidth="1"/>
    <col min="15114" max="15360" width="11.42578125" style="5"/>
    <col min="15361" max="15361" width="43.85546875" style="5" customWidth="1"/>
    <col min="15362" max="15362" width="47" style="5" bestFit="1" customWidth="1"/>
    <col min="15363" max="15363" width="14.28515625" style="5" bestFit="1" customWidth="1"/>
    <col min="15364" max="15366" width="11.5703125" style="5" customWidth="1"/>
    <col min="15367" max="15367" width="14.7109375" style="5" customWidth="1"/>
    <col min="15368" max="15368" width="14.42578125" style="5" bestFit="1" customWidth="1"/>
    <col min="15369" max="15369" width="17.28515625" style="5" bestFit="1" customWidth="1"/>
    <col min="15370" max="15616" width="11.42578125" style="5"/>
    <col min="15617" max="15617" width="43.85546875" style="5" customWidth="1"/>
    <col min="15618" max="15618" width="47" style="5" bestFit="1" customWidth="1"/>
    <col min="15619" max="15619" width="14.28515625" style="5" bestFit="1" customWidth="1"/>
    <col min="15620" max="15622" width="11.5703125" style="5" customWidth="1"/>
    <col min="15623" max="15623" width="14.7109375" style="5" customWidth="1"/>
    <col min="15624" max="15624" width="14.42578125" style="5" bestFit="1" customWidth="1"/>
    <col min="15625" max="15625" width="17.28515625" style="5" bestFit="1" customWidth="1"/>
    <col min="15626" max="15872" width="11.42578125" style="5"/>
    <col min="15873" max="15873" width="43.85546875" style="5" customWidth="1"/>
    <col min="15874" max="15874" width="47" style="5" bestFit="1" customWidth="1"/>
    <col min="15875" max="15875" width="14.28515625" style="5" bestFit="1" customWidth="1"/>
    <col min="15876" max="15878" width="11.5703125" style="5" customWidth="1"/>
    <col min="15879" max="15879" width="14.7109375" style="5" customWidth="1"/>
    <col min="15880" max="15880" width="14.42578125" style="5" bestFit="1" customWidth="1"/>
    <col min="15881" max="15881" width="17.28515625" style="5" bestFit="1" customWidth="1"/>
    <col min="15882" max="16128" width="11.42578125" style="5"/>
    <col min="16129" max="16129" width="43.85546875" style="5" customWidth="1"/>
    <col min="16130" max="16130" width="47" style="5" bestFit="1" customWidth="1"/>
    <col min="16131" max="16131" width="14.28515625" style="5" bestFit="1" customWidth="1"/>
    <col min="16132" max="16134" width="11.5703125" style="5" customWidth="1"/>
    <col min="16135" max="16135" width="14.7109375" style="5" customWidth="1"/>
    <col min="16136" max="16136" width="14.42578125" style="5" bestFit="1" customWidth="1"/>
    <col min="16137" max="16137" width="17.28515625" style="5" bestFit="1" customWidth="1"/>
    <col min="16138" max="16384" width="11.42578125" style="5"/>
  </cols>
  <sheetData>
    <row r="1" spans="1:13" ht="73.5" customHeight="1" thickTop="1" thickBot="1" x14ac:dyDescent="0.3">
      <c r="A1" s="139" t="s">
        <v>0</v>
      </c>
      <c r="B1" s="139" t="s">
        <v>1</v>
      </c>
      <c r="C1" s="139" t="s">
        <v>2</v>
      </c>
      <c r="D1" s="165" t="s">
        <v>3</v>
      </c>
      <c r="E1" s="153" t="s">
        <v>224</v>
      </c>
      <c r="F1" s="154"/>
      <c r="G1" s="154"/>
      <c r="H1" s="154"/>
      <c r="I1" s="154"/>
    </row>
    <row r="2" spans="1:13" ht="15" customHeight="1" thickTop="1" x14ac:dyDescent="0.25">
      <c r="A2" s="140"/>
      <c r="B2" s="143"/>
      <c r="C2" s="140"/>
      <c r="D2" s="166"/>
      <c r="E2" s="168" t="s">
        <v>5</v>
      </c>
      <c r="F2" s="169"/>
      <c r="G2" s="170" t="s">
        <v>6</v>
      </c>
      <c r="H2" s="171"/>
      <c r="I2" s="172"/>
    </row>
    <row r="3" spans="1:13" ht="15" customHeight="1" x14ac:dyDescent="0.25">
      <c r="A3" s="140"/>
      <c r="B3" s="143"/>
      <c r="C3" s="140"/>
      <c r="D3" s="166"/>
      <c r="E3" s="157"/>
      <c r="F3" s="158"/>
      <c r="G3" s="173"/>
      <c r="H3" s="174"/>
      <c r="I3" s="175"/>
    </row>
    <row r="4" spans="1:13" ht="15" customHeight="1" x14ac:dyDescent="0.25">
      <c r="A4" s="140"/>
      <c r="B4" s="143"/>
      <c r="C4" s="140"/>
      <c r="D4" s="166"/>
      <c r="E4" s="157"/>
      <c r="F4" s="158"/>
      <c r="G4" s="173"/>
      <c r="H4" s="174"/>
      <c r="I4" s="175"/>
    </row>
    <row r="5" spans="1:13" ht="15" customHeight="1" x14ac:dyDescent="0.25">
      <c r="A5" s="140"/>
      <c r="B5" s="143"/>
      <c r="C5" s="140"/>
      <c r="D5" s="166"/>
      <c r="E5" s="157"/>
      <c r="F5" s="158"/>
      <c r="G5" s="173"/>
      <c r="H5" s="174"/>
      <c r="I5" s="175"/>
    </row>
    <row r="6" spans="1:13" ht="15" customHeight="1" x14ac:dyDescent="0.25">
      <c r="A6" s="140"/>
      <c r="B6" s="143"/>
      <c r="C6" s="140"/>
      <c r="D6" s="166"/>
      <c r="E6" s="157"/>
      <c r="F6" s="158"/>
      <c r="G6" s="173"/>
      <c r="H6" s="174"/>
      <c r="I6" s="175"/>
    </row>
    <row r="7" spans="1:13" ht="15" customHeight="1" x14ac:dyDescent="0.25">
      <c r="A7" s="140"/>
      <c r="B7" s="143"/>
      <c r="C7" s="140"/>
      <c r="D7" s="166"/>
      <c r="E7" s="157"/>
      <c r="F7" s="158"/>
      <c r="G7" s="173"/>
      <c r="H7" s="174"/>
      <c r="I7" s="175"/>
    </row>
    <row r="8" spans="1:13" ht="15" customHeight="1" x14ac:dyDescent="0.25">
      <c r="A8" s="140"/>
      <c r="B8" s="143"/>
      <c r="C8" s="140"/>
      <c r="D8" s="166"/>
      <c r="E8" s="157"/>
      <c r="F8" s="158"/>
      <c r="G8" s="173"/>
      <c r="H8" s="174"/>
      <c r="I8" s="175"/>
    </row>
    <row r="9" spans="1:13" ht="15.75" customHeight="1" thickBot="1" x14ac:dyDescent="0.3">
      <c r="A9" s="140"/>
      <c r="B9" s="143"/>
      <c r="C9" s="140"/>
      <c r="D9" s="166"/>
      <c r="E9" s="157"/>
      <c r="F9" s="158"/>
      <c r="G9" s="173"/>
      <c r="H9" s="174"/>
      <c r="I9" s="175"/>
    </row>
    <row r="10" spans="1:13" ht="63.75" customHeight="1" thickBot="1" x14ac:dyDescent="0.3">
      <c r="A10" s="141"/>
      <c r="B10" s="141"/>
      <c r="C10" s="140"/>
      <c r="D10" s="167"/>
      <c r="E10" s="176" t="s">
        <v>225</v>
      </c>
      <c r="F10" s="177"/>
      <c r="G10" s="178" t="s">
        <v>6</v>
      </c>
      <c r="H10" s="180" t="s">
        <v>226</v>
      </c>
      <c r="I10" s="182" t="s">
        <v>227</v>
      </c>
    </row>
    <row r="11" spans="1:13" ht="46.5" customHeight="1" thickBot="1" x14ac:dyDescent="0.3">
      <c r="A11" s="93"/>
      <c r="B11" s="93"/>
      <c r="C11" s="141"/>
      <c r="D11" s="94" t="s">
        <v>9</v>
      </c>
      <c r="E11" s="103" t="s">
        <v>228</v>
      </c>
      <c r="F11" s="104" t="s">
        <v>229</v>
      </c>
      <c r="G11" s="179"/>
      <c r="H11" s="181"/>
      <c r="I11" s="183"/>
    </row>
    <row r="12" spans="1:13" x14ac:dyDescent="0.25">
      <c r="A12" s="2" t="s">
        <v>23</v>
      </c>
      <c r="B12" s="2" t="s">
        <v>24</v>
      </c>
      <c r="C12" s="4"/>
      <c r="D12" s="8"/>
      <c r="E12" s="99">
        <f>IFERROR(VLOOKUP($B12,[1]NUM2!$G$3:$J$72,2,FALSE),0)</f>
        <v>3239</v>
      </c>
      <c r="F12" s="99">
        <f>IFERROR(VLOOKUP($B12,[1]NUM2!$G$3:$J$72,3,FALSE),0)</f>
        <v>3241</v>
      </c>
      <c r="G12" s="100"/>
      <c r="H12" s="99">
        <f>IFERROR(VLOOKUP($B12,'[1]DEN2 2017'!$G$3:$I$66,2,FALSE),0)</f>
        <v>3153</v>
      </c>
      <c r="I12" s="100"/>
    </row>
    <row r="13" spans="1:13" x14ac:dyDescent="0.25">
      <c r="A13" s="2" t="s">
        <v>23</v>
      </c>
      <c r="B13" s="2" t="s">
        <v>25</v>
      </c>
      <c r="C13" s="4"/>
      <c r="D13" s="8"/>
      <c r="E13" s="99">
        <f>IFERROR(VLOOKUP($B13,[1]NUM2!$G$3:$J$72,2,FALSE),0)</f>
        <v>3057</v>
      </c>
      <c r="F13" s="99">
        <f>IFERROR(VLOOKUP($B13,[1]NUM2!$G$3:$J$72,3,FALSE),0)</f>
        <v>3237</v>
      </c>
      <c r="G13" s="100"/>
      <c r="H13" s="99">
        <f>IFERROR(VLOOKUP($B13,'[1]DEN2 2017'!$G$3:$I$66,2,FALSE),0)</f>
        <v>3117</v>
      </c>
      <c r="I13" s="100"/>
    </row>
    <row r="14" spans="1:13" x14ac:dyDescent="0.25">
      <c r="A14" s="2" t="s">
        <v>23</v>
      </c>
      <c r="B14" s="2" t="s">
        <v>26</v>
      </c>
      <c r="C14" s="4"/>
      <c r="D14" s="8"/>
      <c r="E14" s="99">
        <f>IFERROR(VLOOKUP($B14,[1]NUM2!$G$3:$J$72,2,FALSE),0)</f>
        <v>3218</v>
      </c>
      <c r="F14" s="99">
        <f>IFERROR(VLOOKUP($B14,[1]NUM2!$G$3:$J$72,3,FALSE),0)</f>
        <v>3253</v>
      </c>
      <c r="G14" s="100"/>
      <c r="H14" s="99">
        <f>IFERROR(VLOOKUP($B14,'[1]DEN2 2017'!$G$3:$I$66,2,FALSE),0)</f>
        <v>3231</v>
      </c>
      <c r="I14" s="100"/>
    </row>
    <row r="15" spans="1:13" x14ac:dyDescent="0.25">
      <c r="A15" s="2" t="s">
        <v>23</v>
      </c>
      <c r="B15" s="2" t="s">
        <v>27</v>
      </c>
      <c r="C15" s="4"/>
      <c r="D15" s="8"/>
      <c r="E15" s="99">
        <f>IFERROR(VLOOKUP($B15,[1]NUM2!$G$3:$J$72,2,FALSE),0)</f>
        <v>5413</v>
      </c>
      <c r="F15" s="99">
        <f>IFERROR(VLOOKUP($B15,[1]NUM2!$G$3:$J$72,3,FALSE),0)</f>
        <v>5614</v>
      </c>
      <c r="G15" s="100"/>
      <c r="H15" s="99">
        <f>IFERROR(VLOOKUP($B15,'[1]DEN2 2017'!$G$3:$I$66,2,FALSE),0)</f>
        <v>5532</v>
      </c>
      <c r="I15" s="100"/>
    </row>
    <row r="16" spans="1:13" x14ac:dyDescent="0.25">
      <c r="A16" s="2" t="s">
        <v>23</v>
      </c>
      <c r="B16" s="2" t="s">
        <v>28</v>
      </c>
      <c r="C16" s="7"/>
      <c r="D16" s="8"/>
      <c r="E16" s="99">
        <f>IFERROR(VLOOKUP($B16,[1]NUM2!$G$3:$J$72,2,FALSE),0)</f>
        <v>2848</v>
      </c>
      <c r="F16" s="99">
        <f>IFERROR(VLOOKUP($B16,[1]NUM2!$G$3:$J$72,3,FALSE),0)</f>
        <v>2833</v>
      </c>
      <c r="G16" s="100"/>
      <c r="H16" s="99">
        <f>IFERROR(VLOOKUP($B16,'[1]DEN2 2017'!$G$3:$I$66,2,FALSE),0)</f>
        <v>3067</v>
      </c>
      <c r="I16" s="100"/>
      <c r="M16" s="5" t="s">
        <v>303</v>
      </c>
    </row>
    <row r="17" spans="1:13" x14ac:dyDescent="0.25">
      <c r="A17" s="2" t="s">
        <v>23</v>
      </c>
      <c r="B17" s="2" t="s">
        <v>29</v>
      </c>
      <c r="C17" s="4"/>
      <c r="D17" s="8"/>
      <c r="E17" s="99">
        <f>IFERROR(VLOOKUP($B17,[1]NUM2!$G$3:$J$72,2,FALSE),0)</f>
        <v>3017</v>
      </c>
      <c r="F17" s="99">
        <f>IFERROR(VLOOKUP($B17,[1]NUM2!$G$3:$J$72,3,FALSE),0)</f>
        <v>3138</v>
      </c>
      <c r="G17" s="100"/>
      <c r="H17" s="99">
        <f>IFERROR(VLOOKUP($B17,'[1]DEN2 2017'!$G$3:$I$66,2,FALSE),0)</f>
        <v>2821</v>
      </c>
      <c r="I17" s="100"/>
    </row>
    <row r="18" spans="1:13" x14ac:dyDescent="0.25">
      <c r="A18" s="2" t="s">
        <v>23</v>
      </c>
      <c r="B18" s="2" t="s">
        <v>30</v>
      </c>
      <c r="C18" s="4"/>
      <c r="D18" s="8"/>
      <c r="E18" s="99">
        <f>IFERROR(VLOOKUP($B18,[1]NUM2!$G$3:$J$72,2,FALSE),0)</f>
        <v>883</v>
      </c>
      <c r="F18" s="99">
        <f>IFERROR(VLOOKUP($B18,[1]NUM2!$G$3:$J$72,3,FALSE),0)</f>
        <v>887</v>
      </c>
      <c r="G18" s="100"/>
      <c r="H18" s="99">
        <f>IFERROR(VLOOKUP($B18,'[1]DEN2 2017'!$G$3:$I$66,2,FALSE),0)</f>
        <v>922</v>
      </c>
      <c r="I18" s="100"/>
    </row>
    <row r="19" spans="1:13" x14ac:dyDescent="0.25">
      <c r="A19" s="2" t="s">
        <v>23</v>
      </c>
      <c r="B19" s="2" t="s">
        <v>31</v>
      </c>
      <c r="C19" s="4"/>
      <c r="D19" s="8"/>
      <c r="E19" s="99">
        <f>IFERROR(VLOOKUP($B19,[1]NUM2!$G$3:$J$72,2,FALSE),0)</f>
        <v>0</v>
      </c>
      <c r="F19" s="99">
        <f>IFERROR(VLOOKUP($B19,[1]NUM2!$G$3:$J$72,3,FALSE),0)</f>
        <v>0</v>
      </c>
      <c r="G19" s="100"/>
      <c r="H19" s="99">
        <f>IFERROR(VLOOKUP($B19,'[1]DEN2 2017'!$G$3:$I$66,2,FALSE),0)</f>
        <v>0</v>
      </c>
      <c r="I19" s="100"/>
    </row>
    <row r="20" spans="1:13" x14ac:dyDescent="0.25">
      <c r="A20" s="2" t="s">
        <v>23</v>
      </c>
      <c r="B20" s="2" t="s">
        <v>32</v>
      </c>
      <c r="C20" s="4"/>
      <c r="D20" s="8"/>
      <c r="E20" s="99">
        <f>IFERROR(VLOOKUP($B20,[1]NUM2!$G$3:$J$72,2,FALSE),0)</f>
        <v>0</v>
      </c>
      <c r="F20" s="99">
        <f>IFERROR(VLOOKUP($B20,[1]NUM2!$G$3:$J$72,3,FALSE),0)</f>
        <v>0</v>
      </c>
      <c r="G20" s="100"/>
      <c r="H20" s="99">
        <f>IFERROR(VLOOKUP($B20,'[1]DEN2 2017'!$G$3:$I$66,2,FALSE),0)</f>
        <v>0</v>
      </c>
      <c r="I20" s="100"/>
    </row>
    <row r="21" spans="1:13" x14ac:dyDescent="0.25">
      <c r="A21" s="2" t="s">
        <v>23</v>
      </c>
      <c r="B21" s="2" t="s">
        <v>33</v>
      </c>
      <c r="C21" s="8"/>
      <c r="D21" s="8"/>
      <c r="E21" s="99">
        <f>IFERROR(VLOOKUP($B21,[1]NUM2!$G$3:$J$72,2,FALSE),0)</f>
        <v>0</v>
      </c>
      <c r="F21" s="99">
        <f>IFERROR(VLOOKUP($B21,[1]NUM2!$G$3:$J$72,3,FALSE),0)</f>
        <v>0</v>
      </c>
      <c r="G21" s="100"/>
      <c r="H21" s="99">
        <f>IFERROR(VLOOKUP($B21,'[1]DEN2 2017'!$G$3:$I$66,2,FALSE),0)</f>
        <v>0</v>
      </c>
      <c r="I21" s="100"/>
    </row>
    <row r="22" spans="1:13" x14ac:dyDescent="0.25">
      <c r="A22" s="2" t="s">
        <v>23</v>
      </c>
      <c r="B22" s="2" t="s">
        <v>34</v>
      </c>
      <c r="C22" s="4"/>
      <c r="D22" s="8"/>
      <c r="E22" s="99">
        <f>IFERROR(VLOOKUP($B22,[1]NUM2!$G$3:$J$72,2,FALSE),0)</f>
        <v>570</v>
      </c>
      <c r="F22" s="99">
        <f>IFERROR(VLOOKUP($B22,[1]NUM2!$G$3:$J$72,3,FALSE),0)</f>
        <v>0</v>
      </c>
      <c r="G22" s="100"/>
      <c r="H22" s="99">
        <f>IFERROR(VLOOKUP($B22,'[1]DEN2 2017'!$G$3:$I$66,2,FALSE),0)</f>
        <v>0</v>
      </c>
      <c r="I22" s="100"/>
    </row>
    <row r="23" spans="1:13" x14ac:dyDescent="0.25">
      <c r="A23" s="2" t="s">
        <v>23</v>
      </c>
      <c r="B23" s="2" t="s">
        <v>35</v>
      </c>
      <c r="C23" s="4"/>
      <c r="D23" s="8"/>
      <c r="E23" s="99">
        <f>IFERROR(VLOOKUP($B23,[1]NUM2!$G$3:$J$72,2,FALSE),0)</f>
        <v>21</v>
      </c>
      <c r="F23" s="99">
        <f>IFERROR(VLOOKUP($B23,[1]NUM2!$G$3:$J$72,3,FALSE),0)</f>
        <v>24</v>
      </c>
      <c r="G23" s="100"/>
      <c r="H23" s="99">
        <f>IFERROR(VLOOKUP($B23,'[1]DEN2 2017'!$G$3:$I$66,2,FALSE),0)</f>
        <v>7</v>
      </c>
      <c r="I23" s="100"/>
    </row>
    <row r="24" spans="1:13" x14ac:dyDescent="0.25">
      <c r="A24" s="2" t="s">
        <v>23</v>
      </c>
      <c r="B24" s="2" t="s">
        <v>36</v>
      </c>
      <c r="C24" s="4"/>
      <c r="D24" s="8"/>
      <c r="E24" s="99">
        <f>IFERROR(VLOOKUP($B24,[1]NUM2!$G$3:$J$72,2,FALSE),0)</f>
        <v>0</v>
      </c>
      <c r="F24" s="99">
        <f>IFERROR(VLOOKUP($B24,[1]NUM2!$G$3:$J$72,3,FALSE),0)</f>
        <v>0</v>
      </c>
      <c r="G24" s="100"/>
      <c r="H24" s="99">
        <f>IFERROR(VLOOKUP($B24,'[1]DEN2 2017'!$G$3:$I$66,2,FALSE),0)</f>
        <v>0</v>
      </c>
      <c r="I24" s="100"/>
    </row>
    <row r="25" spans="1:13" x14ac:dyDescent="0.25">
      <c r="A25" s="2" t="s">
        <v>23</v>
      </c>
      <c r="B25" s="3" t="s">
        <v>37</v>
      </c>
      <c r="C25" s="4"/>
      <c r="D25" s="8"/>
      <c r="E25" s="99">
        <f>IFERROR(VLOOKUP($B25,[1]NUM2!$G$3:$J$72,2,FALSE),0)</f>
        <v>84</v>
      </c>
      <c r="F25" s="99">
        <f>IFERROR(VLOOKUP($B25,[1]NUM2!$G$3:$J$72,3,FALSE),0)</f>
        <v>0</v>
      </c>
      <c r="G25" s="100"/>
      <c r="H25" s="99">
        <f>IFERROR(VLOOKUP($B25,'[1]DEN2 2017'!$G$3:$I$66,2,FALSE),0)</f>
        <v>0</v>
      </c>
      <c r="I25" s="100"/>
      <c r="M25" s="13"/>
    </row>
    <row r="26" spans="1:13" x14ac:dyDescent="0.25">
      <c r="A26" s="137" t="s">
        <v>230</v>
      </c>
      <c r="B26" s="138"/>
      <c r="C26" s="9">
        <f>D26/'Metas Muni'!H5</f>
        <v>1.5576592516844332</v>
      </c>
      <c r="D26" s="49">
        <f>F26/G26</f>
        <v>0.87151035131744037</v>
      </c>
      <c r="E26" s="101">
        <f>SUM(E12:E25)</f>
        <v>22350</v>
      </c>
      <c r="F26" s="101">
        <f>SUM(F12:F25)</f>
        <v>22227</v>
      </c>
      <c r="G26" s="101">
        <f>+H26+I26</f>
        <v>25504</v>
      </c>
      <c r="H26" s="101">
        <f>SUM(H12:H25)</f>
        <v>21850</v>
      </c>
      <c r="I26" s="101">
        <v>3654</v>
      </c>
    </row>
    <row r="27" spans="1:13" x14ac:dyDescent="0.25">
      <c r="A27" s="2" t="s">
        <v>39</v>
      </c>
      <c r="B27" s="2" t="s">
        <v>40</v>
      </c>
      <c r="C27" s="4"/>
      <c r="D27" s="8"/>
      <c r="E27" s="99">
        <f>IFERROR(VLOOKUP($B27,[1]NUM2!$G$3:$J$72,2,FALSE),0)</f>
        <v>3375</v>
      </c>
      <c r="F27" s="99">
        <f>IFERROR(VLOOKUP($B27,[1]NUM2!$G$3:$J$72,3,FALSE),0)</f>
        <v>3574</v>
      </c>
      <c r="G27" s="100"/>
      <c r="H27" s="99">
        <f>IFERROR(VLOOKUP($B27,'[1]DEN2 2017'!$G$3:$I$66,2,FALSE),0)</f>
        <v>3155</v>
      </c>
      <c r="I27" s="100"/>
    </row>
    <row r="28" spans="1:13" x14ac:dyDescent="0.25">
      <c r="A28" s="2" t="s">
        <v>39</v>
      </c>
      <c r="B28" s="2" t="s">
        <v>41</v>
      </c>
      <c r="C28" s="4"/>
      <c r="D28" s="8"/>
      <c r="E28" s="99">
        <f>IFERROR(VLOOKUP($B28,[1]NUM2!$G$3:$J$72,2,FALSE),0)</f>
        <v>3806</v>
      </c>
      <c r="F28" s="99">
        <f>IFERROR(VLOOKUP($B28,[1]NUM2!$G$3:$J$72,3,FALSE),0)</f>
        <v>3942</v>
      </c>
      <c r="G28" s="100"/>
      <c r="H28" s="99">
        <f>IFERROR(VLOOKUP($B28,'[1]DEN2 2017'!$G$3:$I$66,2,FALSE),0)</f>
        <v>3676</v>
      </c>
      <c r="I28" s="100"/>
    </row>
    <row r="29" spans="1:13" x14ac:dyDescent="0.25">
      <c r="A29" s="2" t="s">
        <v>39</v>
      </c>
      <c r="B29" s="2" t="s">
        <v>42</v>
      </c>
      <c r="C29" s="4"/>
      <c r="D29" s="8"/>
      <c r="E29" s="99">
        <f>IFERROR(VLOOKUP($B29,[1]NUM2!$G$3:$J$72,2,FALSE),0)</f>
        <v>7175</v>
      </c>
      <c r="F29" s="99">
        <f>IFERROR(VLOOKUP($B29,[1]NUM2!$G$3:$J$72,3,FALSE),0)</f>
        <v>7346</v>
      </c>
      <c r="G29" s="100"/>
      <c r="H29" s="99">
        <f>IFERROR(VLOOKUP($B29,'[1]DEN2 2017'!$G$3:$I$66,2,FALSE),0)</f>
        <v>6904</v>
      </c>
      <c r="I29" s="100"/>
    </row>
    <row r="30" spans="1:13" x14ac:dyDescent="0.25">
      <c r="A30" s="2" t="s">
        <v>39</v>
      </c>
      <c r="B30" s="2" t="s">
        <v>43</v>
      </c>
      <c r="C30" s="4"/>
      <c r="D30" s="8"/>
      <c r="E30" s="99">
        <f>IFERROR(VLOOKUP($B30,[1]NUM2!$G$3:$J$72,2,FALSE),0)</f>
        <v>974</v>
      </c>
      <c r="F30" s="99">
        <f>IFERROR(VLOOKUP($B30,[1]NUM2!$G$3:$J$72,3,FALSE),0)</f>
        <v>1045</v>
      </c>
      <c r="G30" s="100"/>
      <c r="H30" s="99">
        <f>IFERROR(VLOOKUP($B30,'[1]DEN2 2017'!$G$3:$I$66,2,FALSE),0)</f>
        <v>895</v>
      </c>
      <c r="I30" s="100"/>
    </row>
    <row r="31" spans="1:13" x14ac:dyDescent="0.25">
      <c r="A31" s="2" t="s">
        <v>39</v>
      </c>
      <c r="B31" s="2" t="s">
        <v>44</v>
      </c>
      <c r="C31" s="4"/>
      <c r="D31" s="8"/>
      <c r="E31" s="99">
        <f>IFERROR(VLOOKUP($B31,[1]NUM2!$G$3:$J$72,2,FALSE),0)</f>
        <v>4029</v>
      </c>
      <c r="F31" s="99">
        <f>IFERROR(VLOOKUP($B31,[1]NUM2!$G$3:$J$72,3,FALSE),0)</f>
        <v>4413</v>
      </c>
      <c r="G31" s="100"/>
      <c r="H31" s="99">
        <f>IFERROR(VLOOKUP($B31,'[1]DEN2 2017'!$G$3:$I$66,2,FALSE),0)</f>
        <v>3792</v>
      </c>
      <c r="I31" s="100"/>
    </row>
    <row r="32" spans="1:13" x14ac:dyDescent="0.25">
      <c r="A32" s="2" t="s">
        <v>39</v>
      </c>
      <c r="B32" s="2" t="s">
        <v>45</v>
      </c>
      <c r="C32" s="4"/>
      <c r="D32" s="8"/>
      <c r="E32" s="99">
        <f>IFERROR(VLOOKUP($B32,[1]NUM2!$G$3:$J$72,2,FALSE),0)</f>
        <v>0</v>
      </c>
      <c r="F32" s="99">
        <f>IFERROR(VLOOKUP($B32,[1]NUM2!$G$3:$J$72,3,FALSE),0)</f>
        <v>0</v>
      </c>
      <c r="G32" s="100"/>
      <c r="H32" s="99">
        <f>IFERROR(VLOOKUP($B32,'[1]DEN2 2017'!$G$3:$I$66,2,FALSE),0)</f>
        <v>0</v>
      </c>
      <c r="I32" s="100"/>
    </row>
    <row r="33" spans="1:12" x14ac:dyDescent="0.25">
      <c r="A33" s="2" t="s">
        <v>39</v>
      </c>
      <c r="B33" s="2" t="s">
        <v>46</v>
      </c>
      <c r="C33" s="4"/>
      <c r="D33" s="8"/>
      <c r="E33" s="99">
        <f>IFERROR(VLOOKUP($B33,[1]NUM2!$G$3:$J$72,2,FALSE),0)</f>
        <v>0</v>
      </c>
      <c r="F33" s="99">
        <f>IFERROR(VLOOKUP($B33,[1]NUM2!$G$3:$J$72,3,FALSE),0)</f>
        <v>0</v>
      </c>
      <c r="G33" s="100"/>
      <c r="H33" s="99">
        <f>IFERROR(VLOOKUP($B33,'[1]DEN2 2017'!$G$3:$I$66,2,FALSE),0)</f>
        <v>0</v>
      </c>
      <c r="I33" s="100"/>
    </row>
    <row r="34" spans="1:12" x14ac:dyDescent="0.25">
      <c r="A34" s="2" t="s">
        <v>39</v>
      </c>
      <c r="B34" s="2" t="s">
        <v>47</v>
      </c>
      <c r="C34" s="4"/>
      <c r="D34" s="8"/>
      <c r="E34" s="99">
        <f>IFERROR(VLOOKUP($B34,[1]NUM2!$G$3:$J$72,2,FALSE),0)</f>
        <v>1438</v>
      </c>
      <c r="F34" s="99">
        <f>IFERROR(VLOOKUP($B34,[1]NUM2!$G$3:$J$72,3,FALSE),0)</f>
        <v>0</v>
      </c>
      <c r="G34" s="100"/>
      <c r="H34" s="99">
        <f>IFERROR(VLOOKUP($B34,'[1]DEN2 2017'!$G$3:$I$66,2,FALSE),0)</f>
        <v>1363</v>
      </c>
      <c r="I34" s="100"/>
    </row>
    <row r="35" spans="1:12" x14ac:dyDescent="0.25">
      <c r="A35" s="2" t="s">
        <v>39</v>
      </c>
      <c r="B35" s="2" t="s">
        <v>48</v>
      </c>
      <c r="C35" s="4"/>
      <c r="D35" s="8"/>
      <c r="E35" s="99">
        <f>IFERROR(VLOOKUP($B35,[1]NUM2!$G$3:$J$72,2,FALSE),0)</f>
        <v>0</v>
      </c>
      <c r="F35" s="99">
        <f>IFERROR(VLOOKUP($B35,[1]NUM2!$G$3:$J$72,3,FALSE),0)</f>
        <v>0</v>
      </c>
      <c r="G35" s="100"/>
      <c r="H35" s="99">
        <f>IFERROR(VLOOKUP($B35,'[1]DEN2 2017'!$G$3:$I$66,2,FALSE),0)</f>
        <v>0</v>
      </c>
      <c r="I35" s="100"/>
    </row>
    <row r="36" spans="1:12" x14ac:dyDescent="0.25">
      <c r="A36" s="2" t="s">
        <v>39</v>
      </c>
      <c r="B36" s="2" t="s">
        <v>49</v>
      </c>
      <c r="C36" s="4"/>
      <c r="D36" s="8"/>
      <c r="E36" s="99">
        <f>IFERROR(VLOOKUP($B36,[1]NUM2!$G$3:$J$72,2,FALSE),0)</f>
        <v>0</v>
      </c>
      <c r="F36" s="99">
        <f>IFERROR(VLOOKUP($B36,[1]NUM2!$G$3:$J$72,3,FALSE),0)</f>
        <v>0</v>
      </c>
      <c r="G36" s="100"/>
      <c r="H36" s="99">
        <f>IFERROR(VLOOKUP($B36,'[1]DEN2 2017'!$G$3:$I$66,2,FALSE),0)</f>
        <v>0</v>
      </c>
      <c r="I36" s="100"/>
    </row>
    <row r="37" spans="1:12" x14ac:dyDescent="0.25">
      <c r="A37" s="11" t="s">
        <v>39</v>
      </c>
      <c r="B37" s="2" t="s">
        <v>50</v>
      </c>
      <c r="C37" s="4"/>
      <c r="D37" s="8"/>
      <c r="E37" s="99">
        <f>IFERROR(VLOOKUP($B37,[1]NUM2!$G$3:$J$72,2,FALSE),0)</f>
        <v>0</v>
      </c>
      <c r="F37" s="99">
        <f>IFERROR(VLOOKUP($B37,[1]NUM2!$G$3:$J$72,3,FALSE),0)</f>
        <v>0</v>
      </c>
      <c r="G37" s="100"/>
      <c r="H37" s="99">
        <f>IFERROR(VLOOKUP($B37,'[1]DEN2 2017'!$G$3:$I$66,2,FALSE),0)</f>
        <v>0</v>
      </c>
      <c r="I37" s="100"/>
    </row>
    <row r="38" spans="1:12" x14ac:dyDescent="0.25">
      <c r="A38" s="11" t="s">
        <v>39</v>
      </c>
      <c r="B38" s="2" t="s">
        <v>301</v>
      </c>
      <c r="C38" s="4"/>
      <c r="D38" s="8"/>
      <c r="E38" s="99">
        <f>IFERROR(VLOOKUP($B38,[1]NUM2!$G$3:$J$72,2,FALSE),0)</f>
        <v>0</v>
      </c>
      <c r="F38" s="99">
        <f>IFERROR(VLOOKUP($B38,[1]NUM2!$G$3:$J$72,3,FALSE),0)</f>
        <v>435</v>
      </c>
      <c r="G38" s="100"/>
      <c r="H38" s="99">
        <f>IFERROR(VLOOKUP($B38,'[1]DEN2 2017'!$G$3:$I$66,2,FALSE),0)</f>
        <v>0</v>
      </c>
      <c r="I38" s="100"/>
    </row>
    <row r="39" spans="1:12" x14ac:dyDescent="0.25">
      <c r="A39" s="11" t="s">
        <v>39</v>
      </c>
      <c r="B39" s="2" t="s">
        <v>302</v>
      </c>
      <c r="C39" s="4"/>
      <c r="D39" s="8"/>
      <c r="E39" s="99">
        <f>IFERROR(VLOOKUP($B39,[1]NUM2!$G$3:$J$72,2,FALSE),0)</f>
        <v>0</v>
      </c>
      <c r="F39" s="99">
        <f>IFERROR(VLOOKUP($B39,[1]NUM2!$G$3:$J$72,3,FALSE),0)</f>
        <v>1515</v>
      </c>
      <c r="G39" s="100"/>
      <c r="H39" s="99">
        <f>IFERROR(VLOOKUP($B39,'[1]DEN2 2017'!$G$3:$I$66,2,FALSE),0)</f>
        <v>0</v>
      </c>
      <c r="I39" s="100"/>
    </row>
    <row r="40" spans="1:12" ht="15.75" thickBot="1" x14ac:dyDescent="0.3">
      <c r="A40" s="137" t="s">
        <v>231</v>
      </c>
      <c r="B40" s="138"/>
      <c r="C40" s="9">
        <f>D40/'Metas Muni'!H6</f>
        <v>1.7531654102117753</v>
      </c>
      <c r="D40" s="49">
        <f>F40/G40</f>
        <v>0.94232640798882916</v>
      </c>
      <c r="E40" s="101">
        <f>SUM(E27:E39)</f>
        <v>20797</v>
      </c>
      <c r="F40" s="101">
        <f>SUM(F27:F39)</f>
        <v>22270</v>
      </c>
      <c r="G40" s="101">
        <f>+H40+I40</f>
        <v>23633</v>
      </c>
      <c r="H40" s="101">
        <f>SUM(H27:H39)</f>
        <v>19785</v>
      </c>
      <c r="I40" s="101">
        <v>3848</v>
      </c>
      <c r="L40" s="13"/>
    </row>
    <row r="41" spans="1:12" ht="15.75" thickBot="1" x14ac:dyDescent="0.3">
      <c r="A41" s="12" t="s">
        <v>52</v>
      </c>
      <c r="B41" s="4" t="s">
        <v>53</v>
      </c>
      <c r="C41" s="4"/>
      <c r="D41" s="8"/>
      <c r="E41" s="99">
        <f>IFERROR(VLOOKUP($B41,[1]NUM2!$G$3:$J$72,2,FALSE),0)</f>
        <v>513</v>
      </c>
      <c r="F41" s="99">
        <f>IFERROR(VLOOKUP($B41,[1]NUM2!$G$3:$J$72,3,FALSE),0)</f>
        <v>495</v>
      </c>
      <c r="G41" s="100"/>
      <c r="H41" s="99">
        <f>IFERROR(VLOOKUP($B41,'[1]DEN2 2017'!$G$3:$I$66,2,FALSE),0)</f>
        <v>469</v>
      </c>
      <c r="I41" s="100"/>
    </row>
    <row r="42" spans="1:12" ht="15.75" thickBot="1" x14ac:dyDescent="0.3">
      <c r="A42" s="12" t="s">
        <v>52</v>
      </c>
      <c r="B42" s="4" t="s">
        <v>54</v>
      </c>
      <c r="C42" s="4"/>
      <c r="D42" s="8"/>
      <c r="E42" s="99">
        <f>IFERROR(VLOOKUP($B42,[1]NUM2!$G$3:$J$72,2,FALSE),0)</f>
        <v>0</v>
      </c>
      <c r="F42" s="99">
        <f>IFERROR(VLOOKUP($B42,[1]NUM2!$G$3:$J$72,3,FALSE),0)</f>
        <v>0</v>
      </c>
      <c r="G42" s="100"/>
      <c r="H42" s="101">
        <f>IFERROR(VLOOKUP($B42,'[1]DEN2 2017'!$G$3:$I$66,2,FALSE),0)</f>
        <v>0</v>
      </c>
      <c r="I42" s="100"/>
    </row>
    <row r="43" spans="1:12" ht="15.75" thickBot="1" x14ac:dyDescent="0.3">
      <c r="A43" s="12" t="s">
        <v>52</v>
      </c>
      <c r="B43" s="4" t="s">
        <v>55</v>
      </c>
      <c r="C43" s="4"/>
      <c r="D43" s="8"/>
      <c r="E43" s="99">
        <f>IFERROR(VLOOKUP($B43,[1]NUM2!$G$3:$J$72,2,FALSE),0)</f>
        <v>0</v>
      </c>
      <c r="F43" s="99">
        <f>IFERROR(VLOOKUP($B43,[1]NUM2!$G$3:$J$72,3,FALSE),0)</f>
        <v>0</v>
      </c>
      <c r="G43" s="100"/>
      <c r="H43" s="101">
        <f>IFERROR(VLOOKUP($B43,'[1]DEN2 2017'!$G$3:$I$66,2,FALSE),0)</f>
        <v>0</v>
      </c>
      <c r="I43" s="100"/>
    </row>
    <row r="44" spans="1:12" ht="15.75" thickBot="1" x14ac:dyDescent="0.3">
      <c r="A44" s="12" t="s">
        <v>52</v>
      </c>
      <c r="B44" s="4" t="s">
        <v>56</v>
      </c>
      <c r="C44" s="4"/>
      <c r="D44" s="8"/>
      <c r="E44" s="99">
        <f>IFERROR(VLOOKUP($B44,[1]NUM2!$G$3:$J$72,2,FALSE),0)</f>
        <v>0</v>
      </c>
      <c r="F44" s="99">
        <f>IFERROR(VLOOKUP($B44,[1]NUM2!$G$3:$J$72,3,FALSE),0)</f>
        <v>0</v>
      </c>
      <c r="G44" s="100"/>
      <c r="H44" s="101">
        <f>IFERROR(VLOOKUP($B44,'[1]DEN2 2017'!$G$3:$I$66,2,FALSE),0)</f>
        <v>0</v>
      </c>
      <c r="I44" s="100"/>
    </row>
    <row r="45" spans="1:12" ht="15.75" thickBot="1" x14ac:dyDescent="0.3">
      <c r="A45" s="151" t="s">
        <v>57</v>
      </c>
      <c r="B45" s="152"/>
      <c r="C45" s="9">
        <f>D45/'Metas Muni'!H7</f>
        <v>1.006904312357584</v>
      </c>
      <c r="D45" s="49">
        <f>F45/G45</f>
        <v>1.0554371002132197</v>
      </c>
      <c r="E45" s="101">
        <f>SUM(E41:E44)</f>
        <v>513</v>
      </c>
      <c r="F45" s="101">
        <f>SUM(F41:F44)</f>
        <v>495</v>
      </c>
      <c r="G45" s="101">
        <f>+H45+I45</f>
        <v>469</v>
      </c>
      <c r="H45" s="101">
        <f>SUM(H41:H44)</f>
        <v>469</v>
      </c>
      <c r="I45" s="101">
        <v>0</v>
      </c>
    </row>
    <row r="46" spans="1:12" ht="15.75" thickBot="1" x14ac:dyDescent="0.3">
      <c r="A46" s="12" t="s">
        <v>58</v>
      </c>
      <c r="B46" s="4" t="s">
        <v>59</v>
      </c>
      <c r="C46" s="4"/>
      <c r="D46" s="8"/>
      <c r="E46" s="99">
        <f>IFERROR(VLOOKUP($B46,[1]NUM2!$G$3:$J$72,2,FALSE),0)</f>
        <v>804</v>
      </c>
      <c r="F46" s="99">
        <f>IFERROR(VLOOKUP($B46,[1]NUM2!$G$3:$J$72,3,FALSE),0)</f>
        <v>800</v>
      </c>
      <c r="G46" s="100"/>
      <c r="H46" s="99">
        <f>IFERROR(VLOOKUP($B46,'[1]DEN2 2017'!$G$3:$I$66,2,FALSE),0)</f>
        <v>795</v>
      </c>
      <c r="I46" s="100"/>
    </row>
    <row r="47" spans="1:12" ht="15.75" thickBot="1" x14ac:dyDescent="0.3">
      <c r="A47" s="12" t="s">
        <v>58</v>
      </c>
      <c r="B47" s="4" t="s">
        <v>60</v>
      </c>
      <c r="C47" s="4"/>
      <c r="D47" s="8"/>
      <c r="E47" s="99">
        <f>IFERROR(VLOOKUP($B47,[1]NUM2!$G$3:$J$72,2,FALSE),0)</f>
        <v>0</v>
      </c>
      <c r="F47" s="99">
        <f>IFERROR(VLOOKUP($B47,[1]NUM2!$G$3:$J$72,3,FALSE),0)</f>
        <v>0</v>
      </c>
      <c r="G47" s="100"/>
      <c r="H47" s="101">
        <f>IFERROR(VLOOKUP($B47,'[1]DEN2 2017'!$G$3:$I$66,2,FALSE),0)</f>
        <v>0</v>
      </c>
      <c r="I47" s="100"/>
    </row>
    <row r="48" spans="1:12" ht="15.75" thickBot="1" x14ac:dyDescent="0.3">
      <c r="A48" s="12" t="s">
        <v>58</v>
      </c>
      <c r="B48" s="4" t="s">
        <v>61</v>
      </c>
      <c r="C48" s="4"/>
      <c r="D48" s="8"/>
      <c r="E48" s="99">
        <f>IFERROR(VLOOKUP($B48,[1]NUM2!$G$3:$J$72,2,FALSE),0)</f>
        <v>0</v>
      </c>
      <c r="F48" s="99">
        <f>IFERROR(VLOOKUP($B48,[1]NUM2!$G$3:$J$72,3,FALSE),0)</f>
        <v>0</v>
      </c>
      <c r="G48" s="100"/>
      <c r="H48" s="101">
        <f>IFERROR(VLOOKUP($B48,'[1]DEN2 2017'!$G$3:$I$66,2,FALSE),0)</f>
        <v>0</v>
      </c>
      <c r="I48" s="100"/>
    </row>
    <row r="49" spans="1:11" ht="15.75" thickBot="1" x14ac:dyDescent="0.3">
      <c r="A49" s="12" t="s">
        <v>58</v>
      </c>
      <c r="B49" s="4" t="s">
        <v>62</v>
      </c>
      <c r="C49" s="4"/>
      <c r="D49" s="8"/>
      <c r="E49" s="99">
        <f>IFERROR(VLOOKUP($B49,[1]NUM2!$G$3:$J$72,2,FALSE),0)</f>
        <v>0</v>
      </c>
      <c r="F49" s="99">
        <f>IFERROR(VLOOKUP($B49,[1]NUM2!$G$3:$J$72,3,FALSE),0)</f>
        <v>0</v>
      </c>
      <c r="G49" s="100"/>
      <c r="H49" s="101">
        <f>IFERROR(VLOOKUP($B49,'[1]DEN2 2017'!$G$3:$I$66,2,FALSE),0)</f>
        <v>0</v>
      </c>
      <c r="I49" s="100"/>
    </row>
    <row r="50" spans="1:11" x14ac:dyDescent="0.25">
      <c r="A50" s="151" t="s">
        <v>63</v>
      </c>
      <c r="B50" s="152"/>
      <c r="C50" s="9">
        <f>D50/'Metas Muni'!H8</f>
        <v>1.0502967416512896</v>
      </c>
      <c r="D50" s="49">
        <f>F50/G50</f>
        <v>1.0062893081761006</v>
      </c>
      <c r="E50" s="101">
        <f>SUM(E46:E49)</f>
        <v>804</v>
      </c>
      <c r="F50" s="101">
        <f>SUM(F46:F49)</f>
        <v>800</v>
      </c>
      <c r="G50" s="101">
        <f>+H50+I50</f>
        <v>795</v>
      </c>
      <c r="H50" s="101">
        <f>SUM(H46:H49)</f>
        <v>795</v>
      </c>
      <c r="I50" s="101">
        <v>0</v>
      </c>
    </row>
    <row r="51" spans="1:11" x14ac:dyDescent="0.25">
      <c r="A51" s="2" t="s">
        <v>64</v>
      </c>
      <c r="B51" s="2" t="s">
        <v>65</v>
      </c>
      <c r="C51" s="4"/>
      <c r="D51" s="8"/>
      <c r="E51" s="99">
        <f>IFERROR(VLOOKUP($B51,[1]NUM2!$G$3:$J$72,2,FALSE),0)</f>
        <v>2091</v>
      </c>
      <c r="F51" s="99">
        <f>IFERROR(VLOOKUP($B51,[1]NUM2!$G$3:$J$72,3,FALSE),0)</f>
        <v>2216</v>
      </c>
      <c r="G51" s="100"/>
      <c r="H51" s="99">
        <f>IFERROR(VLOOKUP($B51,'[1]DEN2 2017'!$G$3:$I$66,2,FALSE),0)</f>
        <v>1872</v>
      </c>
      <c r="I51" s="100"/>
    </row>
    <row r="52" spans="1:11" x14ac:dyDescent="0.25">
      <c r="A52" s="2" t="s">
        <v>64</v>
      </c>
      <c r="B52" s="2" t="s">
        <v>66</v>
      </c>
      <c r="C52" s="4"/>
      <c r="D52" s="8"/>
      <c r="E52" s="99">
        <f>IFERROR(VLOOKUP($B52,[1]NUM2!$G$3:$J$72,2,FALSE),0)</f>
        <v>0</v>
      </c>
      <c r="F52" s="99">
        <f>IFERROR(VLOOKUP($B52,[1]NUM2!$G$3:$J$72,3,FALSE),0)</f>
        <v>0</v>
      </c>
      <c r="G52" s="100"/>
      <c r="H52" s="99">
        <f>IFERROR(VLOOKUP($B52,'[1]DEN2 2017'!$G$3:$I$66,2,FALSE),0)</f>
        <v>0</v>
      </c>
      <c r="I52" s="100"/>
    </row>
    <row r="53" spans="1:11" x14ac:dyDescent="0.25">
      <c r="A53" s="2" t="s">
        <v>64</v>
      </c>
      <c r="B53" s="2" t="s">
        <v>67</v>
      </c>
      <c r="C53" s="4"/>
      <c r="D53" s="8"/>
      <c r="E53" s="99">
        <f>IFERROR(VLOOKUP($B53,[1]NUM2!$G$3:$J$72,2,FALSE),0)</f>
        <v>0</v>
      </c>
      <c r="F53" s="99">
        <f>IFERROR(VLOOKUP($B53,[1]NUM2!$G$3:$J$72,3,FALSE),0)</f>
        <v>0</v>
      </c>
      <c r="G53" s="100"/>
      <c r="H53" s="99">
        <f>IFERROR(VLOOKUP($B53,'[1]DEN2 2017'!$G$3:$I$66,2,FALSE),0)</f>
        <v>0</v>
      </c>
      <c r="I53" s="100"/>
    </row>
    <row r="54" spans="1:11" x14ac:dyDescent="0.25">
      <c r="A54" s="2" t="s">
        <v>64</v>
      </c>
      <c r="B54" s="2" t="s">
        <v>68</v>
      </c>
      <c r="C54" s="4"/>
      <c r="D54" s="8"/>
      <c r="E54" s="99">
        <f>IFERROR(VLOOKUP($B54,[1]NUM2!$G$3:$J$72,2,FALSE),0)</f>
        <v>0</v>
      </c>
      <c r="F54" s="99">
        <f>IFERROR(VLOOKUP($B54,[1]NUM2!$G$3:$J$72,3,FALSE),0)</f>
        <v>0</v>
      </c>
      <c r="G54" s="100"/>
      <c r="H54" s="99">
        <f>IFERROR(VLOOKUP($B54,'[1]DEN2 2017'!$G$3:$I$66,2,FALSE),0)</f>
        <v>0</v>
      </c>
      <c r="I54" s="100"/>
    </row>
    <row r="55" spans="1:11" x14ac:dyDescent="0.25">
      <c r="A55" s="2" t="s">
        <v>64</v>
      </c>
      <c r="B55" s="2" t="s">
        <v>69</v>
      </c>
      <c r="C55" s="4"/>
      <c r="D55" s="8"/>
      <c r="E55" s="99">
        <f>IFERROR(VLOOKUP($B55,[1]NUM2!$G$3:$J$72,2,FALSE),0)</f>
        <v>0</v>
      </c>
      <c r="F55" s="99">
        <f>IFERROR(VLOOKUP($B55,[1]NUM2!$G$3:$J$72,3,FALSE),0)</f>
        <v>0</v>
      </c>
      <c r="G55" s="100"/>
      <c r="H55" s="99">
        <f>IFERROR(VLOOKUP($B55,'[1]DEN2 2017'!$G$3:$I$66,2,FALSE),0)</f>
        <v>0</v>
      </c>
      <c r="I55" s="100"/>
    </row>
    <row r="56" spans="1:11" x14ac:dyDescent="0.25">
      <c r="A56" s="2" t="s">
        <v>64</v>
      </c>
      <c r="B56" s="2" t="s">
        <v>70</v>
      </c>
      <c r="C56" s="4"/>
      <c r="D56" s="8"/>
      <c r="E56" s="99">
        <f>IFERROR(VLOOKUP($B56,[1]NUM2!$G$3:$J$72,2,FALSE),0)</f>
        <v>0</v>
      </c>
      <c r="F56" s="99">
        <f>IFERROR(VLOOKUP($B56,[1]NUM2!$G$3:$J$72,3,FALSE),0)</f>
        <v>0</v>
      </c>
      <c r="G56" s="100"/>
      <c r="H56" s="99">
        <f>IFERROR(VLOOKUP($B56,'[1]DEN2 2017'!$G$3:$I$66,2,FALSE),0)</f>
        <v>0</v>
      </c>
      <c r="I56" s="100"/>
    </row>
    <row r="57" spans="1:11" x14ac:dyDescent="0.25">
      <c r="A57" s="2" t="s">
        <v>64</v>
      </c>
      <c r="B57" s="2" t="s">
        <v>71</v>
      </c>
      <c r="C57" s="4"/>
      <c r="D57" s="8"/>
      <c r="E57" s="99">
        <f>IFERROR(VLOOKUP($B57,[1]NUM2!$G$3:$J$72,2,FALSE),0)</f>
        <v>0</v>
      </c>
      <c r="F57" s="99">
        <f>IFERROR(VLOOKUP($B57,[1]NUM2!$G$3:$J$72,3,FALSE),0)</f>
        <v>0</v>
      </c>
      <c r="G57" s="100"/>
      <c r="H57" s="99">
        <f>IFERROR(VLOOKUP($B57,'[1]DEN2 2017'!$G$3:$I$66,2,FALSE),0)</f>
        <v>0</v>
      </c>
      <c r="I57" s="100"/>
    </row>
    <row r="58" spans="1:11" x14ac:dyDescent="0.25">
      <c r="A58" s="2" t="s">
        <v>64</v>
      </c>
      <c r="B58" s="2" t="s">
        <v>72</v>
      </c>
      <c r="C58" s="4"/>
      <c r="D58" s="8"/>
      <c r="E58" s="99">
        <f>IFERROR(VLOOKUP($B58,[1]NUM2!$G$3:$J$72,2,FALSE),0)</f>
        <v>0</v>
      </c>
      <c r="F58" s="99">
        <f>IFERROR(VLOOKUP($B58,[1]NUM2!$G$3:$J$72,3,FALSE),0)</f>
        <v>0</v>
      </c>
      <c r="G58" s="100"/>
      <c r="H58" s="99">
        <f>IFERROR(VLOOKUP($B58,'[1]DEN2 2017'!$G$3:$I$66,2,FALSE),0)</f>
        <v>0</v>
      </c>
      <c r="I58" s="100"/>
    </row>
    <row r="59" spans="1:11" x14ac:dyDescent="0.25">
      <c r="A59" s="2" t="s">
        <v>64</v>
      </c>
      <c r="B59" s="2" t="s">
        <v>73</v>
      </c>
      <c r="C59" s="4"/>
      <c r="D59" s="8"/>
      <c r="E59" s="99">
        <f>IFERROR(VLOOKUP($B59,[1]NUM2!$G$3:$J$72,2,FALSE),0)</f>
        <v>0</v>
      </c>
      <c r="F59" s="99">
        <f>IFERROR(VLOOKUP($B59,[1]NUM2!$G$3:$J$72,3,FALSE),0)</f>
        <v>0</v>
      </c>
      <c r="G59" s="100"/>
      <c r="H59" s="99">
        <f>IFERROR(VLOOKUP($B59,'[1]DEN2 2017'!$G$3:$I$66,2,FALSE),0)</f>
        <v>0</v>
      </c>
      <c r="I59" s="100"/>
    </row>
    <row r="60" spans="1:11" x14ac:dyDescent="0.25">
      <c r="A60" s="2" t="s">
        <v>64</v>
      </c>
      <c r="B60" s="2" t="s">
        <v>74</v>
      </c>
      <c r="C60" s="4"/>
      <c r="D60" s="8"/>
      <c r="E60" s="99">
        <f>IFERROR(VLOOKUP($B60,[1]NUM2!$G$3:$J$72,2,FALSE),0)</f>
        <v>0</v>
      </c>
      <c r="F60" s="99">
        <f>IFERROR(VLOOKUP($B60,[1]NUM2!$G$3:$J$72,3,FALSE),0)</f>
        <v>0</v>
      </c>
      <c r="G60" s="100"/>
      <c r="H60" s="99">
        <f>IFERROR(VLOOKUP($B60,'[1]DEN2 2017'!$G$3:$I$66,2,FALSE),0)</f>
        <v>0</v>
      </c>
      <c r="I60" s="100"/>
    </row>
    <row r="61" spans="1:11" x14ac:dyDescent="0.25">
      <c r="A61" s="2" t="s">
        <v>64</v>
      </c>
      <c r="B61" s="2" t="s">
        <v>304</v>
      </c>
      <c r="C61" s="4"/>
      <c r="D61" s="8"/>
      <c r="E61" s="99">
        <f>IFERROR(VLOOKUP($B61,[1]NUM2!$G$3:$J$72,2,FALSE),0)</f>
        <v>0</v>
      </c>
      <c r="F61" s="99">
        <f>IFERROR(VLOOKUP($B61,[1]NUM2!$G$3:$J$72,3,FALSE),0)</f>
        <v>0</v>
      </c>
      <c r="G61" s="100"/>
      <c r="H61" s="99">
        <f>IFERROR(VLOOKUP($B61,'[1]DEN2 2017'!$G$3:$I$66,2,FALSE),0)</f>
        <v>0</v>
      </c>
      <c r="I61" s="100"/>
    </row>
    <row r="62" spans="1:11" x14ac:dyDescent="0.25">
      <c r="A62" s="137" t="s">
        <v>232</v>
      </c>
      <c r="B62" s="138"/>
      <c r="C62" s="9">
        <f>D62/'Metas Muni'!H9</f>
        <v>1.793562857579454</v>
      </c>
      <c r="D62" s="49">
        <f>F62/G62</f>
        <v>1.0273528048215113</v>
      </c>
      <c r="E62" s="101">
        <f>SUM(E51:E61)</f>
        <v>2091</v>
      </c>
      <c r="F62" s="101">
        <f>SUM(F51:F61)</f>
        <v>2216</v>
      </c>
      <c r="G62" s="101">
        <f>+H62+I62</f>
        <v>2157</v>
      </c>
      <c r="H62" s="101">
        <f>SUM(H51:H61)</f>
        <v>1872</v>
      </c>
      <c r="I62" s="101">
        <v>285</v>
      </c>
    </row>
    <row r="63" spans="1:11" x14ac:dyDescent="0.25">
      <c r="A63" s="2" t="s">
        <v>76</v>
      </c>
      <c r="B63" s="2" t="s">
        <v>77</v>
      </c>
      <c r="C63" s="4"/>
      <c r="D63" s="8"/>
      <c r="E63" s="99">
        <f>IFERROR(VLOOKUP($B63,[1]NUM2!$G$3:$J$72,2,FALSE),0)</f>
        <v>693</v>
      </c>
      <c r="F63" s="99">
        <f>IFERROR(VLOOKUP($B63,[1]NUM2!$G$3:$J$72,3,FALSE),0)</f>
        <v>853</v>
      </c>
      <c r="G63" s="100"/>
      <c r="H63" s="99">
        <f>IFERROR(VLOOKUP($B63,'[1]DEN2 2017'!$G$3:$I$66,2,FALSE),0)</f>
        <v>268</v>
      </c>
      <c r="I63" s="100"/>
      <c r="K63" s="13"/>
    </row>
    <row r="64" spans="1:11" x14ac:dyDescent="0.25">
      <c r="A64" s="2" t="s">
        <v>76</v>
      </c>
      <c r="B64" s="2" t="s">
        <v>78</v>
      </c>
      <c r="C64" s="4"/>
      <c r="D64" s="8"/>
      <c r="E64" s="99">
        <f>IFERROR(VLOOKUP($B64,[1]NUM2!$G$3:$J$72,2,FALSE),0)</f>
        <v>1718</v>
      </c>
      <c r="F64" s="99">
        <f>IFERROR(VLOOKUP($B64,[1]NUM2!$G$3:$J$72,3,FALSE),0)</f>
        <v>1511</v>
      </c>
      <c r="G64" s="100"/>
      <c r="H64" s="99">
        <f>IFERROR(VLOOKUP($B64,'[1]DEN2 2017'!$G$3:$I$66,2,FALSE),0)</f>
        <v>2009</v>
      </c>
      <c r="I64" s="100"/>
    </row>
    <row r="65" spans="1:12" x14ac:dyDescent="0.25">
      <c r="A65" s="2" t="s">
        <v>76</v>
      </c>
      <c r="B65" s="2" t="s">
        <v>79</v>
      </c>
      <c r="C65" s="4"/>
      <c r="D65" s="8"/>
      <c r="E65" s="99">
        <f>IFERROR(VLOOKUP($B65,[1]NUM2!$G$3:$J$72,2,FALSE),0)</f>
        <v>0</v>
      </c>
      <c r="F65" s="99">
        <f>IFERROR(VLOOKUP($B65,[1]NUM2!$G$3:$J$72,3,FALSE),0)</f>
        <v>0</v>
      </c>
      <c r="G65" s="100"/>
      <c r="H65" s="99">
        <f>IFERROR(VLOOKUP($B65,'[1]DEN2 2017'!$G$3:$I$66,2,FALSE),0)</f>
        <v>0</v>
      </c>
      <c r="I65" s="100"/>
    </row>
    <row r="66" spans="1:12" x14ac:dyDescent="0.25">
      <c r="A66" s="2" t="s">
        <v>76</v>
      </c>
      <c r="B66" s="2" t="s">
        <v>80</v>
      </c>
      <c r="C66" s="4"/>
      <c r="D66" s="8"/>
      <c r="E66" s="99">
        <f>IFERROR(VLOOKUP($B66,[1]NUM2!$G$3:$J$72,2,FALSE),0)</f>
        <v>0</v>
      </c>
      <c r="F66" s="99">
        <f>IFERROR(VLOOKUP($B66,[1]NUM2!$G$3:$J$72,3,FALSE),0)</f>
        <v>0</v>
      </c>
      <c r="G66" s="100"/>
      <c r="H66" s="99">
        <f>IFERROR(VLOOKUP($B66,'[1]DEN2 2017'!$G$3:$I$66,2,FALSE),0)</f>
        <v>0</v>
      </c>
      <c r="I66" s="100"/>
    </row>
    <row r="67" spans="1:12" x14ac:dyDescent="0.25">
      <c r="A67" s="2" t="s">
        <v>76</v>
      </c>
      <c r="B67" s="2" t="s">
        <v>81</v>
      </c>
      <c r="C67" s="4"/>
      <c r="D67" s="8"/>
      <c r="E67" s="99">
        <f>IFERROR(VLOOKUP($B67,[1]NUM2!$G$3:$J$72,2,FALSE),0)</f>
        <v>0</v>
      </c>
      <c r="F67" s="99">
        <f>IFERROR(VLOOKUP($B67,[1]NUM2!$G$3:$J$72,3,FALSE),0)</f>
        <v>0</v>
      </c>
      <c r="G67" s="100"/>
      <c r="H67" s="99">
        <f>IFERROR(VLOOKUP($B67,'[1]DEN2 2017'!$G$3:$I$66,2,FALSE),0)</f>
        <v>0</v>
      </c>
      <c r="I67" s="100"/>
    </row>
    <row r="68" spans="1:12" x14ac:dyDescent="0.25">
      <c r="A68" s="2" t="s">
        <v>76</v>
      </c>
      <c r="B68" s="2" t="s">
        <v>82</v>
      </c>
      <c r="C68" s="4"/>
      <c r="D68" s="8"/>
      <c r="E68" s="99">
        <f>IFERROR(VLOOKUP($B68,[1]NUM2!$G$3:$J$72,2,FALSE),0)</f>
        <v>0</v>
      </c>
      <c r="F68" s="99">
        <f>IFERROR(VLOOKUP($B68,[1]NUM2!$G$3:$J$72,3,FALSE),0)</f>
        <v>0</v>
      </c>
      <c r="G68" s="100"/>
      <c r="H68" s="99">
        <f>IFERROR(VLOOKUP($B68,'[1]DEN2 2017'!$G$3:$I$66,2,FALSE),0)</f>
        <v>0</v>
      </c>
      <c r="I68" s="100"/>
    </row>
    <row r="69" spans="1:12" x14ac:dyDescent="0.25">
      <c r="A69" s="2" t="s">
        <v>76</v>
      </c>
      <c r="B69" s="2" t="s">
        <v>83</v>
      </c>
      <c r="C69" s="4"/>
      <c r="D69" s="8"/>
      <c r="E69" s="99">
        <f>IFERROR(VLOOKUP($B69,[1]NUM2!$G$3:$J$72,2,FALSE),0)</f>
        <v>0</v>
      </c>
      <c r="F69" s="99">
        <f>IFERROR(VLOOKUP($B69,[1]NUM2!$G$3:$J$72,3,FALSE),0)</f>
        <v>0</v>
      </c>
      <c r="G69" s="100"/>
      <c r="H69" s="99">
        <f>IFERROR(VLOOKUP($B69,'[1]DEN2 2017'!$G$3:$I$66,2,FALSE),0)</f>
        <v>0</v>
      </c>
      <c r="I69" s="100"/>
    </row>
    <row r="70" spans="1:12" x14ac:dyDescent="0.25">
      <c r="A70" s="2" t="s">
        <v>76</v>
      </c>
      <c r="B70" s="2" t="s">
        <v>84</v>
      </c>
      <c r="C70" s="4"/>
      <c r="D70" s="8"/>
      <c r="E70" s="99">
        <f>IFERROR(VLOOKUP($B70,[1]NUM2!$G$3:$J$72,2,FALSE),0)</f>
        <v>0</v>
      </c>
      <c r="F70" s="99">
        <f>IFERROR(VLOOKUP($B70,[1]NUM2!$G$3:$J$72,3,FALSE),0)</f>
        <v>0</v>
      </c>
      <c r="G70" s="100"/>
      <c r="H70" s="99">
        <f>IFERROR(VLOOKUP($B70,'[1]DEN2 2017'!$G$3:$I$66,2,FALSE),0)</f>
        <v>0</v>
      </c>
      <c r="I70" s="100"/>
    </row>
    <row r="71" spans="1:12" x14ac:dyDescent="0.25">
      <c r="A71" s="2" t="s">
        <v>76</v>
      </c>
      <c r="B71" s="2" t="s">
        <v>85</v>
      </c>
      <c r="C71" s="4"/>
      <c r="D71" s="8"/>
      <c r="E71" s="99">
        <f>IFERROR(VLOOKUP($B71,[1]NUM2!$G$3:$J$72,2,FALSE),0)</f>
        <v>0</v>
      </c>
      <c r="F71" s="99">
        <f>IFERROR(VLOOKUP($B71,[1]NUM2!$G$3:$J$72,3,FALSE),0)</f>
        <v>0</v>
      </c>
      <c r="G71" s="100"/>
      <c r="H71" s="99">
        <f>IFERROR(VLOOKUP($B71,'[1]DEN2 2017'!$G$3:$I$66,2,FALSE),0)</f>
        <v>0</v>
      </c>
      <c r="I71" s="100"/>
    </row>
    <row r="72" spans="1:12" x14ac:dyDescent="0.25">
      <c r="A72" s="2" t="s">
        <v>76</v>
      </c>
      <c r="B72" s="2" t="s">
        <v>86</v>
      </c>
      <c r="C72" s="4"/>
      <c r="D72" s="8"/>
      <c r="E72" s="99">
        <f>IFERROR(VLOOKUP($B72,[1]NUM2!$G$3:$J$72,2,FALSE),0)</f>
        <v>0</v>
      </c>
      <c r="F72" s="99">
        <f>IFERROR(VLOOKUP($B72,[1]NUM2!$G$3:$J$72,3,FALSE),0)</f>
        <v>0</v>
      </c>
      <c r="G72" s="100"/>
      <c r="H72" s="99">
        <f>IFERROR(VLOOKUP($B72,'[1]DEN2 2017'!$G$3:$I$66,2,FALSE),0)</f>
        <v>0</v>
      </c>
      <c r="I72" s="100"/>
    </row>
    <row r="73" spans="1:12" x14ac:dyDescent="0.25">
      <c r="A73" s="2" t="s">
        <v>76</v>
      </c>
      <c r="B73" s="2" t="s">
        <v>87</v>
      </c>
      <c r="C73" s="4"/>
      <c r="D73" s="8"/>
      <c r="E73" s="99">
        <f>IFERROR(VLOOKUP($B73,[1]NUM2!$G$3:$J$72,2,FALSE),0)</f>
        <v>0</v>
      </c>
      <c r="F73" s="99">
        <f>IFERROR(VLOOKUP($B73,[1]NUM2!$G$3:$J$72,3,FALSE),0)</f>
        <v>0</v>
      </c>
      <c r="G73" s="100"/>
      <c r="H73" s="99">
        <f>IFERROR(VLOOKUP($B73,'[1]DEN2 2017'!$G$3:$I$66,2,FALSE),0)</f>
        <v>0</v>
      </c>
      <c r="I73" s="100"/>
    </row>
    <row r="74" spans="1:12" x14ac:dyDescent="0.25">
      <c r="A74" s="2" t="s">
        <v>76</v>
      </c>
      <c r="B74" s="2" t="s">
        <v>88</v>
      </c>
      <c r="C74" s="4"/>
      <c r="D74" s="8"/>
      <c r="E74" s="99">
        <f>IFERROR(VLOOKUP($B74,[1]NUM2!$G$3:$J$72,2,FALSE),0)</f>
        <v>0</v>
      </c>
      <c r="F74" s="99">
        <f>IFERROR(VLOOKUP($B74,[1]NUM2!$G$3:$J$72,3,FALSE),0)</f>
        <v>0</v>
      </c>
      <c r="G74" s="100"/>
      <c r="H74" s="99">
        <f>IFERROR(VLOOKUP($B74,'[1]DEN2 2017'!$G$3:$I$66,2,FALSE),0)</f>
        <v>0</v>
      </c>
      <c r="I74" s="100"/>
    </row>
    <row r="75" spans="1:12" x14ac:dyDescent="0.25">
      <c r="A75" s="2" t="s">
        <v>76</v>
      </c>
      <c r="B75" s="2" t="s">
        <v>89</v>
      </c>
      <c r="C75" s="4"/>
      <c r="D75" s="8"/>
      <c r="E75" s="99">
        <f>IFERROR(VLOOKUP($B75,[1]NUM2!$G$3:$J$72,2,FALSE),0)</f>
        <v>0</v>
      </c>
      <c r="F75" s="99">
        <f>IFERROR(VLOOKUP($B75,[1]NUM2!$G$3:$J$72,3,FALSE),0)</f>
        <v>0</v>
      </c>
      <c r="G75" s="100"/>
      <c r="H75" s="99">
        <f>IFERROR(VLOOKUP($B75,'[1]DEN2 2017'!$G$3:$I$66,2,FALSE),0)</f>
        <v>0</v>
      </c>
      <c r="I75" s="100"/>
    </row>
    <row r="76" spans="1:12" x14ac:dyDescent="0.25">
      <c r="A76" s="2" t="s">
        <v>76</v>
      </c>
      <c r="B76" s="2" t="s">
        <v>90</v>
      </c>
      <c r="C76" s="4"/>
      <c r="D76" s="8"/>
      <c r="E76" s="99">
        <f>IFERROR(VLOOKUP($B76,[1]NUM2!$G$3:$J$72,2,FALSE),0)</f>
        <v>273</v>
      </c>
      <c r="F76" s="99">
        <f>IFERROR(VLOOKUP($B76,[1]NUM2!$G$3:$J$72,3,FALSE),0)</f>
        <v>471</v>
      </c>
      <c r="G76" s="100"/>
      <c r="H76" s="99">
        <f>IFERROR(VLOOKUP($B76,'[1]DEN2 2017'!$G$3:$I$66,2,FALSE),0)</f>
        <v>0</v>
      </c>
      <c r="I76" s="100"/>
    </row>
    <row r="77" spans="1:12" x14ac:dyDescent="0.25">
      <c r="A77" s="137" t="s">
        <v>233</v>
      </c>
      <c r="B77" s="138"/>
      <c r="C77" s="9">
        <f>D77/'Metas Muni'!H10</f>
        <v>1.650949549311155</v>
      </c>
      <c r="D77" s="49">
        <f>F77/G77</f>
        <v>1.2136130136986301</v>
      </c>
      <c r="E77" s="101">
        <f>SUM(E63:E76)</f>
        <v>2684</v>
      </c>
      <c r="F77" s="101">
        <f>SUM(F63:F76)</f>
        <v>2835</v>
      </c>
      <c r="G77" s="101">
        <f>+H77+I77</f>
        <v>2336</v>
      </c>
      <c r="H77" s="101">
        <f>SUM(H63:H76)</f>
        <v>2277</v>
      </c>
      <c r="I77" s="101">
        <v>59</v>
      </c>
    </row>
    <row r="78" spans="1:12" x14ac:dyDescent="0.25">
      <c r="A78" s="2" t="s">
        <v>92</v>
      </c>
      <c r="B78" s="2" t="s">
        <v>93</v>
      </c>
      <c r="C78" s="4"/>
      <c r="D78" s="8"/>
      <c r="E78" s="99">
        <f>IFERROR(VLOOKUP($B78,[1]NUM2!$G$3:$J$72,2,FALSE),0)</f>
        <v>1212</v>
      </c>
      <c r="F78" s="99">
        <f>IFERROR(VLOOKUP($B78,[1]NUM2!$G$3:$J$72,3,FALSE),0)</f>
        <v>1221</v>
      </c>
      <c r="G78" s="100"/>
      <c r="H78" s="99">
        <f>IFERROR(VLOOKUP($B78,'[1]DEN2 2017'!$G$3:$I$66,2,FALSE),0)</f>
        <v>1055</v>
      </c>
      <c r="I78" s="100"/>
      <c r="L78" s="13"/>
    </row>
    <row r="79" spans="1:12" x14ac:dyDescent="0.25">
      <c r="A79" s="2" t="s">
        <v>92</v>
      </c>
      <c r="B79" s="2" t="s">
        <v>94</v>
      </c>
      <c r="C79" s="4"/>
      <c r="D79" s="8"/>
      <c r="E79" s="99">
        <f>IFERROR(VLOOKUP($B79,[1]NUM2!$G$3:$J$72,2,FALSE),0)</f>
        <v>0</v>
      </c>
      <c r="F79" s="99">
        <f>IFERROR(VLOOKUP($B79,[1]NUM2!$G$3:$J$72,3,FALSE),0)</f>
        <v>0</v>
      </c>
      <c r="G79" s="100"/>
      <c r="H79" s="99">
        <f>IFERROR(VLOOKUP($B79,'[1]DEN2 2017'!$G$3:$I$66,2,FALSE),0)</f>
        <v>0</v>
      </c>
      <c r="I79" s="100"/>
    </row>
    <row r="80" spans="1:12" x14ac:dyDescent="0.25">
      <c r="A80" s="2" t="s">
        <v>92</v>
      </c>
      <c r="B80" s="2" t="s">
        <v>95</v>
      </c>
      <c r="C80" s="4"/>
      <c r="D80" s="8"/>
      <c r="E80" s="99">
        <f>IFERROR(VLOOKUP($B80,[1]NUM2!$G$3:$J$72,2,FALSE),0)</f>
        <v>0</v>
      </c>
      <c r="F80" s="99">
        <f>IFERROR(VLOOKUP($B80,[1]NUM2!$G$3:$J$72,3,FALSE),0)</f>
        <v>0</v>
      </c>
      <c r="G80" s="100"/>
      <c r="H80" s="99">
        <f>IFERROR(VLOOKUP($B80,'[1]DEN2 2017'!$G$3:$I$66,2,FALSE),0)</f>
        <v>0</v>
      </c>
      <c r="I80" s="100"/>
    </row>
    <row r="81" spans="1:12" x14ac:dyDescent="0.25">
      <c r="A81" s="2" t="s">
        <v>92</v>
      </c>
      <c r="B81" s="2" t="s">
        <v>96</v>
      </c>
      <c r="C81" s="4"/>
      <c r="D81" s="8"/>
      <c r="E81" s="99">
        <f>IFERROR(VLOOKUP($B81,[1]NUM2!$G$3:$J$72,2,FALSE),0)</f>
        <v>0</v>
      </c>
      <c r="F81" s="99">
        <f>IFERROR(VLOOKUP($B81,[1]NUM2!$G$3:$J$72,3,FALSE),0)</f>
        <v>0</v>
      </c>
      <c r="G81" s="100"/>
      <c r="H81" s="99">
        <f>IFERROR(VLOOKUP($B81,'[1]DEN2 2017'!$G$3:$I$66,2,FALSE),0)</f>
        <v>0</v>
      </c>
      <c r="I81" s="100"/>
    </row>
    <row r="82" spans="1:12" x14ac:dyDescent="0.25">
      <c r="A82" s="2" t="s">
        <v>92</v>
      </c>
      <c r="B82" s="2" t="s">
        <v>97</v>
      </c>
      <c r="C82" s="4"/>
      <c r="D82" s="8"/>
      <c r="E82" s="99">
        <f>IFERROR(VLOOKUP($B82,[1]NUM2!$G$3:$J$72,2,FALSE),0)</f>
        <v>0</v>
      </c>
      <c r="F82" s="99">
        <f>IFERROR(VLOOKUP($B82,[1]NUM2!$G$3:$J$72,3,FALSE),0)</f>
        <v>0</v>
      </c>
      <c r="G82" s="100"/>
      <c r="H82" s="99">
        <f>IFERROR(VLOOKUP($B82,'[1]DEN2 2017'!$G$3:$I$66,2,FALSE),0)</f>
        <v>0</v>
      </c>
      <c r="I82" s="100"/>
    </row>
    <row r="83" spans="1:12" x14ac:dyDescent="0.25">
      <c r="A83" s="2" t="s">
        <v>92</v>
      </c>
      <c r="B83" s="2" t="s">
        <v>98</v>
      </c>
      <c r="C83" s="4"/>
      <c r="D83" s="8"/>
      <c r="E83" s="99">
        <f>IFERROR(VLOOKUP($B83,[1]NUM2!$G$3:$J$72,2,FALSE),0)</f>
        <v>0</v>
      </c>
      <c r="F83" s="99">
        <f>IFERROR(VLOOKUP($B83,[1]NUM2!$G$3:$J$72,3,FALSE),0)</f>
        <v>0</v>
      </c>
      <c r="G83" s="100"/>
      <c r="H83" s="99">
        <f>IFERROR(VLOOKUP($B83,'[1]DEN2 2017'!$G$3:$I$66,2,FALSE),0)</f>
        <v>0</v>
      </c>
      <c r="I83" s="100"/>
    </row>
    <row r="84" spans="1:12" x14ac:dyDescent="0.25">
      <c r="A84" s="2" t="s">
        <v>92</v>
      </c>
      <c r="B84" s="2" t="s">
        <v>99</v>
      </c>
      <c r="C84" s="4"/>
      <c r="D84" s="8"/>
      <c r="E84" s="99">
        <f>IFERROR(VLOOKUP($B84,[1]NUM2!$G$3:$J$72,2,FALSE),0)</f>
        <v>0</v>
      </c>
      <c r="F84" s="99">
        <f>IFERROR(VLOOKUP($B84,[1]NUM2!$G$3:$J$72,3,FALSE),0)</f>
        <v>0</v>
      </c>
      <c r="G84" s="100"/>
      <c r="H84" s="99">
        <f>IFERROR(VLOOKUP($B84,'[1]DEN2 2017'!$G$3:$I$66,2,FALSE),0)</f>
        <v>0</v>
      </c>
      <c r="I84" s="100"/>
    </row>
    <row r="85" spans="1:12" x14ac:dyDescent="0.25">
      <c r="A85" s="2" t="s">
        <v>92</v>
      </c>
      <c r="B85" s="2" t="s">
        <v>100</v>
      </c>
      <c r="C85" s="4"/>
      <c r="D85" s="8"/>
      <c r="E85" s="99">
        <f>IFERROR(VLOOKUP($B85,[1]NUM2!$G$3:$J$72,2,FALSE),0)</f>
        <v>0</v>
      </c>
      <c r="F85" s="99">
        <f>IFERROR(VLOOKUP($B85,[1]NUM2!$G$3:$J$72,3,FALSE),0)</f>
        <v>0</v>
      </c>
      <c r="G85" s="100"/>
      <c r="H85" s="99">
        <f>IFERROR(VLOOKUP($B85,'[1]DEN2 2017'!$G$3:$I$66,2,FALSE),0)</f>
        <v>0</v>
      </c>
      <c r="I85" s="100"/>
    </row>
    <row r="86" spans="1:12" x14ac:dyDescent="0.25">
      <c r="A86" s="2" t="s">
        <v>92</v>
      </c>
      <c r="B86" s="2" t="s">
        <v>101</v>
      </c>
      <c r="C86" s="4"/>
      <c r="D86" s="8"/>
      <c r="E86" s="99">
        <f>IFERROR(VLOOKUP($B86,[1]NUM2!$G$3:$J$72,2,FALSE),0)</f>
        <v>0</v>
      </c>
      <c r="F86" s="99">
        <f>IFERROR(VLOOKUP($B86,[1]NUM2!$G$3:$J$72,3,FALSE),0)</f>
        <v>0</v>
      </c>
      <c r="G86" s="100"/>
      <c r="H86" s="99">
        <f>IFERROR(VLOOKUP($B86,'[1]DEN2 2017'!$G$3:$I$66,2,FALSE),0)</f>
        <v>0</v>
      </c>
      <c r="I86" s="100"/>
    </row>
    <row r="87" spans="1:12" x14ac:dyDescent="0.25">
      <c r="A87" s="2" t="s">
        <v>92</v>
      </c>
      <c r="B87" s="2" t="s">
        <v>102</v>
      </c>
      <c r="C87" s="4"/>
      <c r="D87" s="8"/>
      <c r="E87" s="99">
        <f>IFERROR(VLOOKUP($B87,[1]NUM2!$G$3:$J$72,2,FALSE),0)</f>
        <v>0</v>
      </c>
      <c r="F87" s="99">
        <f>IFERROR(VLOOKUP($B87,[1]NUM2!$G$3:$J$72,3,FALSE),0)</f>
        <v>0</v>
      </c>
      <c r="G87" s="100"/>
      <c r="H87" s="99">
        <f>IFERROR(VLOOKUP($B87,'[1]DEN2 2017'!$G$3:$I$66,2,FALSE),0)</f>
        <v>0</v>
      </c>
      <c r="I87" s="100"/>
    </row>
    <row r="88" spans="1:12" x14ac:dyDescent="0.25">
      <c r="A88" s="137" t="s">
        <v>234</v>
      </c>
      <c r="B88" s="138"/>
      <c r="C88" s="9">
        <f>D88/'Metas Muni'!H11</f>
        <v>1.8101632438125328</v>
      </c>
      <c r="D88" s="49">
        <f>F88/G88</f>
        <v>0.96445497630331756</v>
      </c>
      <c r="E88" s="101">
        <f>SUM(E78:E87)</f>
        <v>1212</v>
      </c>
      <c r="F88" s="101">
        <f>SUM(F78:F87)</f>
        <v>1221</v>
      </c>
      <c r="G88" s="101">
        <f>+H88+I88</f>
        <v>1266</v>
      </c>
      <c r="H88" s="101">
        <f>SUM(H78:H87)</f>
        <v>1055</v>
      </c>
      <c r="I88" s="101">
        <v>211</v>
      </c>
    </row>
    <row r="89" spans="1:12" x14ac:dyDescent="0.25">
      <c r="A89" s="2" t="s">
        <v>104</v>
      </c>
      <c r="B89" s="2" t="s">
        <v>105</v>
      </c>
      <c r="C89" s="4"/>
      <c r="D89" s="8"/>
      <c r="E89" s="99">
        <f>IFERROR(VLOOKUP($B89,[1]NUM2!$G$3:$J$72,2,FALSE),0)</f>
        <v>919</v>
      </c>
      <c r="F89" s="99">
        <f>IFERROR(VLOOKUP($B89,[1]NUM2!$G$3:$J$72,3,FALSE),0)</f>
        <v>951</v>
      </c>
      <c r="G89" s="100"/>
      <c r="H89" s="99">
        <f>IFERROR(VLOOKUP($B89,'[1]DEN2 2017'!$G$3:$I$66,2,FALSE),0)</f>
        <v>864</v>
      </c>
      <c r="I89" s="100"/>
      <c r="L89" s="13"/>
    </row>
    <row r="90" spans="1:12" x14ac:dyDescent="0.25">
      <c r="A90" s="2" t="s">
        <v>104</v>
      </c>
      <c r="B90" s="2" t="s">
        <v>106</v>
      </c>
      <c r="C90" s="4"/>
      <c r="D90" s="8"/>
      <c r="E90" s="99">
        <f>IFERROR(VLOOKUP($B90,[1]NUM2!$G$3:$J$72,2,FALSE),0)</f>
        <v>0</v>
      </c>
      <c r="F90" s="99">
        <f>IFERROR(VLOOKUP($B90,[1]NUM2!$G$3:$J$72,3,FALSE),0)</f>
        <v>0</v>
      </c>
      <c r="G90" s="100"/>
      <c r="H90" s="99">
        <f>IFERROR(VLOOKUP($B90,'[1]DEN2 2017'!$G$3:$I$66,2,FALSE),0)</f>
        <v>0</v>
      </c>
      <c r="I90" s="100"/>
    </row>
    <row r="91" spans="1:12" x14ac:dyDescent="0.25">
      <c r="A91" s="2" t="s">
        <v>104</v>
      </c>
      <c r="B91" s="2" t="s">
        <v>107</v>
      </c>
      <c r="C91" s="4"/>
      <c r="D91" s="8"/>
      <c r="E91" s="99">
        <f>IFERROR(VLOOKUP($B91,[1]NUM2!$G$3:$J$72,2,FALSE),0)</f>
        <v>0</v>
      </c>
      <c r="F91" s="99">
        <f>IFERROR(VLOOKUP($B91,[1]NUM2!$G$3:$J$72,3,FALSE),0)</f>
        <v>0</v>
      </c>
      <c r="G91" s="100"/>
      <c r="H91" s="99">
        <f>IFERROR(VLOOKUP($B91,'[1]DEN2 2017'!$G$3:$I$66,2,FALSE),0)</f>
        <v>0</v>
      </c>
      <c r="I91" s="100"/>
    </row>
    <row r="92" spans="1:12" x14ac:dyDescent="0.25">
      <c r="A92" s="2" t="s">
        <v>104</v>
      </c>
      <c r="B92" s="2" t="s">
        <v>108</v>
      </c>
      <c r="C92" s="4"/>
      <c r="D92" s="8"/>
      <c r="E92" s="99">
        <f>IFERROR(VLOOKUP($B92,[1]NUM2!$G$3:$J$72,2,FALSE),0)</f>
        <v>0</v>
      </c>
      <c r="F92" s="99">
        <f>IFERROR(VLOOKUP($B92,[1]NUM2!$G$3:$J$72,3,FALSE),0)</f>
        <v>0</v>
      </c>
      <c r="G92" s="100"/>
      <c r="H92" s="99">
        <f>IFERROR(VLOOKUP($B92,'[1]DEN2 2017'!$G$3:$I$66,2,FALSE),0)</f>
        <v>0</v>
      </c>
      <c r="I92" s="100"/>
    </row>
    <row r="93" spans="1:12" x14ac:dyDescent="0.25">
      <c r="A93" s="2" t="s">
        <v>104</v>
      </c>
      <c r="B93" s="2" t="s">
        <v>109</v>
      </c>
      <c r="C93" s="4"/>
      <c r="D93" s="8"/>
      <c r="E93" s="99">
        <f>IFERROR(VLOOKUP($B93,[1]NUM2!$G$3:$J$72,2,FALSE),0)</f>
        <v>0</v>
      </c>
      <c r="F93" s="99">
        <f>IFERROR(VLOOKUP($B93,[1]NUM2!$G$3:$J$72,3,FALSE),0)</f>
        <v>0</v>
      </c>
      <c r="G93" s="100"/>
      <c r="H93" s="99">
        <f>IFERROR(VLOOKUP($B93,'[1]DEN2 2017'!$G$3:$I$66,2,FALSE),0)</f>
        <v>0</v>
      </c>
      <c r="I93" s="100"/>
    </row>
    <row r="94" spans="1:12" x14ac:dyDescent="0.25">
      <c r="A94" s="137" t="s">
        <v>235</v>
      </c>
      <c r="B94" s="138"/>
      <c r="C94" s="9">
        <f>D94/'Metas Muni'!H12</f>
        <v>1.6022741172581603</v>
      </c>
      <c r="D94" s="49">
        <f>F94/G94</f>
        <v>0.99373040752351094</v>
      </c>
      <c r="E94" s="101">
        <f>SUM(E89:E93)</f>
        <v>919</v>
      </c>
      <c r="F94" s="101">
        <f>SUM(F89:F93)</f>
        <v>951</v>
      </c>
      <c r="G94" s="101">
        <f>+H94+I94</f>
        <v>957</v>
      </c>
      <c r="H94" s="101">
        <f>SUM(H89:H93)</f>
        <v>864</v>
      </c>
      <c r="I94" s="101">
        <v>93</v>
      </c>
    </row>
    <row r="95" spans="1:12" x14ac:dyDescent="0.25">
      <c r="A95" s="2" t="s">
        <v>111</v>
      </c>
      <c r="B95" s="2" t="s">
        <v>112</v>
      </c>
      <c r="C95" s="4"/>
      <c r="D95" s="8"/>
      <c r="E95" s="99">
        <f>IFERROR(VLOOKUP($B95,[1]NUM2!$G$3:$J$72,2,FALSE),0)</f>
        <v>2580</v>
      </c>
      <c r="F95" s="99">
        <f>IFERROR(VLOOKUP($B95,[1]NUM2!$G$3:$J$72,3,FALSE),0)</f>
        <v>2632</v>
      </c>
      <c r="G95" s="100"/>
      <c r="H95" s="99">
        <f>IFERROR(VLOOKUP($B95,'[1]DEN2 2017'!$G$3:$I$66,2,FALSE),0)</f>
        <v>2539</v>
      </c>
      <c r="I95" s="100"/>
      <c r="L95" s="13"/>
    </row>
    <row r="96" spans="1:12" x14ac:dyDescent="0.25">
      <c r="A96" s="2" t="s">
        <v>111</v>
      </c>
      <c r="B96" s="2" t="s">
        <v>113</v>
      </c>
      <c r="C96" s="4"/>
      <c r="D96" s="8"/>
      <c r="E96" s="99">
        <f>IFERROR(VLOOKUP($B96,[1]NUM2!$G$3:$J$72,2,FALSE),0)</f>
        <v>0</v>
      </c>
      <c r="F96" s="99">
        <f>IFERROR(VLOOKUP($B96,[1]NUM2!$G$3:$J$72,3,FALSE),0)</f>
        <v>0</v>
      </c>
      <c r="G96" s="100"/>
      <c r="H96" s="99">
        <f>IFERROR(VLOOKUP($B96,'[1]DEN2 2017'!$G$3:$I$66,2,FALSE),0)</f>
        <v>0</v>
      </c>
      <c r="I96" s="100"/>
    </row>
    <row r="97" spans="1:11" x14ac:dyDescent="0.25">
      <c r="A97" s="2" t="s">
        <v>111</v>
      </c>
      <c r="B97" s="2" t="s">
        <v>114</v>
      </c>
      <c r="C97" s="4"/>
      <c r="D97" s="8"/>
      <c r="E97" s="99">
        <f>IFERROR(VLOOKUP($B97,[1]NUM2!$G$3:$J$72,2,FALSE),0)</f>
        <v>0</v>
      </c>
      <c r="F97" s="99">
        <f>IFERROR(VLOOKUP($B97,[1]NUM2!$G$3:$J$72,3,FALSE),0)</f>
        <v>0</v>
      </c>
      <c r="G97" s="100"/>
      <c r="H97" s="99">
        <f>IFERROR(VLOOKUP($B97,'[1]DEN2 2017'!$G$3:$I$66,2,FALSE),0)</f>
        <v>0</v>
      </c>
      <c r="I97" s="100"/>
    </row>
    <row r="98" spans="1:11" x14ac:dyDescent="0.25">
      <c r="A98" s="2" t="s">
        <v>111</v>
      </c>
      <c r="B98" s="2" t="s">
        <v>115</v>
      </c>
      <c r="C98" s="4"/>
      <c r="D98" s="8"/>
      <c r="E98" s="99">
        <f>IFERROR(VLOOKUP($B98,[1]NUM2!$G$3:$J$72,2,FALSE),0)</f>
        <v>0</v>
      </c>
      <c r="F98" s="99">
        <f>IFERROR(VLOOKUP($B98,[1]NUM2!$G$3:$J$72,3,FALSE),0)</f>
        <v>0</v>
      </c>
      <c r="G98" s="100"/>
      <c r="H98" s="99">
        <f>IFERROR(VLOOKUP($B98,'[1]DEN2 2017'!$G$3:$I$66,2,FALSE),0)</f>
        <v>0</v>
      </c>
      <c r="I98" s="100"/>
    </row>
    <row r="99" spans="1:11" x14ac:dyDescent="0.25">
      <c r="A99" s="2" t="s">
        <v>111</v>
      </c>
      <c r="B99" s="2" t="s">
        <v>116</v>
      </c>
      <c r="C99" s="4"/>
      <c r="D99" s="8"/>
      <c r="E99" s="99">
        <f>IFERROR(VLOOKUP($B99,[1]NUM2!$G$3:$J$72,2,FALSE),0)</f>
        <v>0</v>
      </c>
      <c r="F99" s="99">
        <f>IFERROR(VLOOKUP($B99,[1]NUM2!$G$3:$J$72,3,FALSE),0)</f>
        <v>0</v>
      </c>
      <c r="G99" s="100"/>
      <c r="H99" s="99">
        <f>IFERROR(VLOOKUP($B99,'[1]DEN2 2017'!$G$3:$I$66,2,FALSE),0)</f>
        <v>0</v>
      </c>
      <c r="I99" s="100"/>
    </row>
    <row r="100" spans="1:11" x14ac:dyDescent="0.25">
      <c r="A100" s="2" t="s">
        <v>111</v>
      </c>
      <c r="B100" s="2" t="s">
        <v>117</v>
      </c>
      <c r="C100" s="4"/>
      <c r="D100" s="8"/>
      <c r="E100" s="99">
        <f>IFERROR(VLOOKUP($B100,[1]NUM2!$G$3:$J$72,2,FALSE),0)</f>
        <v>0</v>
      </c>
      <c r="F100" s="99">
        <f>IFERROR(VLOOKUP($B100,[1]NUM2!$G$3:$J$72,3,FALSE),0)</f>
        <v>0</v>
      </c>
      <c r="G100" s="100"/>
      <c r="H100" s="99">
        <f>IFERROR(VLOOKUP($B100,'[1]DEN2 2017'!$G$3:$I$66,2,FALSE),0)</f>
        <v>0</v>
      </c>
      <c r="I100" s="100"/>
    </row>
    <row r="101" spans="1:11" x14ac:dyDescent="0.25">
      <c r="A101" s="2" t="s">
        <v>111</v>
      </c>
      <c r="B101" s="2" t="s">
        <v>118</v>
      </c>
      <c r="C101" s="4"/>
      <c r="D101" s="8"/>
      <c r="E101" s="99">
        <f>IFERROR(VLOOKUP($B101,[1]NUM2!$G$3:$J$72,2,FALSE),0)</f>
        <v>0</v>
      </c>
      <c r="F101" s="99">
        <f>IFERROR(VLOOKUP($B101,[1]NUM2!$G$3:$J$72,3,FALSE),0)</f>
        <v>0</v>
      </c>
      <c r="G101" s="100"/>
      <c r="H101" s="99">
        <f>IFERROR(VLOOKUP($B101,'[1]DEN2 2017'!$G$3:$I$66,2,FALSE),0)</f>
        <v>0</v>
      </c>
      <c r="I101" s="100"/>
    </row>
    <row r="102" spans="1:11" x14ac:dyDescent="0.25">
      <c r="A102" s="2" t="s">
        <v>111</v>
      </c>
      <c r="B102" s="2" t="s">
        <v>119</v>
      </c>
      <c r="C102" s="4"/>
      <c r="D102" s="8"/>
      <c r="E102" s="99">
        <f>IFERROR(VLOOKUP($B102,[1]NUM2!$G$3:$J$72,2,FALSE),0)</f>
        <v>0</v>
      </c>
      <c r="F102" s="99">
        <f>IFERROR(VLOOKUP($B102,[1]NUM2!$G$3:$J$72,3,FALSE),0)</f>
        <v>0</v>
      </c>
      <c r="G102" s="100"/>
      <c r="H102" s="99">
        <f>IFERROR(VLOOKUP($B102,'[1]DEN2 2017'!$G$3:$I$66,2,FALSE),0)</f>
        <v>0</v>
      </c>
      <c r="I102" s="100"/>
    </row>
    <row r="103" spans="1:11" x14ac:dyDescent="0.25">
      <c r="A103" s="2" t="s">
        <v>111</v>
      </c>
      <c r="B103" s="2" t="s">
        <v>120</v>
      </c>
      <c r="C103" s="4"/>
      <c r="D103" s="8"/>
      <c r="E103" s="99">
        <f>IFERROR(VLOOKUP($B103,[1]NUM2!$G$3:$J$72,2,FALSE),0)</f>
        <v>0</v>
      </c>
      <c r="F103" s="99">
        <f>IFERROR(VLOOKUP($B103,[1]NUM2!$G$3:$J$72,3,FALSE),0)</f>
        <v>0</v>
      </c>
      <c r="G103" s="100"/>
      <c r="H103" s="99">
        <f>IFERROR(VLOOKUP($B103,'[1]DEN2 2017'!$G$3:$I$66,2,FALSE),0)</f>
        <v>0</v>
      </c>
      <c r="I103" s="100"/>
    </row>
    <row r="104" spans="1:11" x14ac:dyDescent="0.25">
      <c r="A104" s="2" t="s">
        <v>111</v>
      </c>
      <c r="B104" s="2" t="s">
        <v>121</v>
      </c>
      <c r="C104" s="4"/>
      <c r="D104" s="8"/>
      <c r="E104" s="99">
        <f>IFERROR(VLOOKUP($B104,[1]NUM2!$G$3:$J$72,2,FALSE),0)</f>
        <v>0</v>
      </c>
      <c r="F104" s="99">
        <f>IFERROR(VLOOKUP($B104,[1]NUM2!$G$3:$J$72,3,FALSE),0)</f>
        <v>0</v>
      </c>
      <c r="G104" s="100"/>
      <c r="H104" s="99">
        <f>IFERROR(VLOOKUP($B104,'[1]DEN2 2017'!$G$3:$I$66,2,FALSE),0)</f>
        <v>0</v>
      </c>
      <c r="I104" s="100"/>
    </row>
    <row r="105" spans="1:11" x14ac:dyDescent="0.25">
      <c r="A105" s="137" t="s">
        <v>236</v>
      </c>
      <c r="B105" s="138"/>
      <c r="C105" s="9">
        <f>D105/'Metas Muni'!H13</f>
        <v>1.3512828048030918</v>
      </c>
      <c r="D105" s="49">
        <f>F105/G105</f>
        <v>1.0138674884437597</v>
      </c>
      <c r="E105" s="101">
        <f>SUM(E95:E104)</f>
        <v>2580</v>
      </c>
      <c r="F105" s="101">
        <f>SUM(F95:F104)</f>
        <v>2632</v>
      </c>
      <c r="G105" s="101">
        <f>+H105+I105</f>
        <v>2596</v>
      </c>
      <c r="H105" s="101">
        <f>SUM(H95:H104)</f>
        <v>2539</v>
      </c>
      <c r="I105" s="101">
        <v>57</v>
      </c>
    </row>
    <row r="106" spans="1:11" x14ac:dyDescent="0.25">
      <c r="A106" s="2" t="s">
        <v>123</v>
      </c>
      <c r="B106" s="2" t="s">
        <v>124</v>
      </c>
      <c r="C106" s="4"/>
      <c r="D106" s="8"/>
      <c r="E106" s="99">
        <f>IFERROR(VLOOKUP($B106,[1]NUM2!$G$3:$J$72,2,FALSE),0)</f>
        <v>1114</v>
      </c>
      <c r="F106" s="99">
        <f>IFERROR(VLOOKUP($B106,[1]NUM2!$G$3:$J$72,3,FALSE),0)</f>
        <v>1102</v>
      </c>
      <c r="G106" s="100"/>
      <c r="H106" s="99">
        <f>IFERROR(VLOOKUP($B106,'[1]DEN2 2017'!$G$3:$I$66,2,FALSE),0)</f>
        <v>1118</v>
      </c>
      <c r="I106" s="100"/>
      <c r="K106" s="13"/>
    </row>
    <row r="107" spans="1:11" x14ac:dyDescent="0.25">
      <c r="A107" s="2" t="s">
        <v>123</v>
      </c>
      <c r="B107" s="2" t="s">
        <v>125</v>
      </c>
      <c r="C107" s="4"/>
      <c r="D107" s="8"/>
      <c r="E107" s="99">
        <f>IFERROR(VLOOKUP($B107,[1]NUM2!$G$3:$J$72,2,FALSE),0)</f>
        <v>3729</v>
      </c>
      <c r="F107" s="99">
        <f>IFERROR(VLOOKUP($B107,[1]NUM2!$G$3:$J$72,3,FALSE),0)</f>
        <v>3686</v>
      </c>
      <c r="G107" s="100"/>
      <c r="H107" s="99">
        <f>IFERROR(VLOOKUP($B107,'[1]DEN2 2017'!$G$3:$I$66,2,FALSE),0)</f>
        <v>4728</v>
      </c>
      <c r="I107" s="100"/>
    </row>
    <row r="108" spans="1:11" x14ac:dyDescent="0.25">
      <c r="A108" s="2" t="s">
        <v>123</v>
      </c>
      <c r="B108" s="2" t="s">
        <v>126</v>
      </c>
      <c r="C108" s="4"/>
      <c r="D108" s="8"/>
      <c r="E108" s="99">
        <f>IFERROR(VLOOKUP($B108,[1]NUM2!$G$3:$J$72,2,FALSE),0)</f>
        <v>4769</v>
      </c>
      <c r="F108" s="99">
        <f>IFERROR(VLOOKUP($B108,[1]NUM2!$G$3:$J$72,3,FALSE),0)</f>
        <v>4798</v>
      </c>
      <c r="G108" s="100"/>
      <c r="H108" s="99">
        <f>IFERROR(VLOOKUP($B108,'[1]DEN2 2017'!$G$3:$I$66,2,FALSE),0)</f>
        <v>4376</v>
      </c>
      <c r="I108" s="100"/>
    </row>
    <row r="109" spans="1:11" x14ac:dyDescent="0.25">
      <c r="A109" s="2" t="s">
        <v>123</v>
      </c>
      <c r="B109" s="2" t="s">
        <v>127</v>
      </c>
      <c r="C109" s="4"/>
      <c r="D109" s="8"/>
      <c r="E109" s="99">
        <f>IFERROR(VLOOKUP($B109,[1]NUM2!$G$3:$J$72,2,FALSE),0)</f>
        <v>985</v>
      </c>
      <c r="F109" s="99">
        <f>IFERROR(VLOOKUP($B109,[1]NUM2!$G$3:$J$72,3,FALSE),0)</f>
        <v>1063</v>
      </c>
      <c r="G109" s="100"/>
      <c r="H109" s="99">
        <f>IFERROR(VLOOKUP($B109,'[1]DEN2 2017'!$G$3:$I$66,2,FALSE),0)</f>
        <v>951</v>
      </c>
      <c r="I109" s="100"/>
    </row>
    <row r="110" spans="1:11" x14ac:dyDescent="0.25">
      <c r="A110" s="2" t="s">
        <v>123</v>
      </c>
      <c r="B110" s="2" t="s">
        <v>128</v>
      </c>
      <c r="C110" s="4"/>
      <c r="D110" s="8"/>
      <c r="E110" s="99">
        <f>IFERROR(VLOOKUP($B110,[1]NUM2!$G$3:$J$72,2,FALSE),0)</f>
        <v>1330</v>
      </c>
      <c r="F110" s="99">
        <f>IFERROR(VLOOKUP($B110,[1]NUM2!$G$3:$J$72,3,FALSE),0)</f>
        <v>1294</v>
      </c>
      <c r="G110" s="100"/>
      <c r="H110" s="99">
        <f>IFERROR(VLOOKUP($B110,'[1]DEN2 2017'!$G$3:$I$66,2,FALSE),0)</f>
        <v>0</v>
      </c>
      <c r="I110" s="100"/>
    </row>
    <row r="111" spans="1:11" x14ac:dyDescent="0.25">
      <c r="A111" s="2" t="s">
        <v>123</v>
      </c>
      <c r="B111" s="2" t="s">
        <v>129</v>
      </c>
      <c r="C111" s="4"/>
      <c r="D111" s="8"/>
      <c r="E111" s="99">
        <f>IFERROR(VLOOKUP($B111,[1]NUM2!$G$3:$J$72,2,FALSE),0)</f>
        <v>0</v>
      </c>
      <c r="F111" s="99">
        <f>IFERROR(VLOOKUP($B111,[1]NUM2!$G$3:$J$72,3,FALSE),0)</f>
        <v>0</v>
      </c>
      <c r="G111" s="100"/>
      <c r="H111" s="99">
        <f>IFERROR(VLOOKUP($B111,'[1]DEN2 2017'!$G$3:$I$66,2,FALSE),0)</f>
        <v>1414</v>
      </c>
      <c r="I111" s="100"/>
    </row>
    <row r="112" spans="1:11" x14ac:dyDescent="0.25">
      <c r="A112" s="2" t="s">
        <v>123</v>
      </c>
      <c r="B112" s="2" t="s">
        <v>130</v>
      </c>
      <c r="C112" s="4"/>
      <c r="D112" s="8"/>
      <c r="E112" s="99">
        <f>IFERROR(VLOOKUP($B112,[1]NUM2!$G$3:$J$72,2,FALSE),0)</f>
        <v>0</v>
      </c>
      <c r="F112" s="99">
        <f>IFERROR(VLOOKUP($B112,[1]NUM2!$G$3:$J$72,3,FALSE),0)</f>
        <v>0</v>
      </c>
      <c r="G112" s="100"/>
      <c r="H112" s="99">
        <f>IFERROR(VLOOKUP($B112,'[1]DEN2 2017'!$G$3:$I$66,2,FALSE),0)</f>
        <v>0</v>
      </c>
      <c r="I112" s="100"/>
    </row>
    <row r="113" spans="1:11" x14ac:dyDescent="0.25">
      <c r="A113" s="2" t="s">
        <v>123</v>
      </c>
      <c r="B113" s="2" t="s">
        <v>131</v>
      </c>
      <c r="C113" s="4"/>
      <c r="D113" s="8"/>
      <c r="E113" s="99">
        <f>IFERROR(VLOOKUP($B113,[1]NUM2!$G$3:$J$72,2,FALSE),0)</f>
        <v>0</v>
      </c>
      <c r="F113" s="99">
        <f>IFERROR(VLOOKUP($B113,[1]NUM2!$G$3:$J$72,3,FALSE),0)</f>
        <v>0</v>
      </c>
      <c r="G113" s="100"/>
      <c r="H113" s="99">
        <f>IFERROR(VLOOKUP($B113,'[1]DEN2 2017'!$G$3:$I$66,2,FALSE),0)</f>
        <v>0</v>
      </c>
      <c r="I113" s="100"/>
    </row>
    <row r="114" spans="1:11" x14ac:dyDescent="0.25">
      <c r="A114" s="2" t="s">
        <v>123</v>
      </c>
      <c r="B114" s="2" t="s">
        <v>132</v>
      </c>
      <c r="C114" s="4"/>
      <c r="D114" s="8"/>
      <c r="E114" s="99">
        <f>IFERROR(VLOOKUP($B114,[1]NUM2!$G$3:$J$72,2,FALSE),0)</f>
        <v>0</v>
      </c>
      <c r="F114" s="99">
        <f>IFERROR(VLOOKUP($B114,[1]NUM2!$G$3:$J$72,3,FALSE),0)</f>
        <v>0</v>
      </c>
      <c r="G114" s="100"/>
      <c r="H114" s="99">
        <f>IFERROR(VLOOKUP($B114,'[1]DEN2 2017'!$G$3:$I$66,2,FALSE),0)</f>
        <v>0</v>
      </c>
      <c r="I114" s="100"/>
    </row>
    <row r="115" spans="1:11" x14ac:dyDescent="0.25">
      <c r="A115" s="2" t="s">
        <v>123</v>
      </c>
      <c r="B115" s="2" t="s">
        <v>133</v>
      </c>
      <c r="C115" s="4"/>
      <c r="D115" s="8"/>
      <c r="E115" s="99">
        <f>IFERROR(VLOOKUP($B115,[1]NUM2!$G$3:$J$72,2,FALSE),0)</f>
        <v>0</v>
      </c>
      <c r="F115" s="99">
        <f>IFERROR(VLOOKUP($B115,[1]NUM2!$G$3:$J$72,3,FALSE),0)</f>
        <v>0</v>
      </c>
      <c r="G115" s="100"/>
      <c r="H115" s="99">
        <f>IFERROR(VLOOKUP($B115,'[1]DEN2 2017'!$G$3:$I$66,2,FALSE),0)</f>
        <v>0</v>
      </c>
      <c r="I115" s="100"/>
    </row>
    <row r="116" spans="1:11" x14ac:dyDescent="0.25">
      <c r="A116" s="2" t="s">
        <v>123</v>
      </c>
      <c r="B116" s="2" t="s">
        <v>134</v>
      </c>
      <c r="C116" s="4"/>
      <c r="D116" s="8"/>
      <c r="E116" s="99">
        <f>IFERROR(VLOOKUP($B116,[1]NUM2!$G$3:$J$72,2,FALSE),0)</f>
        <v>0</v>
      </c>
      <c r="F116" s="99">
        <f>IFERROR(VLOOKUP($B116,[1]NUM2!$G$3:$J$72,3,FALSE),0)</f>
        <v>0</v>
      </c>
      <c r="G116" s="100"/>
      <c r="H116" s="99">
        <f>IFERROR(VLOOKUP($B116,'[1]DEN2 2017'!$G$3:$I$66,2,FALSE),0)</f>
        <v>0</v>
      </c>
      <c r="I116" s="100"/>
    </row>
    <row r="117" spans="1:11" x14ac:dyDescent="0.25">
      <c r="A117" s="2" t="s">
        <v>123</v>
      </c>
      <c r="B117" s="2" t="s">
        <v>135</v>
      </c>
      <c r="C117" s="4"/>
      <c r="D117" s="8"/>
      <c r="E117" s="99">
        <f>IFERROR(VLOOKUP($B117,[1]NUM2!$G$3:$J$72,2,FALSE),0)</f>
        <v>0</v>
      </c>
      <c r="F117" s="99">
        <f>IFERROR(VLOOKUP($B117,[1]NUM2!$G$3:$J$72,3,FALSE),0)</f>
        <v>0</v>
      </c>
      <c r="G117" s="100"/>
      <c r="H117" s="99">
        <f>IFERROR(VLOOKUP($B117,'[1]DEN2 2017'!$G$3:$I$66,2,FALSE),0)</f>
        <v>0</v>
      </c>
      <c r="I117" s="100"/>
    </row>
    <row r="118" spans="1:11" x14ac:dyDescent="0.25">
      <c r="A118" s="2" t="s">
        <v>123</v>
      </c>
      <c r="B118" s="2" t="s">
        <v>136</v>
      </c>
      <c r="C118" s="4"/>
      <c r="D118" s="8"/>
      <c r="E118" s="99">
        <f>IFERROR(VLOOKUP($B118,[1]NUM2!$G$3:$J$72,2,FALSE),0)</f>
        <v>0</v>
      </c>
      <c r="F118" s="99">
        <f>IFERROR(VLOOKUP($B118,[1]NUM2!$G$3:$J$72,3,FALSE),0)</f>
        <v>0</v>
      </c>
      <c r="G118" s="100"/>
      <c r="H118" s="99">
        <f>IFERROR(VLOOKUP($B118,'[1]DEN2 2017'!$G$3:$I$66,2,FALSE),0)</f>
        <v>0</v>
      </c>
      <c r="I118" s="100"/>
    </row>
    <row r="119" spans="1:11" x14ac:dyDescent="0.25">
      <c r="A119" s="2" t="s">
        <v>123</v>
      </c>
      <c r="B119" s="2" t="s">
        <v>137</v>
      </c>
      <c r="C119" s="4"/>
      <c r="D119" s="8"/>
      <c r="E119" s="99">
        <f>IFERROR(VLOOKUP($B119,[1]NUM2!$G$3:$J$72,2,FALSE),0)</f>
        <v>0</v>
      </c>
      <c r="F119" s="99">
        <f>IFERROR(VLOOKUP($B119,[1]NUM2!$G$3:$J$72,3,FALSE),0)</f>
        <v>0</v>
      </c>
      <c r="G119" s="100"/>
      <c r="H119" s="99">
        <f>IFERROR(VLOOKUP($B119,'[1]DEN2 2017'!$G$3:$I$66,2,FALSE),0)</f>
        <v>0</v>
      </c>
      <c r="I119" s="100"/>
    </row>
    <row r="120" spans="1:11" x14ac:dyDescent="0.25">
      <c r="A120" s="2" t="s">
        <v>123</v>
      </c>
      <c r="B120" s="2" t="s">
        <v>138</v>
      </c>
      <c r="C120" s="4"/>
      <c r="D120" s="8"/>
      <c r="E120" s="99">
        <f>IFERROR(VLOOKUP($B120,[1]NUM2!$G$3:$J$72,2,FALSE),0)</f>
        <v>1032</v>
      </c>
      <c r="F120" s="99">
        <f>IFERROR(VLOOKUP($B120,[1]NUM2!$G$3:$J$72,3,FALSE),0)</f>
        <v>1048</v>
      </c>
      <c r="G120" s="100"/>
      <c r="H120" s="99">
        <f>IFERROR(VLOOKUP($B120,'[1]DEN2 2017'!$G$3:$I$66,2,FALSE),0)</f>
        <v>917</v>
      </c>
      <c r="I120" s="100"/>
    </row>
    <row r="121" spans="1:11" x14ac:dyDescent="0.25">
      <c r="A121" s="2" t="s">
        <v>123</v>
      </c>
      <c r="B121" s="2" t="s">
        <v>139</v>
      </c>
      <c r="C121" s="4"/>
      <c r="D121" s="8"/>
      <c r="E121" s="99">
        <f>IFERROR(VLOOKUP($B121,[1]NUM2!$G$3:$J$72,2,FALSE),0)</f>
        <v>634</v>
      </c>
      <c r="F121" s="99">
        <f>IFERROR(VLOOKUP($B121,[1]NUM2!$G$3:$J$72,3,FALSE),0)</f>
        <v>0</v>
      </c>
      <c r="G121" s="100"/>
      <c r="H121" s="99">
        <f>IFERROR(VLOOKUP($B121,'[1]DEN2 2017'!$G$3:$I$66,2,FALSE),0)</f>
        <v>615</v>
      </c>
      <c r="I121" s="100"/>
    </row>
    <row r="122" spans="1:11" x14ac:dyDescent="0.25">
      <c r="A122" s="11" t="s">
        <v>123</v>
      </c>
      <c r="B122" s="2" t="s">
        <v>140</v>
      </c>
      <c r="C122" s="4"/>
      <c r="D122" s="8"/>
      <c r="E122" s="99">
        <f>IFERROR(VLOOKUP($B122,[1]NUM2!$G$3:$J$72,2,FALSE),0)</f>
        <v>283</v>
      </c>
      <c r="F122" s="99">
        <f>IFERROR(VLOOKUP($B122,[1]NUM2!$G$3:$J$72,3,FALSE),0)</f>
        <v>351</v>
      </c>
      <c r="G122" s="100"/>
      <c r="H122" s="99">
        <f>IFERROR(VLOOKUP($B122,'[1]DEN2 2017'!$G$3:$I$66,2,FALSE),0)</f>
        <v>97</v>
      </c>
      <c r="I122" s="100"/>
    </row>
    <row r="123" spans="1:11" x14ac:dyDescent="0.25">
      <c r="A123" s="11" t="s">
        <v>123</v>
      </c>
      <c r="B123" s="2" t="s">
        <v>141</v>
      </c>
      <c r="C123" s="4"/>
      <c r="D123" s="8"/>
      <c r="E123" s="99">
        <f>IFERROR(VLOOKUP($B123,[1]NUM2!$G$3:$J$72,2,FALSE),0)</f>
        <v>60</v>
      </c>
      <c r="F123" s="99">
        <f>IFERROR(VLOOKUP($B123,[1]NUM2!$G$3:$J$72,3,FALSE),0)</f>
        <v>107</v>
      </c>
      <c r="G123" s="100"/>
      <c r="H123" s="99">
        <f>IFERROR(VLOOKUP($B123,'[1]DEN2 2017'!$G$3:$I$66,2,FALSE),0)</f>
        <v>0</v>
      </c>
      <c r="I123" s="100"/>
    </row>
    <row r="124" spans="1:11" x14ac:dyDescent="0.25">
      <c r="A124" s="137" t="s">
        <v>237</v>
      </c>
      <c r="B124" s="138"/>
      <c r="C124" s="9">
        <f>D124/'Metas Muni'!H14</f>
        <v>1.3826650200523438</v>
      </c>
      <c r="D124" s="49">
        <f>F124/G124</f>
        <v>0.9237584998969709</v>
      </c>
      <c r="E124" s="101">
        <f>SUM(E106:E123)</f>
        <v>13936</v>
      </c>
      <c r="F124" s="101">
        <f>SUM(F106:F123)</f>
        <v>13449</v>
      </c>
      <c r="G124" s="101">
        <f>+H124+I124</f>
        <v>14559</v>
      </c>
      <c r="H124" s="101">
        <f>SUM(H106:H123)</f>
        <v>14216</v>
      </c>
      <c r="I124" s="101">
        <v>343</v>
      </c>
    </row>
    <row r="125" spans="1:11" x14ac:dyDescent="0.25">
      <c r="A125" s="2" t="s">
        <v>143</v>
      </c>
      <c r="B125" s="2" t="s">
        <v>144</v>
      </c>
      <c r="C125" s="4"/>
      <c r="D125" s="8"/>
      <c r="E125" s="99">
        <f>IFERROR(VLOOKUP($B125,[1]NUM2!$G$3:$J$72,2,FALSE),0)</f>
        <v>0</v>
      </c>
      <c r="F125" s="99">
        <f>IFERROR(VLOOKUP($B125,[1]NUM2!$G$3:$J$72,3,FALSE),0)</f>
        <v>0</v>
      </c>
      <c r="G125" s="100"/>
      <c r="H125" s="99">
        <f>IFERROR(VLOOKUP($B125,'[1]DEN2 2017'!$G$3:$I$66,2,FALSE),0)</f>
        <v>0</v>
      </c>
      <c r="I125" s="100"/>
      <c r="K125" s="13"/>
    </row>
    <row r="126" spans="1:11" x14ac:dyDescent="0.25">
      <c r="A126" s="2" t="s">
        <v>143</v>
      </c>
      <c r="B126" s="2" t="s">
        <v>145</v>
      </c>
      <c r="C126" s="4"/>
      <c r="D126" s="8"/>
      <c r="E126" s="99">
        <f>IFERROR(VLOOKUP($B126,[1]NUM2!$G$3:$J$72,2,FALSE),0)</f>
        <v>0</v>
      </c>
      <c r="F126" s="99">
        <f>IFERROR(VLOOKUP($B126,[1]NUM2!$G$3:$J$72,3,FALSE),0)</f>
        <v>0</v>
      </c>
      <c r="G126" s="100"/>
      <c r="H126" s="99">
        <f>IFERROR(VLOOKUP($B126,'[1]DEN2 2017'!$G$3:$I$66,2,FALSE),0)</f>
        <v>0</v>
      </c>
      <c r="I126" s="100"/>
    </row>
    <row r="127" spans="1:11" x14ac:dyDescent="0.25">
      <c r="A127" s="2" t="s">
        <v>143</v>
      </c>
      <c r="B127" s="2" t="s">
        <v>146</v>
      </c>
      <c r="C127" s="4"/>
      <c r="D127" s="8"/>
      <c r="E127" s="99">
        <f>IFERROR(VLOOKUP($B127,[1]NUM2!$G$3:$J$72,2,FALSE),0)</f>
        <v>0</v>
      </c>
      <c r="F127" s="99">
        <f>IFERROR(VLOOKUP($B127,[1]NUM2!$G$3:$J$72,3,FALSE),0)</f>
        <v>0</v>
      </c>
      <c r="G127" s="100"/>
      <c r="H127" s="99">
        <f>IFERROR(VLOOKUP($B127,'[1]DEN2 2017'!$G$3:$I$66,2,FALSE),0)</f>
        <v>0</v>
      </c>
      <c r="I127" s="100"/>
    </row>
    <row r="128" spans="1:11" x14ac:dyDescent="0.25">
      <c r="A128" s="2" t="s">
        <v>143</v>
      </c>
      <c r="B128" s="2" t="s">
        <v>147</v>
      </c>
      <c r="C128" s="4"/>
      <c r="D128" s="8"/>
      <c r="E128" s="99">
        <f>IFERROR(VLOOKUP($B128,[1]NUM2!$G$3:$J$72,2,FALSE),0)</f>
        <v>1023</v>
      </c>
      <c r="F128" s="99">
        <f>IFERROR(VLOOKUP($B128,[1]NUM2!$G$3:$J$72,3,FALSE),0)</f>
        <v>1056</v>
      </c>
      <c r="G128" s="100"/>
      <c r="H128" s="99">
        <f>IFERROR(VLOOKUP($B128,'[1]DEN2 2017'!$G$3:$I$66,2,FALSE),0)</f>
        <v>1045</v>
      </c>
      <c r="I128" s="100"/>
    </row>
    <row r="129" spans="1:11" x14ac:dyDescent="0.25">
      <c r="A129" s="2" t="s">
        <v>143</v>
      </c>
      <c r="B129" s="2" t="s">
        <v>148</v>
      </c>
      <c r="C129" s="4"/>
      <c r="D129" s="8"/>
      <c r="E129" s="99">
        <f>IFERROR(VLOOKUP($B129,[1]NUM2!$G$3:$J$72,2,FALSE),0)</f>
        <v>0</v>
      </c>
      <c r="F129" s="99">
        <f>IFERROR(VLOOKUP($B129,[1]NUM2!$G$3:$J$72,3,FALSE),0)</f>
        <v>0</v>
      </c>
      <c r="G129" s="100"/>
      <c r="H129" s="99">
        <f>IFERROR(VLOOKUP($B129,'[1]DEN2 2017'!$G$3:$I$66,2,FALSE),0)</f>
        <v>0</v>
      </c>
      <c r="I129" s="100"/>
    </row>
    <row r="130" spans="1:11" x14ac:dyDescent="0.25">
      <c r="A130" s="2" t="s">
        <v>143</v>
      </c>
      <c r="B130" s="2" t="s">
        <v>149</v>
      </c>
      <c r="C130" s="4"/>
      <c r="D130" s="8"/>
      <c r="E130" s="99">
        <f>IFERROR(VLOOKUP($B130,[1]NUM2!$G$3:$J$72,2,FALSE),0)</f>
        <v>0</v>
      </c>
      <c r="F130" s="99">
        <f>IFERROR(VLOOKUP($B130,[1]NUM2!$G$3:$J$72,3,FALSE),0)</f>
        <v>0</v>
      </c>
      <c r="G130" s="100"/>
      <c r="H130" s="99">
        <f>IFERROR(VLOOKUP($B130,'[1]DEN2 2017'!$G$3:$I$66,2,FALSE),0)</f>
        <v>0</v>
      </c>
      <c r="I130" s="100"/>
    </row>
    <row r="131" spans="1:11" x14ac:dyDescent="0.25">
      <c r="A131" s="2" t="s">
        <v>143</v>
      </c>
      <c r="B131" s="2" t="s">
        <v>150</v>
      </c>
      <c r="C131" s="4"/>
      <c r="D131" s="8"/>
      <c r="E131" s="99">
        <f>IFERROR(VLOOKUP($B131,[1]NUM2!$G$3:$J$72,2,FALSE),0)</f>
        <v>0</v>
      </c>
      <c r="F131" s="99">
        <f>IFERROR(VLOOKUP($B131,[1]NUM2!$G$3:$J$72,3,FALSE),0)</f>
        <v>0</v>
      </c>
      <c r="G131" s="100"/>
      <c r="H131" s="99">
        <f>IFERROR(VLOOKUP($B131,'[1]DEN2 2017'!$G$3:$I$66,2,FALSE),0)</f>
        <v>0</v>
      </c>
      <c r="I131" s="100"/>
    </row>
    <row r="132" spans="1:11" x14ac:dyDescent="0.25">
      <c r="A132" s="2" t="s">
        <v>143</v>
      </c>
      <c r="B132" s="2" t="s">
        <v>151</v>
      </c>
      <c r="C132" s="4"/>
      <c r="D132" s="8"/>
      <c r="E132" s="99">
        <f>IFERROR(VLOOKUP($B132,[1]NUM2!$G$3:$J$72,2,FALSE),0)</f>
        <v>0</v>
      </c>
      <c r="F132" s="99">
        <f>IFERROR(VLOOKUP($B132,[1]NUM2!$G$3:$J$72,3,FALSE),0)</f>
        <v>0</v>
      </c>
      <c r="G132" s="100"/>
      <c r="H132" s="99">
        <f>IFERROR(VLOOKUP($B132,'[1]DEN2 2017'!$G$3:$I$66,2,FALSE),0)</f>
        <v>0</v>
      </c>
      <c r="I132" s="100"/>
    </row>
    <row r="133" spans="1:11" x14ac:dyDescent="0.25">
      <c r="A133" s="2" t="s">
        <v>143</v>
      </c>
      <c r="B133" s="2" t="s">
        <v>152</v>
      </c>
      <c r="C133" s="4"/>
      <c r="D133" s="8"/>
      <c r="E133" s="99">
        <f>IFERROR(VLOOKUP($B133,[1]NUM2!$G$3:$J$72,2,FALSE),0)</f>
        <v>0</v>
      </c>
      <c r="F133" s="99">
        <f>IFERROR(VLOOKUP($B133,[1]NUM2!$G$3:$J$72,3,FALSE),0)</f>
        <v>0</v>
      </c>
      <c r="G133" s="100"/>
      <c r="H133" s="99">
        <f>IFERROR(VLOOKUP($B133,'[1]DEN2 2017'!$G$3:$I$66,2,FALSE),0)</f>
        <v>0</v>
      </c>
      <c r="I133" s="100"/>
    </row>
    <row r="134" spans="1:11" x14ac:dyDescent="0.25">
      <c r="A134" s="2" t="s">
        <v>143</v>
      </c>
      <c r="B134" s="2" t="s">
        <v>153</v>
      </c>
      <c r="C134" s="4"/>
      <c r="D134" s="8"/>
      <c r="E134" s="99">
        <f>IFERROR(VLOOKUP($B134,[1]NUM2!$G$3:$J$72,2,FALSE),0)</f>
        <v>0</v>
      </c>
      <c r="F134" s="99">
        <f>IFERROR(VLOOKUP($B134,[1]NUM2!$G$3:$J$72,3,FALSE),0)</f>
        <v>0</v>
      </c>
      <c r="G134" s="100"/>
      <c r="H134" s="99">
        <f>IFERROR(VLOOKUP($B134,'[1]DEN2 2017'!$G$3:$I$66,2,FALSE),0)</f>
        <v>0</v>
      </c>
      <c r="I134" s="100"/>
    </row>
    <row r="135" spans="1:11" x14ac:dyDescent="0.25">
      <c r="A135" s="2" t="s">
        <v>143</v>
      </c>
      <c r="B135" s="2" t="s">
        <v>154</v>
      </c>
      <c r="C135" s="4"/>
      <c r="D135" s="8"/>
      <c r="E135" s="99">
        <f>IFERROR(VLOOKUP($B135,[1]NUM2!$G$3:$J$72,2,FALSE),0)</f>
        <v>0</v>
      </c>
      <c r="F135" s="99">
        <f>IFERROR(VLOOKUP($B135,[1]NUM2!$G$3:$J$72,3,FALSE),0)</f>
        <v>0</v>
      </c>
      <c r="G135" s="100"/>
      <c r="H135" s="99">
        <f>IFERROR(VLOOKUP($B135,'[1]DEN2 2017'!$G$3:$I$66,2,FALSE),0)</f>
        <v>0</v>
      </c>
      <c r="I135" s="100"/>
    </row>
    <row r="136" spans="1:11" x14ac:dyDescent="0.25">
      <c r="A136" s="2" t="s">
        <v>143</v>
      </c>
      <c r="B136" s="2" t="s">
        <v>155</v>
      </c>
      <c r="C136" s="4"/>
      <c r="D136" s="8"/>
      <c r="E136" s="99">
        <f>IFERROR(VLOOKUP($B136,[1]NUM2!$G$3:$J$72,2,FALSE),0)</f>
        <v>0</v>
      </c>
      <c r="F136" s="99">
        <f>IFERROR(VLOOKUP($B136,[1]NUM2!$G$3:$J$72,3,FALSE),0)</f>
        <v>0</v>
      </c>
      <c r="G136" s="100"/>
      <c r="H136" s="99">
        <f>IFERROR(VLOOKUP($B136,'[1]DEN2 2017'!$G$3:$I$66,2,FALSE),0)</f>
        <v>0</v>
      </c>
      <c r="I136" s="100"/>
    </row>
    <row r="137" spans="1:11" x14ac:dyDescent="0.25">
      <c r="A137" s="137" t="s">
        <v>238</v>
      </c>
      <c r="B137" s="138"/>
      <c r="C137" s="9">
        <f>D137/'Metas Muni'!H15</f>
        <v>1.4778325123152711</v>
      </c>
      <c r="D137" s="49">
        <f>F137/G137</f>
        <v>0.91034482758620694</v>
      </c>
      <c r="E137" s="101">
        <f>SUM(E125:E136)</f>
        <v>1023</v>
      </c>
      <c r="F137" s="101">
        <f>SUM(F125:F136)</f>
        <v>1056</v>
      </c>
      <c r="G137" s="101">
        <f>+H137+I137</f>
        <v>1160</v>
      </c>
      <c r="H137" s="101">
        <f>SUM(H125:H136)</f>
        <v>1045</v>
      </c>
      <c r="I137" s="101">
        <v>115</v>
      </c>
    </row>
    <row r="138" spans="1:11" x14ac:dyDescent="0.25">
      <c r="A138" s="2" t="s">
        <v>157</v>
      </c>
      <c r="B138" s="2" t="s">
        <v>158</v>
      </c>
      <c r="C138" s="4"/>
      <c r="D138" s="8"/>
      <c r="E138" s="99">
        <f>IFERROR(VLOOKUP($B138,[1]NUM2!$G$3:$J$72,2,FALSE),0)</f>
        <v>1544</v>
      </c>
      <c r="F138" s="99">
        <f>IFERROR(VLOOKUP($B138,[1]NUM2!$G$3:$J$72,3,FALSE),0)</f>
        <v>1596</v>
      </c>
      <c r="G138" s="100"/>
      <c r="H138" s="99">
        <f>IFERROR(VLOOKUP($B138,'[1]DEN2 2017'!$G$3:$I$66,2,FALSE),0)</f>
        <v>1578</v>
      </c>
      <c r="I138" s="102"/>
      <c r="K138" s="13"/>
    </row>
    <row r="139" spans="1:11" x14ac:dyDescent="0.25">
      <c r="A139" s="2" t="s">
        <v>157</v>
      </c>
      <c r="B139" s="2" t="s">
        <v>159</v>
      </c>
      <c r="C139" s="4"/>
      <c r="D139" s="8"/>
      <c r="E139" s="99">
        <f>IFERROR(VLOOKUP($B139,[1]NUM2!$G$3:$J$72,2,FALSE),0)</f>
        <v>782</v>
      </c>
      <c r="F139" s="99">
        <f>IFERROR(VLOOKUP($B139,[1]NUM2!$G$3:$J$72,3,FALSE),0)</f>
        <v>797</v>
      </c>
      <c r="G139" s="100"/>
      <c r="H139" s="99">
        <f>IFERROR(VLOOKUP($B139,'[1]DEN2 2017'!$G$3:$I$66,2,FALSE),0)</f>
        <v>817</v>
      </c>
      <c r="I139" s="102"/>
    </row>
    <row r="140" spans="1:11" x14ac:dyDescent="0.25">
      <c r="A140" s="2" t="s">
        <v>157</v>
      </c>
      <c r="B140" s="2" t="s">
        <v>160</v>
      </c>
      <c r="C140" s="4"/>
      <c r="D140" s="8"/>
      <c r="E140" s="99">
        <f>IFERROR(VLOOKUP($B140,[1]NUM2!$G$3:$J$72,2,FALSE),0)</f>
        <v>825</v>
      </c>
      <c r="F140" s="99">
        <f>IFERROR(VLOOKUP($B140,[1]NUM2!$G$3:$J$72,3,FALSE),0)</f>
        <v>904</v>
      </c>
      <c r="G140" s="100"/>
      <c r="H140" s="99">
        <f>IFERROR(VLOOKUP($B140,'[1]DEN2 2017'!$G$3:$I$66,2,FALSE),0)</f>
        <v>860</v>
      </c>
      <c r="I140" s="102"/>
    </row>
    <row r="141" spans="1:11" x14ac:dyDescent="0.25">
      <c r="A141" s="2" t="s">
        <v>157</v>
      </c>
      <c r="B141" s="2" t="s">
        <v>161</v>
      </c>
      <c r="C141" s="4"/>
      <c r="D141" s="8"/>
      <c r="E141" s="99">
        <f>IFERROR(VLOOKUP($B141,[1]NUM2!$G$3:$J$72,2,FALSE),0)</f>
        <v>1272</v>
      </c>
      <c r="F141" s="99">
        <f>IFERROR(VLOOKUP($B141,[1]NUM2!$G$3:$J$72,3,FALSE),0)</f>
        <v>1274</v>
      </c>
      <c r="G141" s="100"/>
      <c r="H141" s="99">
        <f>IFERROR(VLOOKUP($B141,'[1]DEN2 2017'!$G$3:$I$66,2,FALSE),0)</f>
        <v>1351</v>
      </c>
      <c r="I141" s="102"/>
    </row>
    <row r="142" spans="1:11" x14ac:dyDescent="0.25">
      <c r="A142" s="2" t="s">
        <v>157</v>
      </c>
      <c r="B142" s="2" t="s">
        <v>162</v>
      </c>
      <c r="C142" s="4"/>
      <c r="D142" s="8"/>
      <c r="E142" s="99">
        <f>IFERROR(VLOOKUP($B142,[1]NUM2!$G$3:$J$72,2,FALSE),0)</f>
        <v>0</v>
      </c>
      <c r="F142" s="99">
        <f>IFERROR(VLOOKUP($B142,[1]NUM2!$G$3:$J$72,3,FALSE),0)</f>
        <v>0</v>
      </c>
      <c r="G142" s="100"/>
      <c r="H142" s="99">
        <f>IFERROR(VLOOKUP($B142,'[1]DEN2 2017'!$G$3:$I$66,2,FALSE),0)</f>
        <v>0</v>
      </c>
      <c r="I142" s="102"/>
    </row>
    <row r="143" spans="1:11" x14ac:dyDescent="0.25">
      <c r="A143" s="2" t="s">
        <v>157</v>
      </c>
      <c r="B143" s="2" t="s">
        <v>163</v>
      </c>
      <c r="C143" s="4"/>
      <c r="D143" s="8"/>
      <c r="E143" s="99">
        <f>IFERROR(VLOOKUP($B143,[1]NUM2!$G$3:$J$72,2,FALSE),0)</f>
        <v>0</v>
      </c>
      <c r="F143" s="99">
        <f>IFERROR(VLOOKUP($B143,[1]NUM2!$G$3:$J$72,3,FALSE),0)</f>
        <v>0</v>
      </c>
      <c r="G143" s="100"/>
      <c r="H143" s="99">
        <f>IFERROR(VLOOKUP($B143,'[1]DEN2 2017'!$G$3:$I$66,2,FALSE),0)</f>
        <v>0</v>
      </c>
      <c r="I143" s="102"/>
    </row>
    <row r="144" spans="1:11" x14ac:dyDescent="0.25">
      <c r="A144" s="2" t="s">
        <v>157</v>
      </c>
      <c r="B144" s="2" t="s">
        <v>164</v>
      </c>
      <c r="C144" s="4"/>
      <c r="D144" s="8"/>
      <c r="E144" s="99">
        <f>IFERROR(VLOOKUP($B144,[1]NUM2!$G$3:$J$72,2,FALSE),0)</f>
        <v>0</v>
      </c>
      <c r="F144" s="99">
        <f>IFERROR(VLOOKUP($B144,[1]NUM2!$G$3:$J$72,3,FALSE),0)</f>
        <v>0</v>
      </c>
      <c r="G144" s="100"/>
      <c r="H144" s="99">
        <f>IFERROR(VLOOKUP($B144,'[1]DEN2 2017'!$G$3:$I$66,2,FALSE),0)</f>
        <v>0</v>
      </c>
      <c r="I144" s="102"/>
    </row>
    <row r="145" spans="1:11" x14ac:dyDescent="0.25">
      <c r="A145" s="2" t="s">
        <v>157</v>
      </c>
      <c r="B145" s="2" t="s">
        <v>165</v>
      </c>
      <c r="C145" s="4"/>
      <c r="D145" s="8"/>
      <c r="E145" s="99">
        <f>IFERROR(VLOOKUP($B145,[1]NUM2!$G$3:$J$72,2,FALSE),0)</f>
        <v>0</v>
      </c>
      <c r="F145" s="99">
        <f>IFERROR(VLOOKUP($B145,[1]NUM2!$G$3:$J$72,3,FALSE),0)</f>
        <v>0</v>
      </c>
      <c r="G145" s="100"/>
      <c r="H145" s="99">
        <f>IFERROR(VLOOKUP($B145,'[1]DEN2 2017'!$G$3:$I$66,2,FALSE),0)</f>
        <v>0</v>
      </c>
      <c r="I145" s="102"/>
    </row>
    <row r="146" spans="1:11" x14ac:dyDescent="0.25">
      <c r="A146" s="2" t="s">
        <v>157</v>
      </c>
      <c r="B146" s="2" t="s">
        <v>166</v>
      </c>
      <c r="C146" s="4"/>
      <c r="D146" s="8"/>
      <c r="E146" s="99">
        <f>IFERROR(VLOOKUP($B146,[1]NUM2!$G$3:$J$72,2,FALSE),0)</f>
        <v>0</v>
      </c>
      <c r="F146" s="99">
        <f>IFERROR(VLOOKUP($B146,[1]NUM2!$G$3:$J$72,3,FALSE),0)</f>
        <v>0</v>
      </c>
      <c r="G146" s="100"/>
      <c r="H146" s="99">
        <f>IFERROR(VLOOKUP($B146,'[1]DEN2 2017'!$G$3:$I$66,2,FALSE),0)</f>
        <v>0</v>
      </c>
      <c r="I146" s="102"/>
    </row>
    <row r="147" spans="1:11" x14ac:dyDescent="0.25">
      <c r="A147" s="2" t="s">
        <v>157</v>
      </c>
      <c r="B147" s="2" t="s">
        <v>167</v>
      </c>
      <c r="C147" s="4"/>
      <c r="D147" s="8"/>
      <c r="E147" s="99">
        <f>IFERROR(VLOOKUP($B147,[1]NUM2!$G$3:$J$72,2,FALSE),0)</f>
        <v>0</v>
      </c>
      <c r="F147" s="99">
        <f>IFERROR(VLOOKUP($B147,[1]NUM2!$G$3:$J$72,3,FALSE),0)</f>
        <v>0</v>
      </c>
      <c r="G147" s="100"/>
      <c r="H147" s="99">
        <f>IFERROR(VLOOKUP($B147,'[1]DEN2 2017'!$G$3:$I$66,2,FALSE),0)</f>
        <v>0</v>
      </c>
      <c r="I147" s="102"/>
    </row>
    <row r="148" spans="1:11" x14ac:dyDescent="0.25">
      <c r="A148" s="2" t="s">
        <v>157</v>
      </c>
      <c r="B148" s="2" t="s">
        <v>168</v>
      </c>
      <c r="C148" s="4"/>
      <c r="D148" s="8"/>
      <c r="E148" s="99">
        <f>IFERROR(VLOOKUP($B148,[1]NUM2!$G$3:$J$72,2,FALSE),0)</f>
        <v>0</v>
      </c>
      <c r="F148" s="99">
        <f>IFERROR(VLOOKUP($B148,[1]NUM2!$G$3:$J$72,3,FALSE),0)</f>
        <v>0</v>
      </c>
      <c r="G148" s="100"/>
      <c r="H148" s="99">
        <f>IFERROR(VLOOKUP($B148,'[1]DEN2 2017'!$G$3:$I$66,2,FALSE),0)</f>
        <v>0</v>
      </c>
      <c r="I148" s="102"/>
    </row>
    <row r="149" spans="1:11" x14ac:dyDescent="0.25">
      <c r="A149" s="2" t="s">
        <v>157</v>
      </c>
      <c r="B149" s="2" t="s">
        <v>169</v>
      </c>
      <c r="C149" s="4"/>
      <c r="D149" s="8"/>
      <c r="E149" s="99">
        <f>IFERROR(VLOOKUP($B149,[1]NUM2!$G$3:$J$72,2,FALSE),0)</f>
        <v>0</v>
      </c>
      <c r="F149" s="99">
        <f>IFERROR(VLOOKUP($B149,[1]NUM2!$G$3:$J$72,3,FALSE),0)</f>
        <v>0</v>
      </c>
      <c r="G149" s="100"/>
      <c r="H149" s="99">
        <f>IFERROR(VLOOKUP($B149,'[1]DEN2 2017'!$G$3:$I$66,2,FALSE),0)</f>
        <v>0</v>
      </c>
      <c r="I149" s="102"/>
    </row>
    <row r="150" spans="1:11" x14ac:dyDescent="0.25">
      <c r="A150" s="2" t="s">
        <v>157</v>
      </c>
      <c r="B150" s="2" t="s">
        <v>170</v>
      </c>
      <c r="C150" s="4"/>
      <c r="D150" s="8"/>
      <c r="E150" s="99">
        <f>IFERROR(VLOOKUP($B150,[1]NUM2!$G$3:$J$72,2,FALSE),0)</f>
        <v>0</v>
      </c>
      <c r="F150" s="99">
        <f>IFERROR(VLOOKUP($B150,[1]NUM2!$G$3:$J$72,3,FALSE),0)</f>
        <v>0</v>
      </c>
      <c r="G150" s="100"/>
      <c r="H150" s="99">
        <f>IFERROR(VLOOKUP($B150,'[1]DEN2 2017'!$G$3:$I$66,2,FALSE),0)</f>
        <v>0</v>
      </c>
      <c r="I150" s="102"/>
    </row>
    <row r="151" spans="1:11" x14ac:dyDescent="0.25">
      <c r="A151" s="137" t="s">
        <v>239</v>
      </c>
      <c r="B151" s="138"/>
      <c r="C151" s="9">
        <f>D151/'Metas Muni'!H16</f>
        <v>1.4826700490529918</v>
      </c>
      <c r="D151" s="49">
        <f>F151/G151</f>
        <v>0.87433052792654931</v>
      </c>
      <c r="E151" s="101">
        <f>SUM(E138:E150)</f>
        <v>4423</v>
      </c>
      <c r="F151" s="101">
        <f>SUM(F138:F150)</f>
        <v>4571</v>
      </c>
      <c r="G151" s="101">
        <f>+H151+I151</f>
        <v>5228</v>
      </c>
      <c r="H151" s="101">
        <f>SUM(H138:H150)</f>
        <v>4606</v>
      </c>
      <c r="I151" s="101">
        <v>622</v>
      </c>
    </row>
    <row r="152" spans="1:11" x14ac:dyDescent="0.25">
      <c r="A152" s="2" t="s">
        <v>172</v>
      </c>
      <c r="B152" s="2" t="s">
        <v>173</v>
      </c>
      <c r="C152" s="4"/>
      <c r="D152" s="8"/>
      <c r="E152" s="99">
        <f>IFERROR(VLOOKUP($B152,[1]NUM2!$G$3:$J$72,2,FALSE),0)</f>
        <v>2060</v>
      </c>
      <c r="F152" s="99">
        <f>IFERROR(VLOOKUP($B152,[1]NUM2!$G$3:$J$72,3,FALSE),0)</f>
        <v>2124</v>
      </c>
      <c r="G152" s="100"/>
      <c r="H152" s="99">
        <f>IFERROR(VLOOKUP($B152,'[1]DEN2 2017'!$G$3:$I$66,2,FALSE),0)</f>
        <v>2077</v>
      </c>
      <c r="I152" s="102"/>
      <c r="K152" s="13"/>
    </row>
    <row r="153" spans="1:11" x14ac:dyDescent="0.25">
      <c r="A153" s="2" t="s">
        <v>172</v>
      </c>
      <c r="B153" s="2" t="s">
        <v>174</v>
      </c>
      <c r="C153" s="4"/>
      <c r="D153" s="8"/>
      <c r="E153" s="99">
        <f>IFERROR(VLOOKUP($B153,[1]NUM2!$G$3:$J$72,2,FALSE),0)</f>
        <v>0</v>
      </c>
      <c r="F153" s="99">
        <f>IFERROR(VLOOKUP($B153,[1]NUM2!$G$3:$J$72,3,FALSE),0)</f>
        <v>0</v>
      </c>
      <c r="G153" s="100"/>
      <c r="H153" s="99">
        <f>IFERROR(VLOOKUP($B153,'[1]DEN2 2017'!$G$3:$I$66,2,FALSE),0)</f>
        <v>0</v>
      </c>
      <c r="I153" s="102"/>
    </row>
    <row r="154" spans="1:11" x14ac:dyDescent="0.25">
      <c r="A154" s="2" t="s">
        <v>172</v>
      </c>
      <c r="B154" s="2" t="s">
        <v>175</v>
      </c>
      <c r="C154" s="4"/>
      <c r="D154" s="8"/>
      <c r="E154" s="99">
        <f>IFERROR(VLOOKUP($B154,[1]NUM2!$G$3:$J$72,2,FALSE),0)</f>
        <v>0</v>
      </c>
      <c r="F154" s="99">
        <f>IFERROR(VLOOKUP($B154,[1]NUM2!$G$3:$J$72,3,FALSE),0)</f>
        <v>0</v>
      </c>
      <c r="G154" s="100"/>
      <c r="H154" s="99">
        <f>IFERROR(VLOOKUP($B154,'[1]DEN2 2017'!$G$3:$I$66,2,FALSE),0)</f>
        <v>0</v>
      </c>
      <c r="I154" s="102"/>
    </row>
    <row r="155" spans="1:11" x14ac:dyDescent="0.25">
      <c r="A155" s="2" t="s">
        <v>172</v>
      </c>
      <c r="B155" s="2" t="s">
        <v>176</v>
      </c>
      <c r="C155" s="4"/>
      <c r="D155" s="8"/>
      <c r="E155" s="99">
        <f>IFERROR(VLOOKUP($B155,[1]NUM2!$G$3:$J$72,2,FALSE),0)</f>
        <v>0</v>
      </c>
      <c r="F155" s="99">
        <f>IFERROR(VLOOKUP($B155,[1]NUM2!$G$3:$J$72,3,FALSE),0)</f>
        <v>0</v>
      </c>
      <c r="G155" s="100"/>
      <c r="H155" s="99">
        <f>IFERROR(VLOOKUP($B155,'[1]DEN2 2017'!$G$3:$I$66,2,FALSE),0)</f>
        <v>0</v>
      </c>
      <c r="I155" s="102"/>
    </row>
    <row r="156" spans="1:11" x14ac:dyDescent="0.25">
      <c r="A156" s="137" t="s">
        <v>240</v>
      </c>
      <c r="B156" s="138"/>
      <c r="C156" s="9">
        <f>D156/'Metas Muni'!H17</f>
        <v>1.3143003176225767</v>
      </c>
      <c r="D156" s="49">
        <f>F156/G156</f>
        <v>1.0080683436165163</v>
      </c>
      <c r="E156" s="101">
        <f>SUM(E152:E155)</f>
        <v>2060</v>
      </c>
      <c r="F156" s="101">
        <f>SUM(F152:F155)</f>
        <v>2124</v>
      </c>
      <c r="G156" s="101">
        <f>+H156+I156</f>
        <v>2107</v>
      </c>
      <c r="H156" s="101">
        <f>SUM(H152:H155)</f>
        <v>2077</v>
      </c>
      <c r="I156" s="101">
        <v>30</v>
      </c>
    </row>
    <row r="157" spans="1:11" x14ac:dyDescent="0.25">
      <c r="A157" s="2" t="s">
        <v>178</v>
      </c>
      <c r="B157" s="2" t="s">
        <v>179</v>
      </c>
      <c r="C157" s="4"/>
      <c r="D157" s="8"/>
      <c r="E157" s="99">
        <f>IFERROR(VLOOKUP($B157,[1]NUM2!$G$3:$J$72,2,FALSE),0)</f>
        <v>656</v>
      </c>
      <c r="F157" s="99">
        <f>IFERROR(VLOOKUP($B157,[1]NUM2!$G$3:$J$72,3,FALSE),0)</f>
        <v>677</v>
      </c>
      <c r="G157" s="100"/>
      <c r="H157" s="99">
        <f>IFERROR(VLOOKUP($B157,'[1]DEN2 2017'!$G$3:$I$66,2,FALSE),0)</f>
        <v>712</v>
      </c>
      <c r="I157" s="102"/>
      <c r="K157" s="13"/>
    </row>
    <row r="158" spans="1:11" x14ac:dyDescent="0.25">
      <c r="A158" s="2" t="s">
        <v>178</v>
      </c>
      <c r="B158" s="2" t="s">
        <v>180</v>
      </c>
      <c r="C158" s="4"/>
      <c r="D158" s="8"/>
      <c r="E158" s="99">
        <f>IFERROR(VLOOKUP($B158,[1]NUM2!$G$3:$J$72,2,FALSE),0)</f>
        <v>0</v>
      </c>
      <c r="F158" s="99">
        <f>IFERROR(VLOOKUP($B158,[1]NUM2!$G$3:$J$72,3,FALSE),0)</f>
        <v>0</v>
      </c>
      <c r="G158" s="100"/>
      <c r="H158" s="99">
        <f>IFERROR(VLOOKUP($B158,'[1]DEN2 2017'!$G$3:$I$66,2,FALSE),0)</f>
        <v>0</v>
      </c>
      <c r="I158" s="102"/>
    </row>
    <row r="159" spans="1:11" x14ac:dyDescent="0.25">
      <c r="A159" s="2" t="s">
        <v>178</v>
      </c>
      <c r="B159" s="2" t="s">
        <v>181</v>
      </c>
      <c r="C159" s="4"/>
      <c r="D159" s="8"/>
      <c r="E159" s="99">
        <f>IFERROR(VLOOKUP($B159,[1]NUM2!$G$3:$J$72,2,FALSE),0)</f>
        <v>0</v>
      </c>
      <c r="F159" s="99">
        <f>IFERROR(VLOOKUP($B159,[1]NUM2!$G$3:$J$72,3,FALSE),0)</f>
        <v>0</v>
      </c>
      <c r="G159" s="100"/>
      <c r="H159" s="99">
        <f>IFERROR(VLOOKUP($B159,'[1]DEN2 2017'!$G$3:$I$66,2,FALSE),0)</f>
        <v>0</v>
      </c>
      <c r="I159" s="102"/>
    </row>
    <row r="160" spans="1:11" x14ac:dyDescent="0.25">
      <c r="A160" s="2" t="s">
        <v>178</v>
      </c>
      <c r="B160" s="2" t="s">
        <v>182</v>
      </c>
      <c r="C160" s="4"/>
      <c r="D160" s="8"/>
      <c r="E160" s="99">
        <f>IFERROR(VLOOKUP($B160,[1]NUM2!$G$3:$J$72,2,FALSE),0)</f>
        <v>0</v>
      </c>
      <c r="F160" s="99">
        <f>IFERROR(VLOOKUP($B160,[1]NUM2!$G$3:$J$72,3,FALSE),0)</f>
        <v>0</v>
      </c>
      <c r="G160" s="100"/>
      <c r="H160" s="99">
        <f>IFERROR(VLOOKUP($B160,'[1]DEN2 2017'!$G$3:$I$66,2,FALSE),0)</f>
        <v>0</v>
      </c>
      <c r="I160" s="102"/>
    </row>
    <row r="161" spans="1:9" x14ac:dyDescent="0.25">
      <c r="A161" s="2" t="s">
        <v>178</v>
      </c>
      <c r="B161" s="2" t="s">
        <v>183</v>
      </c>
      <c r="C161" s="4"/>
      <c r="D161" s="8"/>
      <c r="E161" s="99">
        <f>IFERROR(VLOOKUP($B161,[1]NUM2!$G$3:$J$72,2,FALSE),0)</f>
        <v>0</v>
      </c>
      <c r="F161" s="99">
        <f>IFERROR(VLOOKUP($B161,[1]NUM2!$G$3:$J$72,3,FALSE),0)</f>
        <v>0</v>
      </c>
      <c r="G161" s="100"/>
      <c r="H161" s="99">
        <f>IFERROR(VLOOKUP($B161,'[1]DEN2 2017'!$G$3:$I$66,2,FALSE),0)</f>
        <v>0</v>
      </c>
      <c r="I161" s="102"/>
    </row>
    <row r="162" spans="1:9" x14ac:dyDescent="0.25">
      <c r="A162" s="2" t="s">
        <v>178</v>
      </c>
      <c r="B162" s="2" t="s">
        <v>184</v>
      </c>
      <c r="C162" s="4"/>
      <c r="D162" s="8"/>
      <c r="E162" s="99">
        <f>IFERROR(VLOOKUP($B162,[1]NUM2!$G$3:$J$72,2,FALSE),0)</f>
        <v>0</v>
      </c>
      <c r="F162" s="99">
        <f>IFERROR(VLOOKUP($B162,[1]NUM2!$G$3:$J$72,3,FALSE),0)</f>
        <v>0</v>
      </c>
      <c r="G162" s="100"/>
      <c r="H162" s="99">
        <f>IFERROR(VLOOKUP($B162,'[1]DEN2 2017'!$G$3:$I$66,2,FALSE),0)</f>
        <v>0</v>
      </c>
      <c r="I162" s="102"/>
    </row>
    <row r="163" spans="1:9" x14ac:dyDescent="0.25">
      <c r="A163" s="2" t="s">
        <v>178</v>
      </c>
      <c r="B163" s="2" t="s">
        <v>185</v>
      </c>
      <c r="C163" s="4"/>
      <c r="D163" s="8"/>
      <c r="E163" s="99">
        <f>IFERROR(VLOOKUP($B163,[1]NUM2!$G$3:$J$72,2,FALSE),0)</f>
        <v>0</v>
      </c>
      <c r="F163" s="99">
        <f>IFERROR(VLOOKUP($B163,[1]NUM2!$G$3:$J$72,3,FALSE),0)</f>
        <v>0</v>
      </c>
      <c r="G163" s="100"/>
      <c r="H163" s="99">
        <f>IFERROR(VLOOKUP($B163,'[1]DEN2 2017'!$G$3:$I$66,2,FALSE),0)</f>
        <v>0</v>
      </c>
      <c r="I163" s="102"/>
    </row>
    <row r="164" spans="1:9" x14ac:dyDescent="0.25">
      <c r="A164" s="137" t="s">
        <v>241</v>
      </c>
      <c r="B164" s="138"/>
      <c r="C164" s="9">
        <f>D164/'Metas Muni'!H18</f>
        <v>1.3208220078211392</v>
      </c>
      <c r="D164" s="49">
        <f>F164/G164</f>
        <v>0.89313984168865435</v>
      </c>
      <c r="E164" s="101">
        <f>SUM(E157:E163)</f>
        <v>656</v>
      </c>
      <c r="F164" s="101">
        <f>SUM(F157:F163)</f>
        <v>677</v>
      </c>
      <c r="G164" s="101">
        <f>+H164+I164</f>
        <v>758</v>
      </c>
      <c r="H164" s="101">
        <f>SUM(H157:H163)</f>
        <v>712</v>
      </c>
      <c r="I164" s="101">
        <v>46</v>
      </c>
    </row>
    <row r="165" spans="1:9" x14ac:dyDescent="0.25">
      <c r="A165"/>
      <c r="B165" s="14" t="s">
        <v>187</v>
      </c>
      <c r="C165" s="51"/>
      <c r="D165" s="16"/>
      <c r="E165" s="50">
        <f>+E164+E156+E151+E137+E124+E105+E94+E88+E77+E62+E50+E45+E40+E26</f>
        <v>76048</v>
      </c>
      <c r="F165" s="50">
        <f>+F164+F156+F151+F137+F124+F105+F94+F88+F77+F62+F50+F45+F40+F26</f>
        <v>77524</v>
      </c>
      <c r="G165" s="50">
        <f>+G164+G156+G151+G137+G124+G105+G94+G88+G77+G62+G50+G45+G40+G26</f>
        <v>83525</v>
      </c>
      <c r="H165" s="50">
        <f>+H164+H156+H151+H137+H124+H105+H94+H88+H77+H62+H50+H45+H40+H26</f>
        <v>74162</v>
      </c>
      <c r="I165" s="50">
        <f>I26+I40+I45+I50+I62+I77+I88+I94+I105+I124+I137+I151+I156+I164</f>
        <v>9363</v>
      </c>
    </row>
    <row r="166" spans="1:9" x14ac:dyDescent="0.25">
      <c r="A166" s="52"/>
      <c r="D166" s="19"/>
      <c r="E166" s="53"/>
    </row>
  </sheetData>
  <mergeCells count="25">
    <mergeCell ref="E1:I1"/>
    <mergeCell ref="E2:F9"/>
    <mergeCell ref="G2:I9"/>
    <mergeCell ref="E10:F10"/>
    <mergeCell ref="G10:G11"/>
    <mergeCell ref="H10:H11"/>
    <mergeCell ref="I10:I11"/>
    <mergeCell ref="A62:B62"/>
    <mergeCell ref="A1:A10"/>
    <mergeCell ref="B1:B10"/>
    <mergeCell ref="C1:C11"/>
    <mergeCell ref="D1:D10"/>
    <mergeCell ref="A26:B26"/>
    <mergeCell ref="A40:B40"/>
    <mergeCell ref="A45:B45"/>
    <mergeCell ref="A50:B50"/>
    <mergeCell ref="A151:B151"/>
    <mergeCell ref="A156:B156"/>
    <mergeCell ref="A164:B164"/>
    <mergeCell ref="A77:B77"/>
    <mergeCell ref="A88:B88"/>
    <mergeCell ref="A94:B94"/>
    <mergeCell ref="A105:B105"/>
    <mergeCell ref="A124:B124"/>
    <mergeCell ref="A137:B137"/>
  </mergeCells>
  <conditionalFormatting sqref="C12:C164">
    <cfRule type="cellIs" dxfId="20" priority="1" operator="lessThan">
      <formula>0.9999</formula>
    </cfRule>
    <cfRule type="cellIs" dxfId="19" priority="2" operator="greaterThan">
      <formula>1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8"/>
  <sheetViews>
    <sheetView zoomScale="80" zoomScaleNormal="80" workbookViewId="0">
      <pane ySplit="11" topLeftCell="A12" activePane="bottomLeft" state="frozen"/>
      <selection pane="bottomLeft" activeCell="A12" sqref="A12"/>
    </sheetView>
  </sheetViews>
  <sheetFormatPr baseColWidth="10" defaultRowHeight="15" x14ac:dyDescent="0.25"/>
  <cols>
    <col min="1" max="1" width="24.28515625" style="5" bestFit="1" customWidth="1"/>
    <col min="2" max="2" width="47" style="5" bestFit="1" customWidth="1"/>
    <col min="3" max="3" width="16.28515625" style="5" customWidth="1"/>
    <col min="4" max="4" width="11.5703125" style="19" bestFit="1" customWidth="1"/>
    <col min="5" max="5" width="9.42578125" style="54" customWidth="1"/>
    <col min="6" max="6" width="9.5703125" style="54" bestFit="1" customWidth="1"/>
    <col min="7" max="7" width="8.85546875" style="5" bestFit="1" customWidth="1"/>
    <col min="8" max="8" width="7" style="5" bestFit="1" customWidth="1"/>
    <col min="9" max="11" width="7" style="5" customWidth="1"/>
    <col min="12" max="12" width="9.85546875" style="5" bestFit="1" customWidth="1"/>
    <col min="13" max="13" width="9.5703125" style="5" bestFit="1" customWidth="1"/>
    <col min="14" max="14" width="11" style="5" bestFit="1" customWidth="1"/>
    <col min="15" max="15" width="9.85546875" style="5" bestFit="1" customWidth="1"/>
    <col min="16" max="17" width="9.140625" style="5" bestFit="1" customWidth="1"/>
    <col min="18" max="18" width="16.28515625" style="5" customWidth="1"/>
    <col min="19" max="19" width="16.7109375" style="5" customWidth="1"/>
    <col min="20" max="256" width="11.42578125" style="5"/>
    <col min="257" max="257" width="24.28515625" style="5" bestFit="1" customWidth="1"/>
    <col min="258" max="258" width="47" style="5" bestFit="1" customWidth="1"/>
    <col min="259" max="259" width="14.28515625" style="5" bestFit="1" customWidth="1"/>
    <col min="260" max="260" width="10.140625" style="5" bestFit="1" customWidth="1"/>
    <col min="261" max="261" width="9.42578125" style="5" customWidth="1"/>
    <col min="262" max="262" width="9.5703125" style="5" bestFit="1" customWidth="1"/>
    <col min="263" max="263" width="7.7109375" style="5" bestFit="1" customWidth="1"/>
    <col min="264" max="264" width="7" style="5" bestFit="1" customWidth="1"/>
    <col min="265" max="267" width="7" style="5" customWidth="1"/>
    <col min="268" max="269" width="8.140625" style="5" bestFit="1" customWidth="1"/>
    <col min="270" max="270" width="9.42578125" style="5" bestFit="1" customWidth="1"/>
    <col min="271" max="271" width="8.42578125" style="5" bestFit="1" customWidth="1"/>
    <col min="272" max="272" width="7.7109375" style="5" bestFit="1" customWidth="1"/>
    <col min="273" max="273" width="7.42578125" style="5" bestFit="1" customWidth="1"/>
    <col min="274" max="274" width="16.28515625" style="5" customWidth="1"/>
    <col min="275" max="275" width="16.7109375" style="5" customWidth="1"/>
    <col min="276" max="512" width="11.42578125" style="5"/>
    <col min="513" max="513" width="24.28515625" style="5" bestFit="1" customWidth="1"/>
    <col min="514" max="514" width="47" style="5" bestFit="1" customWidth="1"/>
    <col min="515" max="515" width="14.28515625" style="5" bestFit="1" customWidth="1"/>
    <col min="516" max="516" width="10.140625" style="5" bestFit="1" customWidth="1"/>
    <col min="517" max="517" width="9.42578125" style="5" customWidth="1"/>
    <col min="518" max="518" width="9.5703125" style="5" bestFit="1" customWidth="1"/>
    <col min="519" max="519" width="7.7109375" style="5" bestFit="1" customWidth="1"/>
    <col min="520" max="520" width="7" style="5" bestFit="1" customWidth="1"/>
    <col min="521" max="523" width="7" style="5" customWidth="1"/>
    <col min="524" max="525" width="8.140625" style="5" bestFit="1" customWidth="1"/>
    <col min="526" max="526" width="9.42578125" style="5" bestFit="1" customWidth="1"/>
    <col min="527" max="527" width="8.42578125" style="5" bestFit="1" customWidth="1"/>
    <col min="528" max="528" width="7.7109375" style="5" bestFit="1" customWidth="1"/>
    <col min="529" max="529" width="7.42578125" style="5" bestFit="1" customWidth="1"/>
    <col min="530" max="530" width="16.28515625" style="5" customWidth="1"/>
    <col min="531" max="531" width="16.7109375" style="5" customWidth="1"/>
    <col min="532" max="768" width="11.42578125" style="5"/>
    <col min="769" max="769" width="24.28515625" style="5" bestFit="1" customWidth="1"/>
    <col min="770" max="770" width="47" style="5" bestFit="1" customWidth="1"/>
    <col min="771" max="771" width="14.28515625" style="5" bestFit="1" customWidth="1"/>
    <col min="772" max="772" width="10.140625" style="5" bestFit="1" customWidth="1"/>
    <col min="773" max="773" width="9.42578125" style="5" customWidth="1"/>
    <col min="774" max="774" width="9.5703125" style="5" bestFit="1" customWidth="1"/>
    <col min="775" max="775" width="7.7109375" style="5" bestFit="1" customWidth="1"/>
    <col min="776" max="776" width="7" style="5" bestFit="1" customWidth="1"/>
    <col min="777" max="779" width="7" style="5" customWidth="1"/>
    <col min="780" max="781" width="8.140625" style="5" bestFit="1" customWidth="1"/>
    <col min="782" max="782" width="9.42578125" style="5" bestFit="1" customWidth="1"/>
    <col min="783" max="783" width="8.42578125" style="5" bestFit="1" customWidth="1"/>
    <col min="784" max="784" width="7.7109375" style="5" bestFit="1" customWidth="1"/>
    <col min="785" max="785" width="7.42578125" style="5" bestFit="1" customWidth="1"/>
    <col min="786" max="786" width="16.28515625" style="5" customWidth="1"/>
    <col min="787" max="787" width="16.7109375" style="5" customWidth="1"/>
    <col min="788" max="1024" width="11.42578125" style="5"/>
    <col min="1025" max="1025" width="24.28515625" style="5" bestFit="1" customWidth="1"/>
    <col min="1026" max="1026" width="47" style="5" bestFit="1" customWidth="1"/>
    <col min="1027" max="1027" width="14.28515625" style="5" bestFit="1" customWidth="1"/>
    <col min="1028" max="1028" width="10.140625" style="5" bestFit="1" customWidth="1"/>
    <col min="1029" max="1029" width="9.42578125" style="5" customWidth="1"/>
    <col min="1030" max="1030" width="9.5703125" style="5" bestFit="1" customWidth="1"/>
    <col min="1031" max="1031" width="7.7109375" style="5" bestFit="1" customWidth="1"/>
    <col min="1032" max="1032" width="7" style="5" bestFit="1" customWidth="1"/>
    <col min="1033" max="1035" width="7" style="5" customWidth="1"/>
    <col min="1036" max="1037" width="8.140625" style="5" bestFit="1" customWidth="1"/>
    <col min="1038" max="1038" width="9.42578125" style="5" bestFit="1" customWidth="1"/>
    <col min="1039" max="1039" width="8.42578125" style="5" bestFit="1" customWidth="1"/>
    <col min="1040" max="1040" width="7.7109375" style="5" bestFit="1" customWidth="1"/>
    <col min="1041" max="1041" width="7.42578125" style="5" bestFit="1" customWidth="1"/>
    <col min="1042" max="1042" width="16.28515625" style="5" customWidth="1"/>
    <col min="1043" max="1043" width="16.7109375" style="5" customWidth="1"/>
    <col min="1044" max="1280" width="11.42578125" style="5"/>
    <col min="1281" max="1281" width="24.28515625" style="5" bestFit="1" customWidth="1"/>
    <col min="1282" max="1282" width="47" style="5" bestFit="1" customWidth="1"/>
    <col min="1283" max="1283" width="14.28515625" style="5" bestFit="1" customWidth="1"/>
    <col min="1284" max="1284" width="10.140625" style="5" bestFit="1" customWidth="1"/>
    <col min="1285" max="1285" width="9.42578125" style="5" customWidth="1"/>
    <col min="1286" max="1286" width="9.5703125" style="5" bestFit="1" customWidth="1"/>
    <col min="1287" max="1287" width="7.7109375" style="5" bestFit="1" customWidth="1"/>
    <col min="1288" max="1288" width="7" style="5" bestFit="1" customWidth="1"/>
    <col min="1289" max="1291" width="7" style="5" customWidth="1"/>
    <col min="1292" max="1293" width="8.140625" style="5" bestFit="1" customWidth="1"/>
    <col min="1294" max="1294" width="9.42578125" style="5" bestFit="1" customWidth="1"/>
    <col min="1295" max="1295" width="8.42578125" style="5" bestFit="1" customWidth="1"/>
    <col min="1296" max="1296" width="7.7109375" style="5" bestFit="1" customWidth="1"/>
    <col min="1297" max="1297" width="7.42578125" style="5" bestFit="1" customWidth="1"/>
    <col min="1298" max="1298" width="16.28515625" style="5" customWidth="1"/>
    <col min="1299" max="1299" width="16.7109375" style="5" customWidth="1"/>
    <col min="1300" max="1536" width="11.42578125" style="5"/>
    <col min="1537" max="1537" width="24.28515625" style="5" bestFit="1" customWidth="1"/>
    <col min="1538" max="1538" width="47" style="5" bestFit="1" customWidth="1"/>
    <col min="1539" max="1539" width="14.28515625" style="5" bestFit="1" customWidth="1"/>
    <col min="1540" max="1540" width="10.140625" style="5" bestFit="1" customWidth="1"/>
    <col min="1541" max="1541" width="9.42578125" style="5" customWidth="1"/>
    <col min="1542" max="1542" width="9.5703125" style="5" bestFit="1" customWidth="1"/>
    <col min="1543" max="1543" width="7.7109375" style="5" bestFit="1" customWidth="1"/>
    <col min="1544" max="1544" width="7" style="5" bestFit="1" customWidth="1"/>
    <col min="1545" max="1547" width="7" style="5" customWidth="1"/>
    <col min="1548" max="1549" width="8.140625" style="5" bestFit="1" customWidth="1"/>
    <col min="1550" max="1550" width="9.42578125" style="5" bestFit="1" customWidth="1"/>
    <col min="1551" max="1551" width="8.42578125" style="5" bestFit="1" customWidth="1"/>
    <col min="1552" max="1552" width="7.7109375" style="5" bestFit="1" customWidth="1"/>
    <col min="1553" max="1553" width="7.42578125" style="5" bestFit="1" customWidth="1"/>
    <col min="1554" max="1554" width="16.28515625" style="5" customWidth="1"/>
    <col min="1555" max="1555" width="16.7109375" style="5" customWidth="1"/>
    <col min="1556" max="1792" width="11.42578125" style="5"/>
    <col min="1793" max="1793" width="24.28515625" style="5" bestFit="1" customWidth="1"/>
    <col min="1794" max="1794" width="47" style="5" bestFit="1" customWidth="1"/>
    <col min="1795" max="1795" width="14.28515625" style="5" bestFit="1" customWidth="1"/>
    <col min="1796" max="1796" width="10.140625" style="5" bestFit="1" customWidth="1"/>
    <col min="1797" max="1797" width="9.42578125" style="5" customWidth="1"/>
    <col min="1798" max="1798" width="9.5703125" style="5" bestFit="1" customWidth="1"/>
    <col min="1799" max="1799" width="7.7109375" style="5" bestFit="1" customWidth="1"/>
    <col min="1800" max="1800" width="7" style="5" bestFit="1" customWidth="1"/>
    <col min="1801" max="1803" width="7" style="5" customWidth="1"/>
    <col min="1804" max="1805" width="8.140625" style="5" bestFit="1" customWidth="1"/>
    <col min="1806" max="1806" width="9.42578125" style="5" bestFit="1" customWidth="1"/>
    <col min="1807" max="1807" width="8.42578125" style="5" bestFit="1" customWidth="1"/>
    <col min="1808" max="1808" width="7.7109375" style="5" bestFit="1" customWidth="1"/>
    <col min="1809" max="1809" width="7.42578125" style="5" bestFit="1" customWidth="1"/>
    <col min="1810" max="1810" width="16.28515625" style="5" customWidth="1"/>
    <col min="1811" max="1811" width="16.7109375" style="5" customWidth="1"/>
    <col min="1812" max="2048" width="11.42578125" style="5"/>
    <col min="2049" max="2049" width="24.28515625" style="5" bestFit="1" customWidth="1"/>
    <col min="2050" max="2050" width="47" style="5" bestFit="1" customWidth="1"/>
    <col min="2051" max="2051" width="14.28515625" style="5" bestFit="1" customWidth="1"/>
    <col min="2052" max="2052" width="10.140625" style="5" bestFit="1" customWidth="1"/>
    <col min="2053" max="2053" width="9.42578125" style="5" customWidth="1"/>
    <col min="2054" max="2054" width="9.5703125" style="5" bestFit="1" customWidth="1"/>
    <col min="2055" max="2055" width="7.7109375" style="5" bestFit="1" customWidth="1"/>
    <col min="2056" max="2056" width="7" style="5" bestFit="1" customWidth="1"/>
    <col min="2057" max="2059" width="7" style="5" customWidth="1"/>
    <col min="2060" max="2061" width="8.140625" style="5" bestFit="1" customWidth="1"/>
    <col min="2062" max="2062" width="9.42578125" style="5" bestFit="1" customWidth="1"/>
    <col min="2063" max="2063" width="8.42578125" style="5" bestFit="1" customWidth="1"/>
    <col min="2064" max="2064" width="7.7109375" style="5" bestFit="1" customWidth="1"/>
    <col min="2065" max="2065" width="7.42578125" style="5" bestFit="1" customWidth="1"/>
    <col min="2066" max="2066" width="16.28515625" style="5" customWidth="1"/>
    <col min="2067" max="2067" width="16.7109375" style="5" customWidth="1"/>
    <col min="2068" max="2304" width="11.42578125" style="5"/>
    <col min="2305" max="2305" width="24.28515625" style="5" bestFit="1" customWidth="1"/>
    <col min="2306" max="2306" width="47" style="5" bestFit="1" customWidth="1"/>
    <col min="2307" max="2307" width="14.28515625" style="5" bestFit="1" customWidth="1"/>
    <col min="2308" max="2308" width="10.140625" style="5" bestFit="1" customWidth="1"/>
    <col min="2309" max="2309" width="9.42578125" style="5" customWidth="1"/>
    <col min="2310" max="2310" width="9.5703125" style="5" bestFit="1" customWidth="1"/>
    <col min="2311" max="2311" width="7.7109375" style="5" bestFit="1" customWidth="1"/>
    <col min="2312" max="2312" width="7" style="5" bestFit="1" customWidth="1"/>
    <col min="2313" max="2315" width="7" style="5" customWidth="1"/>
    <col min="2316" max="2317" width="8.140625" style="5" bestFit="1" customWidth="1"/>
    <col min="2318" max="2318" width="9.42578125" style="5" bestFit="1" customWidth="1"/>
    <col min="2319" max="2319" width="8.42578125" style="5" bestFit="1" customWidth="1"/>
    <col min="2320" max="2320" width="7.7109375" style="5" bestFit="1" customWidth="1"/>
    <col min="2321" max="2321" width="7.42578125" style="5" bestFit="1" customWidth="1"/>
    <col min="2322" max="2322" width="16.28515625" style="5" customWidth="1"/>
    <col min="2323" max="2323" width="16.7109375" style="5" customWidth="1"/>
    <col min="2324" max="2560" width="11.42578125" style="5"/>
    <col min="2561" max="2561" width="24.28515625" style="5" bestFit="1" customWidth="1"/>
    <col min="2562" max="2562" width="47" style="5" bestFit="1" customWidth="1"/>
    <col min="2563" max="2563" width="14.28515625" style="5" bestFit="1" customWidth="1"/>
    <col min="2564" max="2564" width="10.140625" style="5" bestFit="1" customWidth="1"/>
    <col min="2565" max="2565" width="9.42578125" style="5" customWidth="1"/>
    <col min="2566" max="2566" width="9.5703125" style="5" bestFit="1" customWidth="1"/>
    <col min="2567" max="2567" width="7.7109375" style="5" bestFit="1" customWidth="1"/>
    <col min="2568" max="2568" width="7" style="5" bestFit="1" customWidth="1"/>
    <col min="2569" max="2571" width="7" style="5" customWidth="1"/>
    <col min="2572" max="2573" width="8.140625" style="5" bestFit="1" customWidth="1"/>
    <col min="2574" max="2574" width="9.42578125" style="5" bestFit="1" customWidth="1"/>
    <col min="2575" max="2575" width="8.42578125" style="5" bestFit="1" customWidth="1"/>
    <col min="2576" max="2576" width="7.7109375" style="5" bestFit="1" customWidth="1"/>
    <col min="2577" max="2577" width="7.42578125" style="5" bestFit="1" customWidth="1"/>
    <col min="2578" max="2578" width="16.28515625" style="5" customWidth="1"/>
    <col min="2579" max="2579" width="16.7109375" style="5" customWidth="1"/>
    <col min="2580" max="2816" width="11.42578125" style="5"/>
    <col min="2817" max="2817" width="24.28515625" style="5" bestFit="1" customWidth="1"/>
    <col min="2818" max="2818" width="47" style="5" bestFit="1" customWidth="1"/>
    <col min="2819" max="2819" width="14.28515625" style="5" bestFit="1" customWidth="1"/>
    <col min="2820" max="2820" width="10.140625" style="5" bestFit="1" customWidth="1"/>
    <col min="2821" max="2821" width="9.42578125" style="5" customWidth="1"/>
    <col min="2822" max="2822" width="9.5703125" style="5" bestFit="1" customWidth="1"/>
    <col min="2823" max="2823" width="7.7109375" style="5" bestFit="1" customWidth="1"/>
    <col min="2824" max="2824" width="7" style="5" bestFit="1" customWidth="1"/>
    <col min="2825" max="2827" width="7" style="5" customWidth="1"/>
    <col min="2828" max="2829" width="8.140625" style="5" bestFit="1" customWidth="1"/>
    <col min="2830" max="2830" width="9.42578125" style="5" bestFit="1" customWidth="1"/>
    <col min="2831" max="2831" width="8.42578125" style="5" bestFit="1" customWidth="1"/>
    <col min="2832" max="2832" width="7.7109375" style="5" bestFit="1" customWidth="1"/>
    <col min="2833" max="2833" width="7.42578125" style="5" bestFit="1" customWidth="1"/>
    <col min="2834" max="2834" width="16.28515625" style="5" customWidth="1"/>
    <col min="2835" max="2835" width="16.7109375" style="5" customWidth="1"/>
    <col min="2836" max="3072" width="11.42578125" style="5"/>
    <col min="3073" max="3073" width="24.28515625" style="5" bestFit="1" customWidth="1"/>
    <col min="3074" max="3074" width="47" style="5" bestFit="1" customWidth="1"/>
    <col min="3075" max="3075" width="14.28515625" style="5" bestFit="1" customWidth="1"/>
    <col min="3076" max="3076" width="10.140625" style="5" bestFit="1" customWidth="1"/>
    <col min="3077" max="3077" width="9.42578125" style="5" customWidth="1"/>
    <col min="3078" max="3078" width="9.5703125" style="5" bestFit="1" customWidth="1"/>
    <col min="3079" max="3079" width="7.7109375" style="5" bestFit="1" customWidth="1"/>
    <col min="3080" max="3080" width="7" style="5" bestFit="1" customWidth="1"/>
    <col min="3081" max="3083" width="7" style="5" customWidth="1"/>
    <col min="3084" max="3085" width="8.140625" style="5" bestFit="1" customWidth="1"/>
    <col min="3086" max="3086" width="9.42578125" style="5" bestFit="1" customWidth="1"/>
    <col min="3087" max="3087" width="8.42578125" style="5" bestFit="1" customWidth="1"/>
    <col min="3088" max="3088" width="7.7109375" style="5" bestFit="1" customWidth="1"/>
    <col min="3089" max="3089" width="7.42578125" style="5" bestFit="1" customWidth="1"/>
    <col min="3090" max="3090" width="16.28515625" style="5" customWidth="1"/>
    <col min="3091" max="3091" width="16.7109375" style="5" customWidth="1"/>
    <col min="3092" max="3328" width="11.42578125" style="5"/>
    <col min="3329" max="3329" width="24.28515625" style="5" bestFit="1" customWidth="1"/>
    <col min="3330" max="3330" width="47" style="5" bestFit="1" customWidth="1"/>
    <col min="3331" max="3331" width="14.28515625" style="5" bestFit="1" customWidth="1"/>
    <col min="3332" max="3332" width="10.140625" style="5" bestFit="1" customWidth="1"/>
    <col min="3333" max="3333" width="9.42578125" style="5" customWidth="1"/>
    <col min="3334" max="3334" width="9.5703125" style="5" bestFit="1" customWidth="1"/>
    <col min="3335" max="3335" width="7.7109375" style="5" bestFit="1" customWidth="1"/>
    <col min="3336" max="3336" width="7" style="5" bestFit="1" customWidth="1"/>
    <col min="3337" max="3339" width="7" style="5" customWidth="1"/>
    <col min="3340" max="3341" width="8.140625" style="5" bestFit="1" customWidth="1"/>
    <col min="3342" max="3342" width="9.42578125" style="5" bestFit="1" customWidth="1"/>
    <col min="3343" max="3343" width="8.42578125" style="5" bestFit="1" customWidth="1"/>
    <col min="3344" max="3344" width="7.7109375" style="5" bestFit="1" customWidth="1"/>
    <col min="3345" max="3345" width="7.42578125" style="5" bestFit="1" customWidth="1"/>
    <col min="3346" max="3346" width="16.28515625" style="5" customWidth="1"/>
    <col min="3347" max="3347" width="16.7109375" style="5" customWidth="1"/>
    <col min="3348" max="3584" width="11.42578125" style="5"/>
    <col min="3585" max="3585" width="24.28515625" style="5" bestFit="1" customWidth="1"/>
    <col min="3586" max="3586" width="47" style="5" bestFit="1" customWidth="1"/>
    <col min="3587" max="3587" width="14.28515625" style="5" bestFit="1" customWidth="1"/>
    <col min="3588" max="3588" width="10.140625" style="5" bestFit="1" customWidth="1"/>
    <col min="3589" max="3589" width="9.42578125" style="5" customWidth="1"/>
    <col min="3590" max="3590" width="9.5703125" style="5" bestFit="1" customWidth="1"/>
    <col min="3591" max="3591" width="7.7109375" style="5" bestFit="1" customWidth="1"/>
    <col min="3592" max="3592" width="7" style="5" bestFit="1" customWidth="1"/>
    <col min="3593" max="3595" width="7" style="5" customWidth="1"/>
    <col min="3596" max="3597" width="8.140625" style="5" bestFit="1" customWidth="1"/>
    <col min="3598" max="3598" width="9.42578125" style="5" bestFit="1" customWidth="1"/>
    <col min="3599" max="3599" width="8.42578125" style="5" bestFit="1" customWidth="1"/>
    <col min="3600" max="3600" width="7.7109375" style="5" bestFit="1" customWidth="1"/>
    <col min="3601" max="3601" width="7.42578125" style="5" bestFit="1" customWidth="1"/>
    <col min="3602" max="3602" width="16.28515625" style="5" customWidth="1"/>
    <col min="3603" max="3603" width="16.7109375" style="5" customWidth="1"/>
    <col min="3604" max="3840" width="11.42578125" style="5"/>
    <col min="3841" max="3841" width="24.28515625" style="5" bestFit="1" customWidth="1"/>
    <col min="3842" max="3842" width="47" style="5" bestFit="1" customWidth="1"/>
    <col min="3843" max="3843" width="14.28515625" style="5" bestFit="1" customWidth="1"/>
    <col min="3844" max="3844" width="10.140625" style="5" bestFit="1" customWidth="1"/>
    <col min="3845" max="3845" width="9.42578125" style="5" customWidth="1"/>
    <col min="3846" max="3846" width="9.5703125" style="5" bestFit="1" customWidth="1"/>
    <col min="3847" max="3847" width="7.7109375" style="5" bestFit="1" customWidth="1"/>
    <col min="3848" max="3848" width="7" style="5" bestFit="1" customWidth="1"/>
    <col min="3849" max="3851" width="7" style="5" customWidth="1"/>
    <col min="3852" max="3853" width="8.140625" style="5" bestFit="1" customWidth="1"/>
    <col min="3854" max="3854" width="9.42578125" style="5" bestFit="1" customWidth="1"/>
    <col min="3855" max="3855" width="8.42578125" style="5" bestFit="1" customWidth="1"/>
    <col min="3856" max="3856" width="7.7109375" style="5" bestFit="1" customWidth="1"/>
    <col min="3857" max="3857" width="7.42578125" style="5" bestFit="1" customWidth="1"/>
    <col min="3858" max="3858" width="16.28515625" style="5" customWidth="1"/>
    <col min="3859" max="3859" width="16.7109375" style="5" customWidth="1"/>
    <col min="3860" max="4096" width="11.42578125" style="5"/>
    <col min="4097" max="4097" width="24.28515625" style="5" bestFit="1" customWidth="1"/>
    <col min="4098" max="4098" width="47" style="5" bestFit="1" customWidth="1"/>
    <col min="4099" max="4099" width="14.28515625" style="5" bestFit="1" customWidth="1"/>
    <col min="4100" max="4100" width="10.140625" style="5" bestFit="1" customWidth="1"/>
    <col min="4101" max="4101" width="9.42578125" style="5" customWidth="1"/>
    <col min="4102" max="4102" width="9.5703125" style="5" bestFit="1" customWidth="1"/>
    <col min="4103" max="4103" width="7.7109375" style="5" bestFit="1" customWidth="1"/>
    <col min="4104" max="4104" width="7" style="5" bestFit="1" customWidth="1"/>
    <col min="4105" max="4107" width="7" style="5" customWidth="1"/>
    <col min="4108" max="4109" width="8.140625" style="5" bestFit="1" customWidth="1"/>
    <col min="4110" max="4110" width="9.42578125" style="5" bestFit="1" customWidth="1"/>
    <col min="4111" max="4111" width="8.42578125" style="5" bestFit="1" customWidth="1"/>
    <col min="4112" max="4112" width="7.7109375" style="5" bestFit="1" customWidth="1"/>
    <col min="4113" max="4113" width="7.42578125" style="5" bestFit="1" customWidth="1"/>
    <col min="4114" max="4114" width="16.28515625" style="5" customWidth="1"/>
    <col min="4115" max="4115" width="16.7109375" style="5" customWidth="1"/>
    <col min="4116" max="4352" width="11.42578125" style="5"/>
    <col min="4353" max="4353" width="24.28515625" style="5" bestFit="1" customWidth="1"/>
    <col min="4354" max="4354" width="47" style="5" bestFit="1" customWidth="1"/>
    <col min="4355" max="4355" width="14.28515625" style="5" bestFit="1" customWidth="1"/>
    <col min="4356" max="4356" width="10.140625" style="5" bestFit="1" customWidth="1"/>
    <col min="4357" max="4357" width="9.42578125" style="5" customWidth="1"/>
    <col min="4358" max="4358" width="9.5703125" style="5" bestFit="1" customWidth="1"/>
    <col min="4359" max="4359" width="7.7109375" style="5" bestFit="1" customWidth="1"/>
    <col min="4360" max="4360" width="7" style="5" bestFit="1" customWidth="1"/>
    <col min="4361" max="4363" width="7" style="5" customWidth="1"/>
    <col min="4364" max="4365" width="8.140625" style="5" bestFit="1" customWidth="1"/>
    <col min="4366" max="4366" width="9.42578125" style="5" bestFit="1" customWidth="1"/>
    <col min="4367" max="4367" width="8.42578125" style="5" bestFit="1" customWidth="1"/>
    <col min="4368" max="4368" width="7.7109375" style="5" bestFit="1" customWidth="1"/>
    <col min="4369" max="4369" width="7.42578125" style="5" bestFit="1" customWidth="1"/>
    <col min="4370" max="4370" width="16.28515625" style="5" customWidth="1"/>
    <col min="4371" max="4371" width="16.7109375" style="5" customWidth="1"/>
    <col min="4372" max="4608" width="11.42578125" style="5"/>
    <col min="4609" max="4609" width="24.28515625" style="5" bestFit="1" customWidth="1"/>
    <col min="4610" max="4610" width="47" style="5" bestFit="1" customWidth="1"/>
    <col min="4611" max="4611" width="14.28515625" style="5" bestFit="1" customWidth="1"/>
    <col min="4612" max="4612" width="10.140625" style="5" bestFit="1" customWidth="1"/>
    <col min="4613" max="4613" width="9.42578125" style="5" customWidth="1"/>
    <col min="4614" max="4614" width="9.5703125" style="5" bestFit="1" customWidth="1"/>
    <col min="4615" max="4615" width="7.7109375" style="5" bestFit="1" customWidth="1"/>
    <col min="4616" max="4616" width="7" style="5" bestFit="1" customWidth="1"/>
    <col min="4617" max="4619" width="7" style="5" customWidth="1"/>
    <col min="4620" max="4621" width="8.140625" style="5" bestFit="1" customWidth="1"/>
    <col min="4622" max="4622" width="9.42578125" style="5" bestFit="1" customWidth="1"/>
    <col min="4623" max="4623" width="8.42578125" style="5" bestFit="1" customWidth="1"/>
    <col min="4624" max="4624" width="7.7109375" style="5" bestFit="1" customWidth="1"/>
    <col min="4625" max="4625" width="7.42578125" style="5" bestFit="1" customWidth="1"/>
    <col min="4626" max="4626" width="16.28515625" style="5" customWidth="1"/>
    <col min="4627" max="4627" width="16.7109375" style="5" customWidth="1"/>
    <col min="4628" max="4864" width="11.42578125" style="5"/>
    <col min="4865" max="4865" width="24.28515625" style="5" bestFit="1" customWidth="1"/>
    <col min="4866" max="4866" width="47" style="5" bestFit="1" customWidth="1"/>
    <col min="4867" max="4867" width="14.28515625" style="5" bestFit="1" customWidth="1"/>
    <col min="4868" max="4868" width="10.140625" style="5" bestFit="1" customWidth="1"/>
    <col min="4869" max="4869" width="9.42578125" style="5" customWidth="1"/>
    <col min="4870" max="4870" width="9.5703125" style="5" bestFit="1" customWidth="1"/>
    <col min="4871" max="4871" width="7.7109375" style="5" bestFit="1" customWidth="1"/>
    <col min="4872" max="4872" width="7" style="5" bestFit="1" customWidth="1"/>
    <col min="4873" max="4875" width="7" style="5" customWidth="1"/>
    <col min="4876" max="4877" width="8.140625" style="5" bestFit="1" customWidth="1"/>
    <col min="4878" max="4878" width="9.42578125" style="5" bestFit="1" customWidth="1"/>
    <col min="4879" max="4879" width="8.42578125" style="5" bestFit="1" customWidth="1"/>
    <col min="4880" max="4880" width="7.7109375" style="5" bestFit="1" customWidth="1"/>
    <col min="4881" max="4881" width="7.42578125" style="5" bestFit="1" customWidth="1"/>
    <col min="4882" max="4882" width="16.28515625" style="5" customWidth="1"/>
    <col min="4883" max="4883" width="16.7109375" style="5" customWidth="1"/>
    <col min="4884" max="5120" width="11.42578125" style="5"/>
    <col min="5121" max="5121" width="24.28515625" style="5" bestFit="1" customWidth="1"/>
    <col min="5122" max="5122" width="47" style="5" bestFit="1" customWidth="1"/>
    <col min="5123" max="5123" width="14.28515625" style="5" bestFit="1" customWidth="1"/>
    <col min="5124" max="5124" width="10.140625" style="5" bestFit="1" customWidth="1"/>
    <col min="5125" max="5125" width="9.42578125" style="5" customWidth="1"/>
    <col min="5126" max="5126" width="9.5703125" style="5" bestFit="1" customWidth="1"/>
    <col min="5127" max="5127" width="7.7109375" style="5" bestFit="1" customWidth="1"/>
    <col min="5128" max="5128" width="7" style="5" bestFit="1" customWidth="1"/>
    <col min="5129" max="5131" width="7" style="5" customWidth="1"/>
    <col min="5132" max="5133" width="8.140625" style="5" bestFit="1" customWidth="1"/>
    <col min="5134" max="5134" width="9.42578125" style="5" bestFit="1" customWidth="1"/>
    <col min="5135" max="5135" width="8.42578125" style="5" bestFit="1" customWidth="1"/>
    <col min="5136" max="5136" width="7.7109375" style="5" bestFit="1" customWidth="1"/>
    <col min="5137" max="5137" width="7.42578125" style="5" bestFit="1" customWidth="1"/>
    <col min="5138" max="5138" width="16.28515625" style="5" customWidth="1"/>
    <col min="5139" max="5139" width="16.7109375" style="5" customWidth="1"/>
    <col min="5140" max="5376" width="11.42578125" style="5"/>
    <col min="5377" max="5377" width="24.28515625" style="5" bestFit="1" customWidth="1"/>
    <col min="5378" max="5378" width="47" style="5" bestFit="1" customWidth="1"/>
    <col min="5379" max="5379" width="14.28515625" style="5" bestFit="1" customWidth="1"/>
    <col min="5380" max="5380" width="10.140625" style="5" bestFit="1" customWidth="1"/>
    <col min="5381" max="5381" width="9.42578125" style="5" customWidth="1"/>
    <col min="5382" max="5382" width="9.5703125" style="5" bestFit="1" customWidth="1"/>
    <col min="5383" max="5383" width="7.7109375" style="5" bestFit="1" customWidth="1"/>
    <col min="5384" max="5384" width="7" style="5" bestFit="1" customWidth="1"/>
    <col min="5385" max="5387" width="7" style="5" customWidth="1"/>
    <col min="5388" max="5389" width="8.140625" style="5" bestFit="1" customWidth="1"/>
    <col min="5390" max="5390" width="9.42578125" style="5" bestFit="1" customWidth="1"/>
    <col min="5391" max="5391" width="8.42578125" style="5" bestFit="1" customWidth="1"/>
    <col min="5392" max="5392" width="7.7109375" style="5" bestFit="1" customWidth="1"/>
    <col min="5393" max="5393" width="7.42578125" style="5" bestFit="1" customWidth="1"/>
    <col min="5394" max="5394" width="16.28515625" style="5" customWidth="1"/>
    <col min="5395" max="5395" width="16.7109375" style="5" customWidth="1"/>
    <col min="5396" max="5632" width="11.42578125" style="5"/>
    <col min="5633" max="5633" width="24.28515625" style="5" bestFit="1" customWidth="1"/>
    <col min="5634" max="5634" width="47" style="5" bestFit="1" customWidth="1"/>
    <col min="5635" max="5635" width="14.28515625" style="5" bestFit="1" customWidth="1"/>
    <col min="5636" max="5636" width="10.140625" style="5" bestFit="1" customWidth="1"/>
    <col min="5637" max="5637" width="9.42578125" style="5" customWidth="1"/>
    <col min="5638" max="5638" width="9.5703125" style="5" bestFit="1" customWidth="1"/>
    <col min="5639" max="5639" width="7.7109375" style="5" bestFit="1" customWidth="1"/>
    <col min="5640" max="5640" width="7" style="5" bestFit="1" customWidth="1"/>
    <col min="5641" max="5643" width="7" style="5" customWidth="1"/>
    <col min="5644" max="5645" width="8.140625" style="5" bestFit="1" customWidth="1"/>
    <col min="5646" max="5646" width="9.42578125" style="5" bestFit="1" customWidth="1"/>
    <col min="5647" max="5647" width="8.42578125" style="5" bestFit="1" customWidth="1"/>
    <col min="5648" max="5648" width="7.7109375" style="5" bestFit="1" customWidth="1"/>
    <col min="5649" max="5649" width="7.42578125" style="5" bestFit="1" customWidth="1"/>
    <col min="5650" max="5650" width="16.28515625" style="5" customWidth="1"/>
    <col min="5651" max="5651" width="16.7109375" style="5" customWidth="1"/>
    <col min="5652" max="5888" width="11.42578125" style="5"/>
    <col min="5889" max="5889" width="24.28515625" style="5" bestFit="1" customWidth="1"/>
    <col min="5890" max="5890" width="47" style="5" bestFit="1" customWidth="1"/>
    <col min="5891" max="5891" width="14.28515625" style="5" bestFit="1" customWidth="1"/>
    <col min="5892" max="5892" width="10.140625" style="5" bestFit="1" customWidth="1"/>
    <col min="5893" max="5893" width="9.42578125" style="5" customWidth="1"/>
    <col min="5894" max="5894" width="9.5703125" style="5" bestFit="1" customWidth="1"/>
    <col min="5895" max="5895" width="7.7109375" style="5" bestFit="1" customWidth="1"/>
    <col min="5896" max="5896" width="7" style="5" bestFit="1" customWidth="1"/>
    <col min="5897" max="5899" width="7" style="5" customWidth="1"/>
    <col min="5900" max="5901" width="8.140625" style="5" bestFit="1" customWidth="1"/>
    <col min="5902" max="5902" width="9.42578125" style="5" bestFit="1" customWidth="1"/>
    <col min="5903" max="5903" width="8.42578125" style="5" bestFit="1" customWidth="1"/>
    <col min="5904" max="5904" width="7.7109375" style="5" bestFit="1" customWidth="1"/>
    <col min="5905" max="5905" width="7.42578125" style="5" bestFit="1" customWidth="1"/>
    <col min="5906" max="5906" width="16.28515625" style="5" customWidth="1"/>
    <col min="5907" max="5907" width="16.7109375" style="5" customWidth="1"/>
    <col min="5908" max="6144" width="11.42578125" style="5"/>
    <col min="6145" max="6145" width="24.28515625" style="5" bestFit="1" customWidth="1"/>
    <col min="6146" max="6146" width="47" style="5" bestFit="1" customWidth="1"/>
    <col min="6147" max="6147" width="14.28515625" style="5" bestFit="1" customWidth="1"/>
    <col min="6148" max="6148" width="10.140625" style="5" bestFit="1" customWidth="1"/>
    <col min="6149" max="6149" width="9.42578125" style="5" customWidth="1"/>
    <col min="6150" max="6150" width="9.5703125" style="5" bestFit="1" customWidth="1"/>
    <col min="6151" max="6151" width="7.7109375" style="5" bestFit="1" customWidth="1"/>
    <col min="6152" max="6152" width="7" style="5" bestFit="1" customWidth="1"/>
    <col min="6153" max="6155" width="7" style="5" customWidth="1"/>
    <col min="6156" max="6157" width="8.140625" style="5" bestFit="1" customWidth="1"/>
    <col min="6158" max="6158" width="9.42578125" style="5" bestFit="1" customWidth="1"/>
    <col min="6159" max="6159" width="8.42578125" style="5" bestFit="1" customWidth="1"/>
    <col min="6160" max="6160" width="7.7109375" style="5" bestFit="1" customWidth="1"/>
    <col min="6161" max="6161" width="7.42578125" style="5" bestFit="1" customWidth="1"/>
    <col min="6162" max="6162" width="16.28515625" style="5" customWidth="1"/>
    <col min="6163" max="6163" width="16.7109375" style="5" customWidth="1"/>
    <col min="6164" max="6400" width="11.42578125" style="5"/>
    <col min="6401" max="6401" width="24.28515625" style="5" bestFit="1" customWidth="1"/>
    <col min="6402" max="6402" width="47" style="5" bestFit="1" customWidth="1"/>
    <col min="6403" max="6403" width="14.28515625" style="5" bestFit="1" customWidth="1"/>
    <col min="6404" max="6404" width="10.140625" style="5" bestFit="1" customWidth="1"/>
    <col min="6405" max="6405" width="9.42578125" style="5" customWidth="1"/>
    <col min="6406" max="6406" width="9.5703125" style="5" bestFit="1" customWidth="1"/>
    <col min="6407" max="6407" width="7.7109375" style="5" bestFit="1" customWidth="1"/>
    <col min="6408" max="6408" width="7" style="5" bestFit="1" customWidth="1"/>
    <col min="6409" max="6411" width="7" style="5" customWidth="1"/>
    <col min="6412" max="6413" width="8.140625" style="5" bestFit="1" customWidth="1"/>
    <col min="6414" max="6414" width="9.42578125" style="5" bestFit="1" customWidth="1"/>
    <col min="6415" max="6415" width="8.42578125" style="5" bestFit="1" customWidth="1"/>
    <col min="6416" max="6416" width="7.7109375" style="5" bestFit="1" customWidth="1"/>
    <col min="6417" max="6417" width="7.42578125" style="5" bestFit="1" customWidth="1"/>
    <col min="6418" max="6418" width="16.28515625" style="5" customWidth="1"/>
    <col min="6419" max="6419" width="16.7109375" style="5" customWidth="1"/>
    <col min="6420" max="6656" width="11.42578125" style="5"/>
    <col min="6657" max="6657" width="24.28515625" style="5" bestFit="1" customWidth="1"/>
    <col min="6658" max="6658" width="47" style="5" bestFit="1" customWidth="1"/>
    <col min="6659" max="6659" width="14.28515625" style="5" bestFit="1" customWidth="1"/>
    <col min="6660" max="6660" width="10.140625" style="5" bestFit="1" customWidth="1"/>
    <col min="6661" max="6661" width="9.42578125" style="5" customWidth="1"/>
    <col min="6662" max="6662" width="9.5703125" style="5" bestFit="1" customWidth="1"/>
    <col min="6663" max="6663" width="7.7109375" style="5" bestFit="1" customWidth="1"/>
    <col min="6664" max="6664" width="7" style="5" bestFit="1" customWidth="1"/>
    <col min="6665" max="6667" width="7" style="5" customWidth="1"/>
    <col min="6668" max="6669" width="8.140625" style="5" bestFit="1" customWidth="1"/>
    <col min="6670" max="6670" width="9.42578125" style="5" bestFit="1" customWidth="1"/>
    <col min="6671" max="6671" width="8.42578125" style="5" bestFit="1" customWidth="1"/>
    <col min="6672" max="6672" width="7.7109375" style="5" bestFit="1" customWidth="1"/>
    <col min="6673" max="6673" width="7.42578125" style="5" bestFit="1" customWidth="1"/>
    <col min="6674" max="6674" width="16.28515625" style="5" customWidth="1"/>
    <col min="6675" max="6675" width="16.7109375" style="5" customWidth="1"/>
    <col min="6676" max="6912" width="11.42578125" style="5"/>
    <col min="6913" max="6913" width="24.28515625" style="5" bestFit="1" customWidth="1"/>
    <col min="6914" max="6914" width="47" style="5" bestFit="1" customWidth="1"/>
    <col min="6915" max="6915" width="14.28515625" style="5" bestFit="1" customWidth="1"/>
    <col min="6916" max="6916" width="10.140625" style="5" bestFit="1" customWidth="1"/>
    <col min="6917" max="6917" width="9.42578125" style="5" customWidth="1"/>
    <col min="6918" max="6918" width="9.5703125" style="5" bestFit="1" customWidth="1"/>
    <col min="6919" max="6919" width="7.7109375" style="5" bestFit="1" customWidth="1"/>
    <col min="6920" max="6920" width="7" style="5" bestFit="1" customWidth="1"/>
    <col min="6921" max="6923" width="7" style="5" customWidth="1"/>
    <col min="6924" max="6925" width="8.140625" style="5" bestFit="1" customWidth="1"/>
    <col min="6926" max="6926" width="9.42578125" style="5" bestFit="1" customWidth="1"/>
    <col min="6927" max="6927" width="8.42578125" style="5" bestFit="1" customWidth="1"/>
    <col min="6928" max="6928" width="7.7109375" style="5" bestFit="1" customWidth="1"/>
    <col min="6929" max="6929" width="7.42578125" style="5" bestFit="1" customWidth="1"/>
    <col min="6930" max="6930" width="16.28515625" style="5" customWidth="1"/>
    <col min="6931" max="6931" width="16.7109375" style="5" customWidth="1"/>
    <col min="6932" max="7168" width="11.42578125" style="5"/>
    <col min="7169" max="7169" width="24.28515625" style="5" bestFit="1" customWidth="1"/>
    <col min="7170" max="7170" width="47" style="5" bestFit="1" customWidth="1"/>
    <col min="7171" max="7171" width="14.28515625" style="5" bestFit="1" customWidth="1"/>
    <col min="7172" max="7172" width="10.140625" style="5" bestFit="1" customWidth="1"/>
    <col min="7173" max="7173" width="9.42578125" style="5" customWidth="1"/>
    <col min="7174" max="7174" width="9.5703125" style="5" bestFit="1" customWidth="1"/>
    <col min="7175" max="7175" width="7.7109375" style="5" bestFit="1" customWidth="1"/>
    <col min="7176" max="7176" width="7" style="5" bestFit="1" customWidth="1"/>
    <col min="7177" max="7179" width="7" style="5" customWidth="1"/>
    <col min="7180" max="7181" width="8.140625" style="5" bestFit="1" customWidth="1"/>
    <col min="7182" max="7182" width="9.42578125" style="5" bestFit="1" customWidth="1"/>
    <col min="7183" max="7183" width="8.42578125" style="5" bestFit="1" customWidth="1"/>
    <col min="7184" max="7184" width="7.7109375" style="5" bestFit="1" customWidth="1"/>
    <col min="7185" max="7185" width="7.42578125" style="5" bestFit="1" customWidth="1"/>
    <col min="7186" max="7186" width="16.28515625" style="5" customWidth="1"/>
    <col min="7187" max="7187" width="16.7109375" style="5" customWidth="1"/>
    <col min="7188" max="7424" width="11.42578125" style="5"/>
    <col min="7425" max="7425" width="24.28515625" style="5" bestFit="1" customWidth="1"/>
    <col min="7426" max="7426" width="47" style="5" bestFit="1" customWidth="1"/>
    <col min="7427" max="7427" width="14.28515625" style="5" bestFit="1" customWidth="1"/>
    <col min="7428" max="7428" width="10.140625" style="5" bestFit="1" customWidth="1"/>
    <col min="7429" max="7429" width="9.42578125" style="5" customWidth="1"/>
    <col min="7430" max="7430" width="9.5703125" style="5" bestFit="1" customWidth="1"/>
    <col min="7431" max="7431" width="7.7109375" style="5" bestFit="1" customWidth="1"/>
    <col min="7432" max="7432" width="7" style="5" bestFit="1" customWidth="1"/>
    <col min="7433" max="7435" width="7" style="5" customWidth="1"/>
    <col min="7436" max="7437" width="8.140625" style="5" bestFit="1" customWidth="1"/>
    <col min="7438" max="7438" width="9.42578125" style="5" bestFit="1" customWidth="1"/>
    <col min="7439" max="7439" width="8.42578125" style="5" bestFit="1" customWidth="1"/>
    <col min="7440" max="7440" width="7.7109375" style="5" bestFit="1" customWidth="1"/>
    <col min="7441" max="7441" width="7.42578125" style="5" bestFit="1" customWidth="1"/>
    <col min="7442" max="7442" width="16.28515625" style="5" customWidth="1"/>
    <col min="7443" max="7443" width="16.7109375" style="5" customWidth="1"/>
    <col min="7444" max="7680" width="11.42578125" style="5"/>
    <col min="7681" max="7681" width="24.28515625" style="5" bestFit="1" customWidth="1"/>
    <col min="7682" max="7682" width="47" style="5" bestFit="1" customWidth="1"/>
    <col min="7683" max="7683" width="14.28515625" style="5" bestFit="1" customWidth="1"/>
    <col min="7684" max="7684" width="10.140625" style="5" bestFit="1" customWidth="1"/>
    <col min="7685" max="7685" width="9.42578125" style="5" customWidth="1"/>
    <col min="7686" max="7686" width="9.5703125" style="5" bestFit="1" customWidth="1"/>
    <col min="7687" max="7687" width="7.7109375" style="5" bestFit="1" customWidth="1"/>
    <col min="7688" max="7688" width="7" style="5" bestFit="1" customWidth="1"/>
    <col min="7689" max="7691" width="7" style="5" customWidth="1"/>
    <col min="7692" max="7693" width="8.140625" style="5" bestFit="1" customWidth="1"/>
    <col min="7694" max="7694" width="9.42578125" style="5" bestFit="1" customWidth="1"/>
    <col min="7695" max="7695" width="8.42578125" style="5" bestFit="1" customWidth="1"/>
    <col min="7696" max="7696" width="7.7109375" style="5" bestFit="1" customWidth="1"/>
    <col min="7697" max="7697" width="7.42578125" style="5" bestFit="1" customWidth="1"/>
    <col min="7698" max="7698" width="16.28515625" style="5" customWidth="1"/>
    <col min="7699" max="7699" width="16.7109375" style="5" customWidth="1"/>
    <col min="7700" max="7936" width="11.42578125" style="5"/>
    <col min="7937" max="7937" width="24.28515625" style="5" bestFit="1" customWidth="1"/>
    <col min="7938" max="7938" width="47" style="5" bestFit="1" customWidth="1"/>
    <col min="7939" max="7939" width="14.28515625" style="5" bestFit="1" customWidth="1"/>
    <col min="7940" max="7940" width="10.140625" style="5" bestFit="1" customWidth="1"/>
    <col min="7941" max="7941" width="9.42578125" style="5" customWidth="1"/>
    <col min="7942" max="7942" width="9.5703125" style="5" bestFit="1" customWidth="1"/>
    <col min="7943" max="7943" width="7.7109375" style="5" bestFit="1" customWidth="1"/>
    <col min="7944" max="7944" width="7" style="5" bestFit="1" customWidth="1"/>
    <col min="7945" max="7947" width="7" style="5" customWidth="1"/>
    <col min="7948" max="7949" width="8.140625" style="5" bestFit="1" customWidth="1"/>
    <col min="7950" max="7950" width="9.42578125" style="5" bestFit="1" customWidth="1"/>
    <col min="7951" max="7951" width="8.42578125" style="5" bestFit="1" customWidth="1"/>
    <col min="7952" max="7952" width="7.7109375" style="5" bestFit="1" customWidth="1"/>
    <col min="7953" max="7953" width="7.42578125" style="5" bestFit="1" customWidth="1"/>
    <col min="7954" max="7954" width="16.28515625" style="5" customWidth="1"/>
    <col min="7955" max="7955" width="16.7109375" style="5" customWidth="1"/>
    <col min="7956" max="8192" width="11.42578125" style="5"/>
    <col min="8193" max="8193" width="24.28515625" style="5" bestFit="1" customWidth="1"/>
    <col min="8194" max="8194" width="47" style="5" bestFit="1" customWidth="1"/>
    <col min="8195" max="8195" width="14.28515625" style="5" bestFit="1" customWidth="1"/>
    <col min="8196" max="8196" width="10.140625" style="5" bestFit="1" customWidth="1"/>
    <col min="8197" max="8197" width="9.42578125" style="5" customWidth="1"/>
    <col min="8198" max="8198" width="9.5703125" style="5" bestFit="1" customWidth="1"/>
    <col min="8199" max="8199" width="7.7109375" style="5" bestFit="1" customWidth="1"/>
    <col min="8200" max="8200" width="7" style="5" bestFit="1" customWidth="1"/>
    <col min="8201" max="8203" width="7" style="5" customWidth="1"/>
    <col min="8204" max="8205" width="8.140625" style="5" bestFit="1" customWidth="1"/>
    <col min="8206" max="8206" width="9.42578125" style="5" bestFit="1" customWidth="1"/>
    <col min="8207" max="8207" width="8.42578125" style="5" bestFit="1" customWidth="1"/>
    <col min="8208" max="8208" width="7.7109375" style="5" bestFit="1" customWidth="1"/>
    <col min="8209" max="8209" width="7.42578125" style="5" bestFit="1" customWidth="1"/>
    <col min="8210" max="8210" width="16.28515625" style="5" customWidth="1"/>
    <col min="8211" max="8211" width="16.7109375" style="5" customWidth="1"/>
    <col min="8212" max="8448" width="11.42578125" style="5"/>
    <col min="8449" max="8449" width="24.28515625" style="5" bestFit="1" customWidth="1"/>
    <col min="8450" max="8450" width="47" style="5" bestFit="1" customWidth="1"/>
    <col min="8451" max="8451" width="14.28515625" style="5" bestFit="1" customWidth="1"/>
    <col min="8452" max="8452" width="10.140625" style="5" bestFit="1" customWidth="1"/>
    <col min="8453" max="8453" width="9.42578125" style="5" customWidth="1"/>
    <col min="8454" max="8454" width="9.5703125" style="5" bestFit="1" customWidth="1"/>
    <col min="8455" max="8455" width="7.7109375" style="5" bestFit="1" customWidth="1"/>
    <col min="8456" max="8456" width="7" style="5" bestFit="1" customWidth="1"/>
    <col min="8457" max="8459" width="7" style="5" customWidth="1"/>
    <col min="8460" max="8461" width="8.140625" style="5" bestFit="1" customWidth="1"/>
    <col min="8462" max="8462" width="9.42578125" style="5" bestFit="1" customWidth="1"/>
    <col min="8463" max="8463" width="8.42578125" style="5" bestFit="1" customWidth="1"/>
    <col min="8464" max="8464" width="7.7109375" style="5" bestFit="1" customWidth="1"/>
    <col min="8465" max="8465" width="7.42578125" style="5" bestFit="1" customWidth="1"/>
    <col min="8466" max="8466" width="16.28515625" style="5" customWidth="1"/>
    <col min="8467" max="8467" width="16.7109375" style="5" customWidth="1"/>
    <col min="8468" max="8704" width="11.42578125" style="5"/>
    <col min="8705" max="8705" width="24.28515625" style="5" bestFit="1" customWidth="1"/>
    <col min="8706" max="8706" width="47" style="5" bestFit="1" customWidth="1"/>
    <col min="8707" max="8707" width="14.28515625" style="5" bestFit="1" customWidth="1"/>
    <col min="8708" max="8708" width="10.140625" style="5" bestFit="1" customWidth="1"/>
    <col min="8709" max="8709" width="9.42578125" style="5" customWidth="1"/>
    <col min="8710" max="8710" width="9.5703125" style="5" bestFit="1" customWidth="1"/>
    <col min="8711" max="8711" width="7.7109375" style="5" bestFit="1" customWidth="1"/>
    <col min="8712" max="8712" width="7" style="5" bestFit="1" customWidth="1"/>
    <col min="8713" max="8715" width="7" style="5" customWidth="1"/>
    <col min="8716" max="8717" width="8.140625" style="5" bestFit="1" customWidth="1"/>
    <col min="8718" max="8718" width="9.42578125" style="5" bestFit="1" customWidth="1"/>
    <col min="8719" max="8719" width="8.42578125" style="5" bestFit="1" customWidth="1"/>
    <col min="8720" max="8720" width="7.7109375" style="5" bestFit="1" customWidth="1"/>
    <col min="8721" max="8721" width="7.42578125" style="5" bestFit="1" customWidth="1"/>
    <col min="8722" max="8722" width="16.28515625" style="5" customWidth="1"/>
    <col min="8723" max="8723" width="16.7109375" style="5" customWidth="1"/>
    <col min="8724" max="8960" width="11.42578125" style="5"/>
    <col min="8961" max="8961" width="24.28515625" style="5" bestFit="1" customWidth="1"/>
    <col min="8962" max="8962" width="47" style="5" bestFit="1" customWidth="1"/>
    <col min="8963" max="8963" width="14.28515625" style="5" bestFit="1" customWidth="1"/>
    <col min="8964" max="8964" width="10.140625" style="5" bestFit="1" customWidth="1"/>
    <col min="8965" max="8965" width="9.42578125" style="5" customWidth="1"/>
    <col min="8966" max="8966" width="9.5703125" style="5" bestFit="1" customWidth="1"/>
    <col min="8967" max="8967" width="7.7109375" style="5" bestFit="1" customWidth="1"/>
    <col min="8968" max="8968" width="7" style="5" bestFit="1" customWidth="1"/>
    <col min="8969" max="8971" width="7" style="5" customWidth="1"/>
    <col min="8972" max="8973" width="8.140625" style="5" bestFit="1" customWidth="1"/>
    <col min="8974" max="8974" width="9.42578125" style="5" bestFit="1" customWidth="1"/>
    <col min="8975" max="8975" width="8.42578125" style="5" bestFit="1" customWidth="1"/>
    <col min="8976" max="8976" width="7.7109375" style="5" bestFit="1" customWidth="1"/>
    <col min="8977" max="8977" width="7.42578125" style="5" bestFit="1" customWidth="1"/>
    <col min="8978" max="8978" width="16.28515625" style="5" customWidth="1"/>
    <col min="8979" max="8979" width="16.7109375" style="5" customWidth="1"/>
    <col min="8980" max="9216" width="11.42578125" style="5"/>
    <col min="9217" max="9217" width="24.28515625" style="5" bestFit="1" customWidth="1"/>
    <col min="9218" max="9218" width="47" style="5" bestFit="1" customWidth="1"/>
    <col min="9219" max="9219" width="14.28515625" style="5" bestFit="1" customWidth="1"/>
    <col min="9220" max="9220" width="10.140625" style="5" bestFit="1" customWidth="1"/>
    <col min="9221" max="9221" width="9.42578125" style="5" customWidth="1"/>
    <col min="9222" max="9222" width="9.5703125" style="5" bestFit="1" customWidth="1"/>
    <col min="9223" max="9223" width="7.7109375" style="5" bestFit="1" customWidth="1"/>
    <col min="9224" max="9224" width="7" style="5" bestFit="1" customWidth="1"/>
    <col min="9225" max="9227" width="7" style="5" customWidth="1"/>
    <col min="9228" max="9229" width="8.140625" style="5" bestFit="1" customWidth="1"/>
    <col min="9230" max="9230" width="9.42578125" style="5" bestFit="1" customWidth="1"/>
    <col min="9231" max="9231" width="8.42578125" style="5" bestFit="1" customWidth="1"/>
    <col min="9232" max="9232" width="7.7109375" style="5" bestFit="1" customWidth="1"/>
    <col min="9233" max="9233" width="7.42578125" style="5" bestFit="1" customWidth="1"/>
    <col min="9234" max="9234" width="16.28515625" style="5" customWidth="1"/>
    <col min="9235" max="9235" width="16.7109375" style="5" customWidth="1"/>
    <col min="9236" max="9472" width="11.42578125" style="5"/>
    <col min="9473" max="9473" width="24.28515625" style="5" bestFit="1" customWidth="1"/>
    <col min="9474" max="9474" width="47" style="5" bestFit="1" customWidth="1"/>
    <col min="9475" max="9475" width="14.28515625" style="5" bestFit="1" customWidth="1"/>
    <col min="9476" max="9476" width="10.140625" style="5" bestFit="1" customWidth="1"/>
    <col min="9477" max="9477" width="9.42578125" style="5" customWidth="1"/>
    <col min="9478" max="9478" width="9.5703125" style="5" bestFit="1" customWidth="1"/>
    <col min="9479" max="9479" width="7.7109375" style="5" bestFit="1" customWidth="1"/>
    <col min="9480" max="9480" width="7" style="5" bestFit="1" customWidth="1"/>
    <col min="9481" max="9483" width="7" style="5" customWidth="1"/>
    <col min="9484" max="9485" width="8.140625" style="5" bestFit="1" customWidth="1"/>
    <col min="9486" max="9486" width="9.42578125" style="5" bestFit="1" customWidth="1"/>
    <col min="9487" max="9487" width="8.42578125" style="5" bestFit="1" customWidth="1"/>
    <col min="9488" max="9488" width="7.7109375" style="5" bestFit="1" customWidth="1"/>
    <col min="9489" max="9489" width="7.42578125" style="5" bestFit="1" customWidth="1"/>
    <col min="9490" max="9490" width="16.28515625" style="5" customWidth="1"/>
    <col min="9491" max="9491" width="16.7109375" style="5" customWidth="1"/>
    <col min="9492" max="9728" width="11.42578125" style="5"/>
    <col min="9729" max="9729" width="24.28515625" style="5" bestFit="1" customWidth="1"/>
    <col min="9730" max="9730" width="47" style="5" bestFit="1" customWidth="1"/>
    <col min="9731" max="9731" width="14.28515625" style="5" bestFit="1" customWidth="1"/>
    <col min="9732" max="9732" width="10.140625" style="5" bestFit="1" customWidth="1"/>
    <col min="9733" max="9733" width="9.42578125" style="5" customWidth="1"/>
    <col min="9734" max="9734" width="9.5703125" style="5" bestFit="1" customWidth="1"/>
    <col min="9735" max="9735" width="7.7109375" style="5" bestFit="1" customWidth="1"/>
    <col min="9736" max="9736" width="7" style="5" bestFit="1" customWidth="1"/>
    <col min="9737" max="9739" width="7" style="5" customWidth="1"/>
    <col min="9740" max="9741" width="8.140625" style="5" bestFit="1" customWidth="1"/>
    <col min="9742" max="9742" width="9.42578125" style="5" bestFit="1" customWidth="1"/>
    <col min="9743" max="9743" width="8.42578125" style="5" bestFit="1" customWidth="1"/>
    <col min="9744" max="9744" width="7.7109375" style="5" bestFit="1" customWidth="1"/>
    <col min="9745" max="9745" width="7.42578125" style="5" bestFit="1" customWidth="1"/>
    <col min="9746" max="9746" width="16.28515625" style="5" customWidth="1"/>
    <col min="9747" max="9747" width="16.7109375" style="5" customWidth="1"/>
    <col min="9748" max="9984" width="11.42578125" style="5"/>
    <col min="9985" max="9985" width="24.28515625" style="5" bestFit="1" customWidth="1"/>
    <col min="9986" max="9986" width="47" style="5" bestFit="1" customWidth="1"/>
    <col min="9987" max="9987" width="14.28515625" style="5" bestFit="1" customWidth="1"/>
    <col min="9988" max="9988" width="10.140625" style="5" bestFit="1" customWidth="1"/>
    <col min="9989" max="9989" width="9.42578125" style="5" customWidth="1"/>
    <col min="9990" max="9990" width="9.5703125" style="5" bestFit="1" customWidth="1"/>
    <col min="9991" max="9991" width="7.7109375" style="5" bestFit="1" customWidth="1"/>
    <col min="9992" max="9992" width="7" style="5" bestFit="1" customWidth="1"/>
    <col min="9993" max="9995" width="7" style="5" customWidth="1"/>
    <col min="9996" max="9997" width="8.140625" style="5" bestFit="1" customWidth="1"/>
    <col min="9998" max="9998" width="9.42578125" style="5" bestFit="1" customWidth="1"/>
    <col min="9999" max="9999" width="8.42578125" style="5" bestFit="1" customWidth="1"/>
    <col min="10000" max="10000" width="7.7109375" style="5" bestFit="1" customWidth="1"/>
    <col min="10001" max="10001" width="7.42578125" style="5" bestFit="1" customWidth="1"/>
    <col min="10002" max="10002" width="16.28515625" style="5" customWidth="1"/>
    <col min="10003" max="10003" width="16.7109375" style="5" customWidth="1"/>
    <col min="10004" max="10240" width="11.42578125" style="5"/>
    <col min="10241" max="10241" width="24.28515625" style="5" bestFit="1" customWidth="1"/>
    <col min="10242" max="10242" width="47" style="5" bestFit="1" customWidth="1"/>
    <col min="10243" max="10243" width="14.28515625" style="5" bestFit="1" customWidth="1"/>
    <col min="10244" max="10244" width="10.140625" style="5" bestFit="1" customWidth="1"/>
    <col min="10245" max="10245" width="9.42578125" style="5" customWidth="1"/>
    <col min="10246" max="10246" width="9.5703125" style="5" bestFit="1" customWidth="1"/>
    <col min="10247" max="10247" width="7.7109375" style="5" bestFit="1" customWidth="1"/>
    <col min="10248" max="10248" width="7" style="5" bestFit="1" customWidth="1"/>
    <col min="10249" max="10251" width="7" style="5" customWidth="1"/>
    <col min="10252" max="10253" width="8.140625" style="5" bestFit="1" customWidth="1"/>
    <col min="10254" max="10254" width="9.42578125" style="5" bestFit="1" customWidth="1"/>
    <col min="10255" max="10255" width="8.42578125" style="5" bestFit="1" customWidth="1"/>
    <col min="10256" max="10256" width="7.7109375" style="5" bestFit="1" customWidth="1"/>
    <col min="10257" max="10257" width="7.42578125" style="5" bestFit="1" customWidth="1"/>
    <col min="10258" max="10258" width="16.28515625" style="5" customWidth="1"/>
    <col min="10259" max="10259" width="16.7109375" style="5" customWidth="1"/>
    <col min="10260" max="10496" width="11.42578125" style="5"/>
    <col min="10497" max="10497" width="24.28515625" style="5" bestFit="1" customWidth="1"/>
    <col min="10498" max="10498" width="47" style="5" bestFit="1" customWidth="1"/>
    <col min="10499" max="10499" width="14.28515625" style="5" bestFit="1" customWidth="1"/>
    <col min="10500" max="10500" width="10.140625" style="5" bestFit="1" customWidth="1"/>
    <col min="10501" max="10501" width="9.42578125" style="5" customWidth="1"/>
    <col min="10502" max="10502" width="9.5703125" style="5" bestFit="1" customWidth="1"/>
    <col min="10503" max="10503" width="7.7109375" style="5" bestFit="1" customWidth="1"/>
    <col min="10504" max="10504" width="7" style="5" bestFit="1" customWidth="1"/>
    <col min="10505" max="10507" width="7" style="5" customWidth="1"/>
    <col min="10508" max="10509" width="8.140625" style="5" bestFit="1" customWidth="1"/>
    <col min="10510" max="10510" width="9.42578125" style="5" bestFit="1" customWidth="1"/>
    <col min="10511" max="10511" width="8.42578125" style="5" bestFit="1" customWidth="1"/>
    <col min="10512" max="10512" width="7.7109375" style="5" bestFit="1" customWidth="1"/>
    <col min="10513" max="10513" width="7.42578125" style="5" bestFit="1" customWidth="1"/>
    <col min="10514" max="10514" width="16.28515625" style="5" customWidth="1"/>
    <col min="10515" max="10515" width="16.7109375" style="5" customWidth="1"/>
    <col min="10516" max="10752" width="11.42578125" style="5"/>
    <col min="10753" max="10753" width="24.28515625" style="5" bestFit="1" customWidth="1"/>
    <col min="10754" max="10754" width="47" style="5" bestFit="1" customWidth="1"/>
    <col min="10755" max="10755" width="14.28515625" style="5" bestFit="1" customWidth="1"/>
    <col min="10756" max="10756" width="10.140625" style="5" bestFit="1" customWidth="1"/>
    <col min="10757" max="10757" width="9.42578125" style="5" customWidth="1"/>
    <col min="10758" max="10758" width="9.5703125" style="5" bestFit="1" customWidth="1"/>
    <col min="10759" max="10759" width="7.7109375" style="5" bestFit="1" customWidth="1"/>
    <col min="10760" max="10760" width="7" style="5" bestFit="1" customWidth="1"/>
    <col min="10761" max="10763" width="7" style="5" customWidth="1"/>
    <col min="10764" max="10765" width="8.140625" style="5" bestFit="1" customWidth="1"/>
    <col min="10766" max="10766" width="9.42578125" style="5" bestFit="1" customWidth="1"/>
    <col min="10767" max="10767" width="8.42578125" style="5" bestFit="1" customWidth="1"/>
    <col min="10768" max="10768" width="7.7109375" style="5" bestFit="1" customWidth="1"/>
    <col min="10769" max="10769" width="7.42578125" style="5" bestFit="1" customWidth="1"/>
    <col min="10770" max="10770" width="16.28515625" style="5" customWidth="1"/>
    <col min="10771" max="10771" width="16.7109375" style="5" customWidth="1"/>
    <col min="10772" max="11008" width="11.42578125" style="5"/>
    <col min="11009" max="11009" width="24.28515625" style="5" bestFit="1" customWidth="1"/>
    <col min="11010" max="11010" width="47" style="5" bestFit="1" customWidth="1"/>
    <col min="11011" max="11011" width="14.28515625" style="5" bestFit="1" customWidth="1"/>
    <col min="11012" max="11012" width="10.140625" style="5" bestFit="1" customWidth="1"/>
    <col min="11013" max="11013" width="9.42578125" style="5" customWidth="1"/>
    <col min="11014" max="11014" width="9.5703125" style="5" bestFit="1" customWidth="1"/>
    <col min="11015" max="11015" width="7.7109375" style="5" bestFit="1" customWidth="1"/>
    <col min="11016" max="11016" width="7" style="5" bestFit="1" customWidth="1"/>
    <col min="11017" max="11019" width="7" style="5" customWidth="1"/>
    <col min="11020" max="11021" width="8.140625" style="5" bestFit="1" customWidth="1"/>
    <col min="11022" max="11022" width="9.42578125" style="5" bestFit="1" customWidth="1"/>
    <col min="11023" max="11023" width="8.42578125" style="5" bestFit="1" customWidth="1"/>
    <col min="11024" max="11024" width="7.7109375" style="5" bestFit="1" customWidth="1"/>
    <col min="11025" max="11025" width="7.42578125" style="5" bestFit="1" customWidth="1"/>
    <col min="11026" max="11026" width="16.28515625" style="5" customWidth="1"/>
    <col min="11027" max="11027" width="16.7109375" style="5" customWidth="1"/>
    <col min="11028" max="11264" width="11.42578125" style="5"/>
    <col min="11265" max="11265" width="24.28515625" style="5" bestFit="1" customWidth="1"/>
    <col min="11266" max="11266" width="47" style="5" bestFit="1" customWidth="1"/>
    <col min="11267" max="11267" width="14.28515625" style="5" bestFit="1" customWidth="1"/>
    <col min="11268" max="11268" width="10.140625" style="5" bestFit="1" customWidth="1"/>
    <col min="11269" max="11269" width="9.42578125" style="5" customWidth="1"/>
    <col min="11270" max="11270" width="9.5703125" style="5" bestFit="1" customWidth="1"/>
    <col min="11271" max="11271" width="7.7109375" style="5" bestFit="1" customWidth="1"/>
    <col min="11272" max="11272" width="7" style="5" bestFit="1" customWidth="1"/>
    <col min="11273" max="11275" width="7" style="5" customWidth="1"/>
    <col min="11276" max="11277" width="8.140625" style="5" bestFit="1" customWidth="1"/>
    <col min="11278" max="11278" width="9.42578125" style="5" bestFit="1" customWidth="1"/>
    <col min="11279" max="11279" width="8.42578125" style="5" bestFit="1" customWidth="1"/>
    <col min="11280" max="11280" width="7.7109375" style="5" bestFit="1" customWidth="1"/>
    <col min="11281" max="11281" width="7.42578125" style="5" bestFit="1" customWidth="1"/>
    <col min="11282" max="11282" width="16.28515625" style="5" customWidth="1"/>
    <col min="11283" max="11283" width="16.7109375" style="5" customWidth="1"/>
    <col min="11284" max="11520" width="11.42578125" style="5"/>
    <col min="11521" max="11521" width="24.28515625" style="5" bestFit="1" customWidth="1"/>
    <col min="11522" max="11522" width="47" style="5" bestFit="1" customWidth="1"/>
    <col min="11523" max="11523" width="14.28515625" style="5" bestFit="1" customWidth="1"/>
    <col min="11524" max="11524" width="10.140625" style="5" bestFit="1" customWidth="1"/>
    <col min="11525" max="11525" width="9.42578125" style="5" customWidth="1"/>
    <col min="11526" max="11526" width="9.5703125" style="5" bestFit="1" customWidth="1"/>
    <col min="11527" max="11527" width="7.7109375" style="5" bestFit="1" customWidth="1"/>
    <col min="11528" max="11528" width="7" style="5" bestFit="1" customWidth="1"/>
    <col min="11529" max="11531" width="7" style="5" customWidth="1"/>
    <col min="11532" max="11533" width="8.140625" style="5" bestFit="1" customWidth="1"/>
    <col min="11534" max="11534" width="9.42578125" style="5" bestFit="1" customWidth="1"/>
    <col min="11535" max="11535" width="8.42578125" style="5" bestFit="1" customWidth="1"/>
    <col min="11536" max="11536" width="7.7109375" style="5" bestFit="1" customWidth="1"/>
    <col min="11537" max="11537" width="7.42578125" style="5" bestFit="1" customWidth="1"/>
    <col min="11538" max="11538" width="16.28515625" style="5" customWidth="1"/>
    <col min="11539" max="11539" width="16.7109375" style="5" customWidth="1"/>
    <col min="11540" max="11776" width="11.42578125" style="5"/>
    <col min="11777" max="11777" width="24.28515625" style="5" bestFit="1" customWidth="1"/>
    <col min="11778" max="11778" width="47" style="5" bestFit="1" customWidth="1"/>
    <col min="11779" max="11779" width="14.28515625" style="5" bestFit="1" customWidth="1"/>
    <col min="11780" max="11780" width="10.140625" style="5" bestFit="1" customWidth="1"/>
    <col min="11781" max="11781" width="9.42578125" style="5" customWidth="1"/>
    <col min="11782" max="11782" width="9.5703125" style="5" bestFit="1" customWidth="1"/>
    <col min="11783" max="11783" width="7.7109375" style="5" bestFit="1" customWidth="1"/>
    <col min="11784" max="11784" width="7" style="5" bestFit="1" customWidth="1"/>
    <col min="11785" max="11787" width="7" style="5" customWidth="1"/>
    <col min="11788" max="11789" width="8.140625" style="5" bestFit="1" customWidth="1"/>
    <col min="11790" max="11790" width="9.42578125" style="5" bestFit="1" customWidth="1"/>
    <col min="11791" max="11791" width="8.42578125" style="5" bestFit="1" customWidth="1"/>
    <col min="11792" max="11792" width="7.7109375" style="5" bestFit="1" customWidth="1"/>
    <col min="11793" max="11793" width="7.42578125" style="5" bestFit="1" customWidth="1"/>
    <col min="11794" max="11794" width="16.28515625" style="5" customWidth="1"/>
    <col min="11795" max="11795" width="16.7109375" style="5" customWidth="1"/>
    <col min="11796" max="12032" width="11.42578125" style="5"/>
    <col min="12033" max="12033" width="24.28515625" style="5" bestFit="1" customWidth="1"/>
    <col min="12034" max="12034" width="47" style="5" bestFit="1" customWidth="1"/>
    <col min="12035" max="12035" width="14.28515625" style="5" bestFit="1" customWidth="1"/>
    <col min="12036" max="12036" width="10.140625" style="5" bestFit="1" customWidth="1"/>
    <col min="12037" max="12037" width="9.42578125" style="5" customWidth="1"/>
    <col min="12038" max="12038" width="9.5703125" style="5" bestFit="1" customWidth="1"/>
    <col min="12039" max="12039" width="7.7109375" style="5" bestFit="1" customWidth="1"/>
    <col min="12040" max="12040" width="7" style="5" bestFit="1" customWidth="1"/>
    <col min="12041" max="12043" width="7" style="5" customWidth="1"/>
    <col min="12044" max="12045" width="8.140625" style="5" bestFit="1" customWidth="1"/>
    <col min="12046" max="12046" width="9.42578125" style="5" bestFit="1" customWidth="1"/>
    <col min="12047" max="12047" width="8.42578125" style="5" bestFit="1" customWidth="1"/>
    <col min="12048" max="12048" width="7.7109375" style="5" bestFit="1" customWidth="1"/>
    <col min="12049" max="12049" width="7.42578125" style="5" bestFit="1" customWidth="1"/>
    <col min="12050" max="12050" width="16.28515625" style="5" customWidth="1"/>
    <col min="12051" max="12051" width="16.7109375" style="5" customWidth="1"/>
    <col min="12052" max="12288" width="11.42578125" style="5"/>
    <col min="12289" max="12289" width="24.28515625" style="5" bestFit="1" customWidth="1"/>
    <col min="12290" max="12290" width="47" style="5" bestFit="1" customWidth="1"/>
    <col min="12291" max="12291" width="14.28515625" style="5" bestFit="1" customWidth="1"/>
    <col min="12292" max="12292" width="10.140625" style="5" bestFit="1" customWidth="1"/>
    <col min="12293" max="12293" width="9.42578125" style="5" customWidth="1"/>
    <col min="12294" max="12294" width="9.5703125" style="5" bestFit="1" customWidth="1"/>
    <col min="12295" max="12295" width="7.7109375" style="5" bestFit="1" customWidth="1"/>
    <col min="12296" max="12296" width="7" style="5" bestFit="1" customWidth="1"/>
    <col min="12297" max="12299" width="7" style="5" customWidth="1"/>
    <col min="12300" max="12301" width="8.140625" style="5" bestFit="1" customWidth="1"/>
    <col min="12302" max="12302" width="9.42578125" style="5" bestFit="1" customWidth="1"/>
    <col min="12303" max="12303" width="8.42578125" style="5" bestFit="1" customWidth="1"/>
    <col min="12304" max="12304" width="7.7109375" style="5" bestFit="1" customWidth="1"/>
    <col min="12305" max="12305" width="7.42578125" style="5" bestFit="1" customWidth="1"/>
    <col min="12306" max="12306" width="16.28515625" style="5" customWidth="1"/>
    <col min="12307" max="12307" width="16.7109375" style="5" customWidth="1"/>
    <col min="12308" max="12544" width="11.42578125" style="5"/>
    <col min="12545" max="12545" width="24.28515625" style="5" bestFit="1" customWidth="1"/>
    <col min="12546" max="12546" width="47" style="5" bestFit="1" customWidth="1"/>
    <col min="12547" max="12547" width="14.28515625" style="5" bestFit="1" customWidth="1"/>
    <col min="12548" max="12548" width="10.140625" style="5" bestFit="1" customWidth="1"/>
    <col min="12549" max="12549" width="9.42578125" style="5" customWidth="1"/>
    <col min="12550" max="12550" width="9.5703125" style="5" bestFit="1" customWidth="1"/>
    <col min="12551" max="12551" width="7.7109375" style="5" bestFit="1" customWidth="1"/>
    <col min="12552" max="12552" width="7" style="5" bestFit="1" customWidth="1"/>
    <col min="12553" max="12555" width="7" style="5" customWidth="1"/>
    <col min="12556" max="12557" width="8.140625" style="5" bestFit="1" customWidth="1"/>
    <col min="12558" max="12558" width="9.42578125" style="5" bestFit="1" customWidth="1"/>
    <col min="12559" max="12559" width="8.42578125" style="5" bestFit="1" customWidth="1"/>
    <col min="12560" max="12560" width="7.7109375" style="5" bestFit="1" customWidth="1"/>
    <col min="12561" max="12561" width="7.42578125" style="5" bestFit="1" customWidth="1"/>
    <col min="12562" max="12562" width="16.28515625" style="5" customWidth="1"/>
    <col min="12563" max="12563" width="16.7109375" style="5" customWidth="1"/>
    <col min="12564" max="12800" width="11.42578125" style="5"/>
    <col min="12801" max="12801" width="24.28515625" style="5" bestFit="1" customWidth="1"/>
    <col min="12802" max="12802" width="47" style="5" bestFit="1" customWidth="1"/>
    <col min="12803" max="12803" width="14.28515625" style="5" bestFit="1" customWidth="1"/>
    <col min="12804" max="12804" width="10.140625" style="5" bestFit="1" customWidth="1"/>
    <col min="12805" max="12805" width="9.42578125" style="5" customWidth="1"/>
    <col min="12806" max="12806" width="9.5703125" style="5" bestFit="1" customWidth="1"/>
    <col min="12807" max="12807" width="7.7109375" style="5" bestFit="1" customWidth="1"/>
    <col min="12808" max="12808" width="7" style="5" bestFit="1" customWidth="1"/>
    <col min="12809" max="12811" width="7" style="5" customWidth="1"/>
    <col min="12812" max="12813" width="8.140625" style="5" bestFit="1" customWidth="1"/>
    <col min="12814" max="12814" width="9.42578125" style="5" bestFit="1" customWidth="1"/>
    <col min="12815" max="12815" width="8.42578125" style="5" bestFit="1" customWidth="1"/>
    <col min="12816" max="12816" width="7.7109375" style="5" bestFit="1" customWidth="1"/>
    <col min="12817" max="12817" width="7.42578125" style="5" bestFit="1" customWidth="1"/>
    <col min="12818" max="12818" width="16.28515625" style="5" customWidth="1"/>
    <col min="12819" max="12819" width="16.7109375" style="5" customWidth="1"/>
    <col min="12820" max="13056" width="11.42578125" style="5"/>
    <col min="13057" max="13057" width="24.28515625" style="5" bestFit="1" customWidth="1"/>
    <col min="13058" max="13058" width="47" style="5" bestFit="1" customWidth="1"/>
    <col min="13059" max="13059" width="14.28515625" style="5" bestFit="1" customWidth="1"/>
    <col min="13060" max="13060" width="10.140625" style="5" bestFit="1" customWidth="1"/>
    <col min="13061" max="13061" width="9.42578125" style="5" customWidth="1"/>
    <col min="13062" max="13062" width="9.5703125" style="5" bestFit="1" customWidth="1"/>
    <col min="13063" max="13063" width="7.7109375" style="5" bestFit="1" customWidth="1"/>
    <col min="13064" max="13064" width="7" style="5" bestFit="1" customWidth="1"/>
    <col min="13065" max="13067" width="7" style="5" customWidth="1"/>
    <col min="13068" max="13069" width="8.140625" style="5" bestFit="1" customWidth="1"/>
    <col min="13070" max="13070" width="9.42578125" style="5" bestFit="1" customWidth="1"/>
    <col min="13071" max="13071" width="8.42578125" style="5" bestFit="1" customWidth="1"/>
    <col min="13072" max="13072" width="7.7109375" style="5" bestFit="1" customWidth="1"/>
    <col min="13073" max="13073" width="7.42578125" style="5" bestFit="1" customWidth="1"/>
    <col min="13074" max="13074" width="16.28515625" style="5" customWidth="1"/>
    <col min="13075" max="13075" width="16.7109375" style="5" customWidth="1"/>
    <col min="13076" max="13312" width="11.42578125" style="5"/>
    <col min="13313" max="13313" width="24.28515625" style="5" bestFit="1" customWidth="1"/>
    <col min="13314" max="13314" width="47" style="5" bestFit="1" customWidth="1"/>
    <col min="13315" max="13315" width="14.28515625" style="5" bestFit="1" customWidth="1"/>
    <col min="13316" max="13316" width="10.140625" style="5" bestFit="1" customWidth="1"/>
    <col min="13317" max="13317" width="9.42578125" style="5" customWidth="1"/>
    <col min="13318" max="13318" width="9.5703125" style="5" bestFit="1" customWidth="1"/>
    <col min="13319" max="13319" width="7.7109375" style="5" bestFit="1" customWidth="1"/>
    <col min="13320" max="13320" width="7" style="5" bestFit="1" customWidth="1"/>
    <col min="13321" max="13323" width="7" style="5" customWidth="1"/>
    <col min="13324" max="13325" width="8.140625" style="5" bestFit="1" customWidth="1"/>
    <col min="13326" max="13326" width="9.42578125" style="5" bestFit="1" customWidth="1"/>
    <col min="13327" max="13327" width="8.42578125" style="5" bestFit="1" customWidth="1"/>
    <col min="13328" max="13328" width="7.7109375" style="5" bestFit="1" customWidth="1"/>
    <col min="13329" max="13329" width="7.42578125" style="5" bestFit="1" customWidth="1"/>
    <col min="13330" max="13330" width="16.28515625" style="5" customWidth="1"/>
    <col min="13331" max="13331" width="16.7109375" style="5" customWidth="1"/>
    <col min="13332" max="13568" width="11.42578125" style="5"/>
    <col min="13569" max="13569" width="24.28515625" style="5" bestFit="1" customWidth="1"/>
    <col min="13570" max="13570" width="47" style="5" bestFit="1" customWidth="1"/>
    <col min="13571" max="13571" width="14.28515625" style="5" bestFit="1" customWidth="1"/>
    <col min="13572" max="13572" width="10.140625" style="5" bestFit="1" customWidth="1"/>
    <col min="13573" max="13573" width="9.42578125" style="5" customWidth="1"/>
    <col min="13574" max="13574" width="9.5703125" style="5" bestFit="1" customWidth="1"/>
    <col min="13575" max="13575" width="7.7109375" style="5" bestFit="1" customWidth="1"/>
    <col min="13576" max="13576" width="7" style="5" bestFit="1" customWidth="1"/>
    <col min="13577" max="13579" width="7" style="5" customWidth="1"/>
    <col min="13580" max="13581" width="8.140625" style="5" bestFit="1" customWidth="1"/>
    <col min="13582" max="13582" width="9.42578125" style="5" bestFit="1" customWidth="1"/>
    <col min="13583" max="13583" width="8.42578125" style="5" bestFit="1" customWidth="1"/>
    <col min="13584" max="13584" width="7.7109375" style="5" bestFit="1" customWidth="1"/>
    <col min="13585" max="13585" width="7.42578125" style="5" bestFit="1" customWidth="1"/>
    <col min="13586" max="13586" width="16.28515625" style="5" customWidth="1"/>
    <col min="13587" max="13587" width="16.7109375" style="5" customWidth="1"/>
    <col min="13588" max="13824" width="11.42578125" style="5"/>
    <col min="13825" max="13825" width="24.28515625" style="5" bestFit="1" customWidth="1"/>
    <col min="13826" max="13826" width="47" style="5" bestFit="1" customWidth="1"/>
    <col min="13827" max="13827" width="14.28515625" style="5" bestFit="1" customWidth="1"/>
    <col min="13828" max="13828" width="10.140625" style="5" bestFit="1" customWidth="1"/>
    <col min="13829" max="13829" width="9.42578125" style="5" customWidth="1"/>
    <col min="13830" max="13830" width="9.5703125" style="5" bestFit="1" customWidth="1"/>
    <col min="13831" max="13831" width="7.7109375" style="5" bestFit="1" customWidth="1"/>
    <col min="13832" max="13832" width="7" style="5" bestFit="1" customWidth="1"/>
    <col min="13833" max="13835" width="7" style="5" customWidth="1"/>
    <col min="13836" max="13837" width="8.140625" style="5" bestFit="1" customWidth="1"/>
    <col min="13838" max="13838" width="9.42578125" style="5" bestFit="1" customWidth="1"/>
    <col min="13839" max="13839" width="8.42578125" style="5" bestFit="1" customWidth="1"/>
    <col min="13840" max="13840" width="7.7109375" style="5" bestFit="1" customWidth="1"/>
    <col min="13841" max="13841" width="7.42578125" style="5" bestFit="1" customWidth="1"/>
    <col min="13842" max="13842" width="16.28515625" style="5" customWidth="1"/>
    <col min="13843" max="13843" width="16.7109375" style="5" customWidth="1"/>
    <col min="13844" max="14080" width="11.42578125" style="5"/>
    <col min="14081" max="14081" width="24.28515625" style="5" bestFit="1" customWidth="1"/>
    <col min="14082" max="14082" width="47" style="5" bestFit="1" customWidth="1"/>
    <col min="14083" max="14083" width="14.28515625" style="5" bestFit="1" customWidth="1"/>
    <col min="14084" max="14084" width="10.140625" style="5" bestFit="1" customWidth="1"/>
    <col min="14085" max="14085" width="9.42578125" style="5" customWidth="1"/>
    <col min="14086" max="14086" width="9.5703125" style="5" bestFit="1" customWidth="1"/>
    <col min="14087" max="14087" width="7.7109375" style="5" bestFit="1" customWidth="1"/>
    <col min="14088" max="14088" width="7" style="5" bestFit="1" customWidth="1"/>
    <col min="14089" max="14091" width="7" style="5" customWidth="1"/>
    <col min="14092" max="14093" width="8.140625" style="5" bestFit="1" customWidth="1"/>
    <col min="14094" max="14094" width="9.42578125" style="5" bestFit="1" customWidth="1"/>
    <col min="14095" max="14095" width="8.42578125" style="5" bestFit="1" customWidth="1"/>
    <col min="14096" max="14096" width="7.7109375" style="5" bestFit="1" customWidth="1"/>
    <col min="14097" max="14097" width="7.42578125" style="5" bestFit="1" customWidth="1"/>
    <col min="14098" max="14098" width="16.28515625" style="5" customWidth="1"/>
    <col min="14099" max="14099" width="16.7109375" style="5" customWidth="1"/>
    <col min="14100" max="14336" width="11.42578125" style="5"/>
    <col min="14337" max="14337" width="24.28515625" style="5" bestFit="1" customWidth="1"/>
    <col min="14338" max="14338" width="47" style="5" bestFit="1" customWidth="1"/>
    <col min="14339" max="14339" width="14.28515625" style="5" bestFit="1" customWidth="1"/>
    <col min="14340" max="14340" width="10.140625" style="5" bestFit="1" customWidth="1"/>
    <col min="14341" max="14341" width="9.42578125" style="5" customWidth="1"/>
    <col min="14342" max="14342" width="9.5703125" style="5" bestFit="1" customWidth="1"/>
    <col min="14343" max="14343" width="7.7109375" style="5" bestFit="1" customWidth="1"/>
    <col min="14344" max="14344" width="7" style="5" bestFit="1" customWidth="1"/>
    <col min="14345" max="14347" width="7" style="5" customWidth="1"/>
    <col min="14348" max="14349" width="8.140625" style="5" bestFit="1" customWidth="1"/>
    <col min="14350" max="14350" width="9.42578125" style="5" bestFit="1" customWidth="1"/>
    <col min="14351" max="14351" width="8.42578125" style="5" bestFit="1" customWidth="1"/>
    <col min="14352" max="14352" width="7.7109375" style="5" bestFit="1" customWidth="1"/>
    <col min="14353" max="14353" width="7.42578125" style="5" bestFit="1" customWidth="1"/>
    <col min="14354" max="14354" width="16.28515625" style="5" customWidth="1"/>
    <col min="14355" max="14355" width="16.7109375" style="5" customWidth="1"/>
    <col min="14356" max="14592" width="11.42578125" style="5"/>
    <col min="14593" max="14593" width="24.28515625" style="5" bestFit="1" customWidth="1"/>
    <col min="14594" max="14594" width="47" style="5" bestFit="1" customWidth="1"/>
    <col min="14595" max="14595" width="14.28515625" style="5" bestFit="1" customWidth="1"/>
    <col min="14596" max="14596" width="10.140625" style="5" bestFit="1" customWidth="1"/>
    <col min="14597" max="14597" width="9.42578125" style="5" customWidth="1"/>
    <col min="14598" max="14598" width="9.5703125" style="5" bestFit="1" customWidth="1"/>
    <col min="14599" max="14599" width="7.7109375" style="5" bestFit="1" customWidth="1"/>
    <col min="14600" max="14600" width="7" style="5" bestFit="1" customWidth="1"/>
    <col min="14601" max="14603" width="7" style="5" customWidth="1"/>
    <col min="14604" max="14605" width="8.140625" style="5" bestFit="1" customWidth="1"/>
    <col min="14606" max="14606" width="9.42578125" style="5" bestFit="1" customWidth="1"/>
    <col min="14607" max="14607" width="8.42578125" style="5" bestFit="1" customWidth="1"/>
    <col min="14608" max="14608" width="7.7109375" style="5" bestFit="1" customWidth="1"/>
    <col min="14609" max="14609" width="7.42578125" style="5" bestFit="1" customWidth="1"/>
    <col min="14610" max="14610" width="16.28515625" style="5" customWidth="1"/>
    <col min="14611" max="14611" width="16.7109375" style="5" customWidth="1"/>
    <col min="14612" max="14848" width="11.42578125" style="5"/>
    <col min="14849" max="14849" width="24.28515625" style="5" bestFit="1" customWidth="1"/>
    <col min="14850" max="14850" width="47" style="5" bestFit="1" customWidth="1"/>
    <col min="14851" max="14851" width="14.28515625" style="5" bestFit="1" customWidth="1"/>
    <col min="14852" max="14852" width="10.140625" style="5" bestFit="1" customWidth="1"/>
    <col min="14853" max="14853" width="9.42578125" style="5" customWidth="1"/>
    <col min="14854" max="14854" width="9.5703125" style="5" bestFit="1" customWidth="1"/>
    <col min="14855" max="14855" width="7.7109375" style="5" bestFit="1" customWidth="1"/>
    <col min="14856" max="14856" width="7" style="5" bestFit="1" customWidth="1"/>
    <col min="14857" max="14859" width="7" style="5" customWidth="1"/>
    <col min="14860" max="14861" width="8.140625" style="5" bestFit="1" customWidth="1"/>
    <col min="14862" max="14862" width="9.42578125" style="5" bestFit="1" customWidth="1"/>
    <col min="14863" max="14863" width="8.42578125" style="5" bestFit="1" customWidth="1"/>
    <col min="14864" max="14864" width="7.7109375" style="5" bestFit="1" customWidth="1"/>
    <col min="14865" max="14865" width="7.42578125" style="5" bestFit="1" customWidth="1"/>
    <col min="14866" max="14866" width="16.28515625" style="5" customWidth="1"/>
    <col min="14867" max="14867" width="16.7109375" style="5" customWidth="1"/>
    <col min="14868" max="15104" width="11.42578125" style="5"/>
    <col min="15105" max="15105" width="24.28515625" style="5" bestFit="1" customWidth="1"/>
    <col min="15106" max="15106" width="47" style="5" bestFit="1" customWidth="1"/>
    <col min="15107" max="15107" width="14.28515625" style="5" bestFit="1" customWidth="1"/>
    <col min="15108" max="15108" width="10.140625" style="5" bestFit="1" customWidth="1"/>
    <col min="15109" max="15109" width="9.42578125" style="5" customWidth="1"/>
    <col min="15110" max="15110" width="9.5703125" style="5" bestFit="1" customWidth="1"/>
    <col min="15111" max="15111" width="7.7109375" style="5" bestFit="1" customWidth="1"/>
    <col min="15112" max="15112" width="7" style="5" bestFit="1" customWidth="1"/>
    <col min="15113" max="15115" width="7" style="5" customWidth="1"/>
    <col min="15116" max="15117" width="8.140625" style="5" bestFit="1" customWidth="1"/>
    <col min="15118" max="15118" width="9.42578125" style="5" bestFit="1" customWidth="1"/>
    <col min="15119" max="15119" width="8.42578125" style="5" bestFit="1" customWidth="1"/>
    <col min="15120" max="15120" width="7.7109375" style="5" bestFit="1" customWidth="1"/>
    <col min="15121" max="15121" width="7.42578125" style="5" bestFit="1" customWidth="1"/>
    <col min="15122" max="15122" width="16.28515625" style="5" customWidth="1"/>
    <col min="15123" max="15123" width="16.7109375" style="5" customWidth="1"/>
    <col min="15124" max="15360" width="11.42578125" style="5"/>
    <col min="15361" max="15361" width="24.28515625" style="5" bestFit="1" customWidth="1"/>
    <col min="15362" max="15362" width="47" style="5" bestFit="1" customWidth="1"/>
    <col min="15363" max="15363" width="14.28515625" style="5" bestFit="1" customWidth="1"/>
    <col min="15364" max="15364" width="10.140625" style="5" bestFit="1" customWidth="1"/>
    <col min="15365" max="15365" width="9.42578125" style="5" customWidth="1"/>
    <col min="15366" max="15366" width="9.5703125" style="5" bestFit="1" customWidth="1"/>
    <col min="15367" max="15367" width="7.7109375" style="5" bestFit="1" customWidth="1"/>
    <col min="15368" max="15368" width="7" style="5" bestFit="1" customWidth="1"/>
    <col min="15369" max="15371" width="7" style="5" customWidth="1"/>
    <col min="15372" max="15373" width="8.140625" style="5" bestFit="1" customWidth="1"/>
    <col min="15374" max="15374" width="9.42578125" style="5" bestFit="1" customWidth="1"/>
    <col min="15375" max="15375" width="8.42578125" style="5" bestFit="1" customWidth="1"/>
    <col min="15376" max="15376" width="7.7109375" style="5" bestFit="1" customWidth="1"/>
    <col min="15377" max="15377" width="7.42578125" style="5" bestFit="1" customWidth="1"/>
    <col min="15378" max="15378" width="16.28515625" style="5" customWidth="1"/>
    <col min="15379" max="15379" width="16.7109375" style="5" customWidth="1"/>
    <col min="15380" max="15616" width="11.42578125" style="5"/>
    <col min="15617" max="15617" width="24.28515625" style="5" bestFit="1" customWidth="1"/>
    <col min="15618" max="15618" width="47" style="5" bestFit="1" customWidth="1"/>
    <col min="15619" max="15619" width="14.28515625" style="5" bestFit="1" customWidth="1"/>
    <col min="15620" max="15620" width="10.140625" style="5" bestFit="1" customWidth="1"/>
    <col min="15621" max="15621" width="9.42578125" style="5" customWidth="1"/>
    <col min="15622" max="15622" width="9.5703125" style="5" bestFit="1" customWidth="1"/>
    <col min="15623" max="15623" width="7.7109375" style="5" bestFit="1" customWidth="1"/>
    <col min="15624" max="15624" width="7" style="5" bestFit="1" customWidth="1"/>
    <col min="15625" max="15627" width="7" style="5" customWidth="1"/>
    <col min="15628" max="15629" width="8.140625" style="5" bestFit="1" customWidth="1"/>
    <col min="15630" max="15630" width="9.42578125" style="5" bestFit="1" customWidth="1"/>
    <col min="15631" max="15631" width="8.42578125" style="5" bestFit="1" customWidth="1"/>
    <col min="15632" max="15632" width="7.7109375" style="5" bestFit="1" customWidth="1"/>
    <col min="15633" max="15633" width="7.42578125" style="5" bestFit="1" customWidth="1"/>
    <col min="15634" max="15634" width="16.28515625" style="5" customWidth="1"/>
    <col min="15635" max="15635" width="16.7109375" style="5" customWidth="1"/>
    <col min="15636" max="15872" width="11.42578125" style="5"/>
    <col min="15873" max="15873" width="24.28515625" style="5" bestFit="1" customWidth="1"/>
    <col min="15874" max="15874" width="47" style="5" bestFit="1" customWidth="1"/>
    <col min="15875" max="15875" width="14.28515625" style="5" bestFit="1" customWidth="1"/>
    <col min="15876" max="15876" width="10.140625" style="5" bestFit="1" customWidth="1"/>
    <col min="15877" max="15877" width="9.42578125" style="5" customWidth="1"/>
    <col min="15878" max="15878" width="9.5703125" style="5" bestFit="1" customWidth="1"/>
    <col min="15879" max="15879" width="7.7109375" style="5" bestFit="1" customWidth="1"/>
    <col min="15880" max="15880" width="7" style="5" bestFit="1" customWidth="1"/>
    <col min="15881" max="15883" width="7" style="5" customWidth="1"/>
    <col min="15884" max="15885" width="8.140625" style="5" bestFit="1" customWidth="1"/>
    <col min="15886" max="15886" width="9.42578125" style="5" bestFit="1" customWidth="1"/>
    <col min="15887" max="15887" width="8.42578125" style="5" bestFit="1" customWidth="1"/>
    <col min="15888" max="15888" width="7.7109375" style="5" bestFit="1" customWidth="1"/>
    <col min="15889" max="15889" width="7.42578125" style="5" bestFit="1" customWidth="1"/>
    <col min="15890" max="15890" width="16.28515625" style="5" customWidth="1"/>
    <col min="15891" max="15891" width="16.7109375" style="5" customWidth="1"/>
    <col min="15892" max="16128" width="11.42578125" style="5"/>
    <col min="16129" max="16129" width="24.28515625" style="5" bestFit="1" customWidth="1"/>
    <col min="16130" max="16130" width="47" style="5" bestFit="1" customWidth="1"/>
    <col min="16131" max="16131" width="14.28515625" style="5" bestFit="1" customWidth="1"/>
    <col min="16132" max="16132" width="10.140625" style="5" bestFit="1" customWidth="1"/>
    <col min="16133" max="16133" width="9.42578125" style="5" customWidth="1"/>
    <col min="16134" max="16134" width="9.5703125" style="5" bestFit="1" customWidth="1"/>
    <col min="16135" max="16135" width="7.7109375" style="5" bestFit="1" customWidth="1"/>
    <col min="16136" max="16136" width="7" style="5" bestFit="1" customWidth="1"/>
    <col min="16137" max="16139" width="7" style="5" customWidth="1"/>
    <col min="16140" max="16141" width="8.140625" style="5" bestFit="1" customWidth="1"/>
    <col min="16142" max="16142" width="9.42578125" style="5" bestFit="1" customWidth="1"/>
    <col min="16143" max="16143" width="8.42578125" style="5" bestFit="1" customWidth="1"/>
    <col min="16144" max="16144" width="7.7109375" style="5" bestFit="1" customWidth="1"/>
    <col min="16145" max="16145" width="7.42578125" style="5" bestFit="1" customWidth="1"/>
    <col min="16146" max="16146" width="16.28515625" style="5" customWidth="1"/>
    <col min="16147" max="16147" width="16.7109375" style="5" customWidth="1"/>
    <col min="16148" max="16384" width="11.42578125" style="5"/>
  </cols>
  <sheetData>
    <row r="1" spans="1:21" ht="55.5" customHeight="1" thickBot="1" x14ac:dyDescent="0.3">
      <c r="A1" s="188" t="s">
        <v>0</v>
      </c>
      <c r="B1" s="191" t="s">
        <v>1</v>
      </c>
      <c r="C1" s="192" t="s">
        <v>2</v>
      </c>
      <c r="D1" s="194" t="s">
        <v>3</v>
      </c>
      <c r="E1" s="197" t="s">
        <v>242</v>
      </c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9"/>
    </row>
    <row r="2" spans="1:21" x14ac:dyDescent="0.25">
      <c r="A2" s="189"/>
      <c r="B2" s="140"/>
      <c r="C2" s="143"/>
      <c r="D2" s="195"/>
      <c r="E2" s="168" t="s">
        <v>5</v>
      </c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200"/>
      <c r="R2" s="205" t="s">
        <v>6</v>
      </c>
      <c r="S2" s="206"/>
    </row>
    <row r="3" spans="1:21" x14ac:dyDescent="0.25">
      <c r="A3" s="189"/>
      <c r="B3" s="140"/>
      <c r="C3" s="143"/>
      <c r="D3" s="195"/>
      <c r="E3" s="157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201"/>
      <c r="R3" s="207"/>
      <c r="S3" s="208"/>
    </row>
    <row r="4" spans="1:21" x14ac:dyDescent="0.25">
      <c r="A4" s="189"/>
      <c r="B4" s="140"/>
      <c r="C4" s="143"/>
      <c r="D4" s="195"/>
      <c r="E4" s="157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201"/>
      <c r="R4" s="207"/>
      <c r="S4" s="208"/>
    </row>
    <row r="5" spans="1:21" x14ac:dyDescent="0.25">
      <c r="A5" s="189"/>
      <c r="B5" s="140"/>
      <c r="C5" s="143"/>
      <c r="D5" s="195"/>
      <c r="E5" s="157"/>
      <c r="F5" s="158"/>
      <c r="G5" s="158"/>
      <c r="H5" s="158"/>
      <c r="I5" s="158"/>
      <c r="J5" s="158"/>
      <c r="K5" s="158"/>
      <c r="L5" s="158"/>
      <c r="M5" s="158"/>
      <c r="N5" s="158"/>
      <c r="O5" s="158"/>
      <c r="P5" s="158"/>
      <c r="Q5" s="201"/>
      <c r="R5" s="207"/>
      <c r="S5" s="208"/>
    </row>
    <row r="6" spans="1:21" x14ac:dyDescent="0.25">
      <c r="A6" s="189"/>
      <c r="B6" s="140"/>
      <c r="C6" s="143"/>
      <c r="D6" s="195"/>
      <c r="E6" s="157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201"/>
      <c r="R6" s="207"/>
      <c r="S6" s="208"/>
    </row>
    <row r="7" spans="1:21" x14ac:dyDescent="0.25">
      <c r="A7" s="189"/>
      <c r="B7" s="140"/>
      <c r="C7" s="143"/>
      <c r="D7" s="195"/>
      <c r="E7" s="157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201"/>
      <c r="R7" s="207"/>
      <c r="S7" s="208"/>
    </row>
    <row r="8" spans="1:21" x14ac:dyDescent="0.25">
      <c r="A8" s="189"/>
      <c r="B8" s="140"/>
      <c r="C8" s="143"/>
      <c r="D8" s="195"/>
      <c r="E8" s="157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201"/>
      <c r="R8" s="207"/>
      <c r="S8" s="208"/>
    </row>
    <row r="9" spans="1:21" ht="15.75" thickBot="1" x14ac:dyDescent="0.3">
      <c r="A9" s="189"/>
      <c r="B9" s="140"/>
      <c r="C9" s="143"/>
      <c r="D9" s="195"/>
      <c r="E9" s="202"/>
      <c r="F9" s="203"/>
      <c r="G9" s="203"/>
      <c r="H9" s="203"/>
      <c r="I9" s="203"/>
      <c r="J9" s="203"/>
      <c r="K9" s="203"/>
      <c r="L9" s="203"/>
      <c r="M9" s="203"/>
      <c r="N9" s="203"/>
      <c r="O9" s="203"/>
      <c r="P9" s="203"/>
      <c r="Q9" s="204"/>
      <c r="R9" s="209"/>
      <c r="S9" s="210"/>
    </row>
    <row r="10" spans="1:21" ht="15.75" thickBot="1" x14ac:dyDescent="0.3">
      <c r="A10" s="190"/>
      <c r="B10" s="141"/>
      <c r="C10" s="143"/>
      <c r="D10" s="196"/>
      <c r="E10" s="211" t="s">
        <v>243</v>
      </c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  <c r="Q10" s="213"/>
      <c r="R10" s="142" t="s">
        <v>244</v>
      </c>
      <c r="S10" s="214"/>
    </row>
    <row r="11" spans="1:21" ht="15.75" thickBot="1" x14ac:dyDescent="0.3">
      <c r="A11" s="110"/>
      <c r="B11" s="111"/>
      <c r="C11" s="193"/>
      <c r="D11" s="112" t="s">
        <v>9</v>
      </c>
      <c r="E11" s="113" t="s">
        <v>10</v>
      </c>
      <c r="F11" s="113" t="s">
        <v>11</v>
      </c>
      <c r="G11" s="111" t="s">
        <v>12</v>
      </c>
      <c r="H11" s="111" t="s">
        <v>13</v>
      </c>
      <c r="I11" s="111" t="s">
        <v>14</v>
      </c>
      <c r="J11" s="111" t="s">
        <v>15</v>
      </c>
      <c r="K11" s="111" t="s">
        <v>16</v>
      </c>
      <c r="L11" s="111" t="s">
        <v>17</v>
      </c>
      <c r="M11" s="111" t="s">
        <v>18</v>
      </c>
      <c r="N11" s="111" t="s">
        <v>19</v>
      </c>
      <c r="O11" s="111" t="s">
        <v>20</v>
      </c>
      <c r="P11" s="111" t="s">
        <v>21</v>
      </c>
      <c r="Q11" s="111" t="s">
        <v>22</v>
      </c>
      <c r="R11" s="193"/>
      <c r="S11" s="215"/>
    </row>
    <row r="12" spans="1:21" x14ac:dyDescent="0.25">
      <c r="A12" s="2" t="s">
        <v>23</v>
      </c>
      <c r="B12" s="2" t="s">
        <v>24</v>
      </c>
      <c r="C12" s="4"/>
      <c r="D12" s="55"/>
      <c r="E12" s="105">
        <f>IFERROR(VLOOKUP($B12,[1]NUM3A!$G$3:$T$143,2,FALSE),0)</f>
        <v>5</v>
      </c>
      <c r="F12" s="105">
        <f>IFERROR(VLOOKUP($B12,[1]NUM3A!$G$3:$T$143,3,FALSE),0)</f>
        <v>16</v>
      </c>
      <c r="G12" s="105">
        <f>IFERROR(VLOOKUP($B12,[1]NUM3A!$G$3:$T$143,4,FALSE),0)</f>
        <v>30</v>
      </c>
      <c r="H12" s="105">
        <f>IFERROR(VLOOKUP($B12,[1]NUM3A!$G$3:$T$143,5,FALSE),0)</f>
        <v>60</v>
      </c>
      <c r="I12" s="105">
        <f>IFERROR(VLOOKUP($B12,[1]NUM3A!$G$3:$T$143,6,FALSE),0)</f>
        <v>29</v>
      </c>
      <c r="J12" s="105">
        <f>IFERROR(VLOOKUP($B12,[1]NUM3A!$G$3:$T$143,7,FALSE),0)</f>
        <v>24</v>
      </c>
      <c r="K12" s="105">
        <f>IFERROR(VLOOKUP($B12,[1]NUM3A!$G$3:$T$143,8,FALSE),0)</f>
        <v>39</v>
      </c>
      <c r="L12" s="105">
        <f>IFERROR(VLOOKUP($B12,[1]NUM3A!$G$3:$T$143,9,FALSE),0)</f>
        <v>27</v>
      </c>
      <c r="M12" s="105">
        <f>IFERROR(VLOOKUP($B12,[1]NUM3A!$G$3:$T$143,10,FALSE),0)</f>
        <v>35</v>
      </c>
      <c r="N12" s="105">
        <f>IFERROR(VLOOKUP($B12,[1]NUM3A!$G$3:$T$143,11,FALSE),0)</f>
        <v>18</v>
      </c>
      <c r="O12" s="105">
        <f>IFERROR(VLOOKUP($B12,[1]NUM3A!$G$3:$T$143,12,FALSE),0)</f>
        <v>7</v>
      </c>
      <c r="P12" s="105">
        <f>IFERROR(VLOOKUP($B12,[1]NUM3A!$G$3:$T$143,13,FALSE),0)</f>
        <v>9</v>
      </c>
      <c r="Q12" s="99">
        <f>SUM(E12:P12)</f>
        <v>299</v>
      </c>
      <c r="R12" s="105"/>
      <c r="S12" s="105"/>
      <c r="T12" s="56"/>
      <c r="U12" s="56"/>
    </row>
    <row r="13" spans="1:21" x14ac:dyDescent="0.25">
      <c r="A13" s="2" t="s">
        <v>23</v>
      </c>
      <c r="B13" s="2" t="s">
        <v>25</v>
      </c>
      <c r="C13" s="4"/>
      <c r="D13" s="55"/>
      <c r="E13" s="105">
        <f>IFERROR(VLOOKUP($B13,[1]NUM3A!$G$3:$T$143,2,FALSE),0)</f>
        <v>3</v>
      </c>
      <c r="F13" s="105">
        <f>IFERROR(VLOOKUP($B13,[1]NUM3A!$G$3:$T$143,3,FALSE),0)</f>
        <v>14</v>
      </c>
      <c r="G13" s="105">
        <f>IFERROR(VLOOKUP($B13,[1]NUM3A!$G$3:$T$143,4,FALSE),0)</f>
        <v>15</v>
      </c>
      <c r="H13" s="105">
        <f>IFERROR(VLOOKUP($B13,[1]NUM3A!$G$3:$T$143,5,FALSE),0)</f>
        <v>72</v>
      </c>
      <c r="I13" s="105">
        <f>IFERROR(VLOOKUP($B13,[1]NUM3A!$G$3:$T$143,6,FALSE),0)</f>
        <v>50</v>
      </c>
      <c r="J13" s="105">
        <f>IFERROR(VLOOKUP($B13,[1]NUM3A!$G$3:$T$143,7,FALSE),0)</f>
        <v>0</v>
      </c>
      <c r="K13" s="105">
        <f>IFERROR(VLOOKUP($B13,[1]NUM3A!$G$3:$T$143,8,FALSE),0)</f>
        <v>6</v>
      </c>
      <c r="L13" s="105">
        <f>IFERROR(VLOOKUP($B13,[1]NUM3A!$G$3:$T$143,9,FALSE),0)</f>
        <v>12</v>
      </c>
      <c r="M13" s="105">
        <f>IFERROR(VLOOKUP($B13,[1]NUM3A!$G$3:$T$143,10,FALSE),0)</f>
        <v>12</v>
      </c>
      <c r="N13" s="105">
        <f>IFERROR(VLOOKUP($B13,[1]NUM3A!$G$3:$T$143,11,FALSE),0)</f>
        <v>17</v>
      </c>
      <c r="O13" s="105">
        <f>IFERROR(VLOOKUP($B13,[1]NUM3A!$G$3:$T$143,12,FALSE),0)</f>
        <v>55</v>
      </c>
      <c r="P13" s="105">
        <f>IFERROR(VLOOKUP($B13,[1]NUM3A!$G$3:$T$143,13,FALSE),0)</f>
        <v>15</v>
      </c>
      <c r="Q13" s="99">
        <f t="shared" ref="Q13:Q25" si="0">SUM(E13:P13)</f>
        <v>271</v>
      </c>
      <c r="R13" s="105"/>
      <c r="S13" s="105"/>
      <c r="T13" s="56"/>
      <c r="U13" s="56"/>
    </row>
    <row r="14" spans="1:21" x14ac:dyDescent="0.25">
      <c r="A14" s="2" t="s">
        <v>23</v>
      </c>
      <c r="B14" s="2" t="s">
        <v>26</v>
      </c>
      <c r="C14" s="4"/>
      <c r="D14" s="55"/>
      <c r="E14" s="105">
        <f>IFERROR(VLOOKUP($B14,[1]NUM3A!$G$3:$T$143,2,FALSE),0)</f>
        <v>8</v>
      </c>
      <c r="F14" s="105">
        <f>IFERROR(VLOOKUP($B14,[1]NUM3A!$G$3:$T$143,3,FALSE),0)</f>
        <v>6</v>
      </c>
      <c r="G14" s="105">
        <f>IFERROR(VLOOKUP($B14,[1]NUM3A!$G$3:$T$143,4,FALSE),0)</f>
        <v>14</v>
      </c>
      <c r="H14" s="105">
        <f>IFERROR(VLOOKUP($B14,[1]NUM3A!$G$3:$T$143,5,FALSE),0)</f>
        <v>20</v>
      </c>
      <c r="I14" s="105">
        <f>IFERROR(VLOOKUP($B14,[1]NUM3A!$G$3:$T$143,6,FALSE),0)</f>
        <v>31</v>
      </c>
      <c r="J14" s="105">
        <f>IFERROR(VLOOKUP($B14,[1]NUM3A!$G$3:$T$143,7,FALSE),0)</f>
        <v>24</v>
      </c>
      <c r="K14" s="105">
        <f>IFERROR(VLOOKUP($B14,[1]NUM3A!$G$3:$T$143,8,FALSE),0)</f>
        <v>11</v>
      </c>
      <c r="L14" s="105">
        <f>IFERROR(VLOOKUP($B14,[1]NUM3A!$G$3:$T$143,9,FALSE),0)</f>
        <v>12</v>
      </c>
      <c r="M14" s="105">
        <f>IFERROR(VLOOKUP($B14,[1]NUM3A!$G$3:$T$143,10,FALSE),0)</f>
        <v>7</v>
      </c>
      <c r="N14" s="105">
        <f>IFERROR(VLOOKUP($B14,[1]NUM3A!$G$3:$T$143,11,FALSE),0)</f>
        <v>10</v>
      </c>
      <c r="O14" s="105">
        <f>IFERROR(VLOOKUP($B14,[1]NUM3A!$G$3:$T$143,12,FALSE),0)</f>
        <v>3</v>
      </c>
      <c r="P14" s="105">
        <f>IFERROR(VLOOKUP($B14,[1]NUM3A!$G$3:$T$143,13,FALSE),0)</f>
        <v>5</v>
      </c>
      <c r="Q14" s="99">
        <f t="shared" si="0"/>
        <v>151</v>
      </c>
      <c r="R14" s="105"/>
      <c r="S14" s="105"/>
      <c r="T14" s="56"/>
      <c r="U14" s="56"/>
    </row>
    <row r="15" spans="1:21" x14ac:dyDescent="0.25">
      <c r="A15" s="2" t="s">
        <v>23</v>
      </c>
      <c r="B15" s="2" t="s">
        <v>27</v>
      </c>
      <c r="C15" s="4"/>
      <c r="D15" s="55"/>
      <c r="E15" s="105">
        <f>IFERROR(VLOOKUP($B15,[1]NUM3A!$G$3:$T$143,2,FALSE),0)</f>
        <v>45</v>
      </c>
      <c r="F15" s="105">
        <f>IFERROR(VLOOKUP($B15,[1]NUM3A!$G$3:$T$143,3,FALSE),0)</f>
        <v>4</v>
      </c>
      <c r="G15" s="105">
        <f>IFERROR(VLOOKUP($B15,[1]NUM3A!$G$3:$T$143,4,FALSE),0)</f>
        <v>109</v>
      </c>
      <c r="H15" s="105">
        <f>IFERROR(VLOOKUP($B15,[1]NUM3A!$G$3:$T$143,5,FALSE),0)</f>
        <v>77</v>
      </c>
      <c r="I15" s="105">
        <f>IFERROR(VLOOKUP($B15,[1]NUM3A!$G$3:$T$143,6,FALSE),0)</f>
        <v>101</v>
      </c>
      <c r="J15" s="105">
        <f>IFERROR(VLOOKUP($B15,[1]NUM3A!$G$3:$T$143,7,FALSE),0)</f>
        <v>70</v>
      </c>
      <c r="K15" s="105">
        <f>IFERROR(VLOOKUP($B15,[1]NUM3A!$G$3:$T$143,8,FALSE),0)</f>
        <v>52</v>
      </c>
      <c r="L15" s="105">
        <f>IFERROR(VLOOKUP($B15,[1]NUM3A!$G$3:$T$143,9,FALSE),0)</f>
        <v>41</v>
      </c>
      <c r="M15" s="105">
        <f>IFERROR(VLOOKUP($B15,[1]NUM3A!$G$3:$T$143,10,FALSE),0)</f>
        <v>41</v>
      </c>
      <c r="N15" s="105">
        <f>IFERROR(VLOOKUP($B15,[1]NUM3A!$G$3:$T$143,11,FALSE),0)</f>
        <v>10</v>
      </c>
      <c r="O15" s="105">
        <f>IFERROR(VLOOKUP($B15,[1]NUM3A!$G$3:$T$143,12,FALSE),0)</f>
        <v>128</v>
      </c>
      <c r="P15" s="105">
        <f>IFERROR(VLOOKUP($B15,[1]NUM3A!$G$3:$T$143,13,FALSE),0)</f>
        <v>25</v>
      </c>
      <c r="Q15" s="99">
        <f t="shared" si="0"/>
        <v>703</v>
      </c>
      <c r="R15" s="105"/>
      <c r="S15" s="105"/>
      <c r="T15" s="56"/>
      <c r="U15" s="56"/>
    </row>
    <row r="16" spans="1:21" x14ac:dyDescent="0.25">
      <c r="A16" s="2" t="s">
        <v>23</v>
      </c>
      <c r="B16" s="2" t="s">
        <v>28</v>
      </c>
      <c r="C16" s="7"/>
      <c r="D16" s="55"/>
      <c r="E16" s="105">
        <f>IFERROR(VLOOKUP($B16,[1]NUM3A!$G$3:$T$143,2,FALSE),0)</f>
        <v>21</v>
      </c>
      <c r="F16" s="105">
        <f>IFERROR(VLOOKUP($B16,[1]NUM3A!$G$3:$T$143,3,FALSE),0)</f>
        <v>10</v>
      </c>
      <c r="G16" s="105">
        <f>IFERROR(VLOOKUP($B16,[1]NUM3A!$G$3:$T$143,4,FALSE),0)</f>
        <v>12</v>
      </c>
      <c r="H16" s="105">
        <f>IFERROR(VLOOKUP($B16,[1]NUM3A!$G$3:$T$143,5,FALSE),0)</f>
        <v>19</v>
      </c>
      <c r="I16" s="105">
        <f>IFERROR(VLOOKUP($B16,[1]NUM3A!$G$3:$T$143,6,FALSE),0)</f>
        <v>9</v>
      </c>
      <c r="J16" s="105">
        <f>IFERROR(VLOOKUP($B16,[1]NUM3A!$G$3:$T$143,7,FALSE),0)</f>
        <v>44</v>
      </c>
      <c r="K16" s="105">
        <f>IFERROR(VLOOKUP($B16,[1]NUM3A!$G$3:$T$143,8,FALSE),0)</f>
        <v>9</v>
      </c>
      <c r="L16" s="105">
        <f>IFERROR(VLOOKUP($B16,[1]NUM3A!$G$3:$T$143,9,FALSE),0)</f>
        <v>18</v>
      </c>
      <c r="M16" s="105">
        <f>IFERROR(VLOOKUP($B16,[1]NUM3A!$G$3:$T$143,10,FALSE),0)</f>
        <v>23</v>
      </c>
      <c r="N16" s="105">
        <f>IFERROR(VLOOKUP($B16,[1]NUM3A!$G$3:$T$143,11,FALSE),0)</f>
        <v>35</v>
      </c>
      <c r="O16" s="105">
        <f>IFERROR(VLOOKUP($B16,[1]NUM3A!$G$3:$T$143,12,FALSE),0)</f>
        <v>16</v>
      </c>
      <c r="P16" s="105">
        <f>IFERROR(VLOOKUP($B16,[1]NUM3A!$G$3:$T$143,13,FALSE),0)</f>
        <v>19</v>
      </c>
      <c r="Q16" s="99">
        <f t="shared" si="0"/>
        <v>235</v>
      </c>
      <c r="R16" s="105"/>
      <c r="S16" s="105"/>
      <c r="T16" s="56"/>
      <c r="U16" s="56"/>
    </row>
    <row r="17" spans="1:21" x14ac:dyDescent="0.25">
      <c r="A17" s="2" t="s">
        <v>23</v>
      </c>
      <c r="B17" s="2" t="s">
        <v>29</v>
      </c>
      <c r="C17" s="4"/>
      <c r="D17" s="55"/>
      <c r="E17" s="105">
        <f>IFERROR(VLOOKUP($B17,[1]NUM3A!$G$3:$T$143,2,FALSE),0)</f>
        <v>8</v>
      </c>
      <c r="F17" s="105">
        <f>IFERROR(VLOOKUP($B17,[1]NUM3A!$G$3:$T$143,3,FALSE),0)</f>
        <v>20</v>
      </c>
      <c r="G17" s="105">
        <f>IFERROR(VLOOKUP($B17,[1]NUM3A!$G$3:$T$143,4,FALSE),0)</f>
        <v>18</v>
      </c>
      <c r="H17" s="105">
        <f>IFERROR(VLOOKUP($B17,[1]NUM3A!$G$3:$T$143,5,FALSE),0)</f>
        <v>78</v>
      </c>
      <c r="I17" s="105">
        <f>IFERROR(VLOOKUP($B17,[1]NUM3A!$G$3:$T$143,6,FALSE),0)</f>
        <v>18</v>
      </c>
      <c r="J17" s="105">
        <f>IFERROR(VLOOKUP($B17,[1]NUM3A!$G$3:$T$143,7,FALSE),0)</f>
        <v>17</v>
      </c>
      <c r="K17" s="105">
        <f>IFERROR(VLOOKUP($B17,[1]NUM3A!$G$3:$T$143,8,FALSE),0)</f>
        <v>9</v>
      </c>
      <c r="L17" s="105">
        <f>IFERROR(VLOOKUP($B17,[1]NUM3A!$G$3:$T$143,9,FALSE),0)</f>
        <v>12</v>
      </c>
      <c r="M17" s="105">
        <f>IFERROR(VLOOKUP($B17,[1]NUM3A!$G$3:$T$143,10,FALSE),0)</f>
        <v>4</v>
      </c>
      <c r="N17" s="105">
        <f>IFERROR(VLOOKUP($B17,[1]NUM3A!$G$3:$T$143,11,FALSE),0)</f>
        <v>9</v>
      </c>
      <c r="O17" s="105">
        <f>IFERROR(VLOOKUP($B17,[1]NUM3A!$G$3:$T$143,12,FALSE),0)</f>
        <v>8</v>
      </c>
      <c r="P17" s="105">
        <f>IFERROR(VLOOKUP($B17,[1]NUM3A!$G$3:$T$143,13,FALSE),0)</f>
        <v>43</v>
      </c>
      <c r="Q17" s="99">
        <f t="shared" si="0"/>
        <v>244</v>
      </c>
      <c r="R17" s="105"/>
      <c r="S17" s="105"/>
      <c r="T17" s="56"/>
      <c r="U17" s="56"/>
    </row>
    <row r="18" spans="1:21" x14ac:dyDescent="0.25">
      <c r="A18" s="2" t="s">
        <v>23</v>
      </c>
      <c r="B18" s="2" t="s">
        <v>30</v>
      </c>
      <c r="C18" s="4"/>
      <c r="D18" s="55"/>
      <c r="E18" s="105">
        <f>IFERROR(VLOOKUP($B18,[1]NUM3A!$G$3:$T$143,2,FALSE),0)</f>
        <v>0</v>
      </c>
      <c r="F18" s="105">
        <f>IFERROR(VLOOKUP($B18,[1]NUM3A!$G$3:$T$143,3,FALSE),0)</f>
        <v>0</v>
      </c>
      <c r="G18" s="105">
        <f>IFERROR(VLOOKUP($B18,[1]NUM3A!$G$3:$T$143,4,FALSE),0)</f>
        <v>1</v>
      </c>
      <c r="H18" s="105">
        <f>IFERROR(VLOOKUP($B18,[1]NUM3A!$G$3:$T$143,5,FALSE),0)</f>
        <v>0</v>
      </c>
      <c r="I18" s="105">
        <f>IFERROR(VLOOKUP($B18,[1]NUM3A!$G$3:$T$143,6,FALSE),0)</f>
        <v>0</v>
      </c>
      <c r="J18" s="105">
        <f>IFERROR(VLOOKUP($B18,[1]NUM3A!$G$3:$T$143,7,FALSE),0)</f>
        <v>0</v>
      </c>
      <c r="K18" s="105">
        <f>IFERROR(VLOOKUP($B18,[1]NUM3A!$G$3:$T$143,8,FALSE),0)</f>
        <v>0</v>
      </c>
      <c r="L18" s="105">
        <f>IFERROR(VLOOKUP($B18,[1]NUM3A!$G$3:$T$143,9,FALSE),0)</f>
        <v>1</v>
      </c>
      <c r="M18" s="105">
        <f>IFERROR(VLOOKUP($B18,[1]NUM3A!$G$3:$T$143,10,FALSE),0)</f>
        <v>1</v>
      </c>
      <c r="N18" s="105">
        <f>IFERROR(VLOOKUP($B18,[1]NUM3A!$G$3:$T$143,11,FALSE),0)</f>
        <v>0</v>
      </c>
      <c r="O18" s="105">
        <f>IFERROR(VLOOKUP($B18,[1]NUM3A!$G$3:$T$143,12,FALSE),0)</f>
        <v>0</v>
      </c>
      <c r="P18" s="105">
        <f>IFERROR(VLOOKUP($B18,[1]NUM3A!$G$3:$T$143,13,FALSE),0)</f>
        <v>0</v>
      </c>
      <c r="Q18" s="99">
        <f t="shared" si="0"/>
        <v>3</v>
      </c>
      <c r="R18" s="105"/>
      <c r="S18" s="105"/>
      <c r="T18" s="56"/>
      <c r="U18" s="56"/>
    </row>
    <row r="19" spans="1:21" x14ac:dyDescent="0.25">
      <c r="A19" s="2" t="s">
        <v>23</v>
      </c>
      <c r="B19" s="2" t="s">
        <v>31</v>
      </c>
      <c r="C19" s="4"/>
      <c r="D19" s="55"/>
      <c r="E19" s="105">
        <f>IFERROR(VLOOKUP($B19,[1]NUM3A!$G$3:$T$143,2,FALSE),0)</f>
        <v>0</v>
      </c>
      <c r="F19" s="105">
        <f>IFERROR(VLOOKUP($B19,[1]NUM3A!$G$3:$T$143,3,FALSE),0)</f>
        <v>0</v>
      </c>
      <c r="G19" s="105">
        <f>IFERROR(VLOOKUP($B19,[1]NUM3A!$G$3:$T$143,4,FALSE),0)</f>
        <v>0</v>
      </c>
      <c r="H19" s="105">
        <f>IFERROR(VLOOKUP($B19,[1]NUM3A!$G$3:$T$143,5,FALSE),0)</f>
        <v>0</v>
      </c>
      <c r="I19" s="105">
        <f>IFERROR(VLOOKUP($B19,[1]NUM3A!$G$3:$T$143,6,FALSE),0)</f>
        <v>0</v>
      </c>
      <c r="J19" s="105">
        <f>IFERROR(VLOOKUP($B19,[1]NUM3A!$G$3:$T$143,7,FALSE),0)</f>
        <v>0</v>
      </c>
      <c r="K19" s="105">
        <f>IFERROR(VLOOKUP($B19,[1]NUM3A!$G$3:$T$143,8,FALSE),0)</f>
        <v>0</v>
      </c>
      <c r="L19" s="105">
        <f>IFERROR(VLOOKUP($B19,[1]NUM3A!$G$3:$T$143,9,FALSE),0)</f>
        <v>0</v>
      </c>
      <c r="M19" s="105">
        <f>IFERROR(VLOOKUP($B19,[1]NUM3A!$G$3:$T$143,10,FALSE),0)</f>
        <v>0</v>
      </c>
      <c r="N19" s="105">
        <f>IFERROR(VLOOKUP($B19,[1]NUM3A!$G$3:$T$143,11,FALSE),0)</f>
        <v>0</v>
      </c>
      <c r="O19" s="105">
        <f>IFERROR(VLOOKUP($B19,[1]NUM3A!$G$3:$T$143,12,FALSE),0)</f>
        <v>0</v>
      </c>
      <c r="P19" s="105">
        <f>IFERROR(VLOOKUP($B19,[1]NUM3A!$G$3:$T$143,13,FALSE),0)</f>
        <v>0</v>
      </c>
      <c r="Q19" s="99">
        <f t="shared" si="0"/>
        <v>0</v>
      </c>
      <c r="R19" s="105"/>
      <c r="S19" s="105"/>
      <c r="T19" s="56"/>
      <c r="U19" s="56"/>
    </row>
    <row r="20" spans="1:21" x14ac:dyDescent="0.25">
      <c r="A20" s="2" t="s">
        <v>23</v>
      </c>
      <c r="B20" s="2" t="s">
        <v>32</v>
      </c>
      <c r="C20" s="4"/>
      <c r="D20" s="55"/>
      <c r="E20" s="105">
        <f>IFERROR(VLOOKUP($B20,[1]NUM3A!$G$3:$T$143,2,FALSE),0)</f>
        <v>0</v>
      </c>
      <c r="F20" s="105">
        <f>IFERROR(VLOOKUP($B20,[1]NUM3A!$G$3:$T$143,3,FALSE),0)</f>
        <v>0</v>
      </c>
      <c r="G20" s="105">
        <f>IFERROR(VLOOKUP($B20,[1]NUM3A!$G$3:$T$143,4,FALSE),0)</f>
        <v>0</v>
      </c>
      <c r="H20" s="105">
        <f>IFERROR(VLOOKUP($B20,[1]NUM3A!$G$3:$T$143,5,FALSE),0)</f>
        <v>0</v>
      </c>
      <c r="I20" s="105">
        <f>IFERROR(VLOOKUP($B20,[1]NUM3A!$G$3:$T$143,6,FALSE),0)</f>
        <v>0</v>
      </c>
      <c r="J20" s="105">
        <f>IFERROR(VLOOKUP($B20,[1]NUM3A!$G$3:$T$143,7,FALSE),0)</f>
        <v>0</v>
      </c>
      <c r="K20" s="105">
        <f>IFERROR(VLOOKUP($B20,[1]NUM3A!$G$3:$T$143,8,FALSE),0)</f>
        <v>0</v>
      </c>
      <c r="L20" s="105">
        <f>IFERROR(VLOOKUP($B20,[1]NUM3A!$G$3:$T$143,9,FALSE),0)</f>
        <v>0</v>
      </c>
      <c r="M20" s="105">
        <f>IFERROR(VLOOKUP($B20,[1]NUM3A!$G$3:$T$143,10,FALSE),0)</f>
        <v>0</v>
      </c>
      <c r="N20" s="105">
        <f>IFERROR(VLOOKUP($B20,[1]NUM3A!$G$3:$T$143,11,FALSE),0)</f>
        <v>0</v>
      </c>
      <c r="O20" s="105">
        <f>IFERROR(VLOOKUP($B20,[1]NUM3A!$G$3:$T$143,12,FALSE),0)</f>
        <v>0</v>
      </c>
      <c r="P20" s="105">
        <f>IFERROR(VLOOKUP($B20,[1]NUM3A!$G$3:$T$143,13,FALSE),0)</f>
        <v>0</v>
      </c>
      <c r="Q20" s="99">
        <f t="shared" si="0"/>
        <v>0</v>
      </c>
      <c r="R20" s="105"/>
      <c r="S20" s="105"/>
      <c r="T20" s="56"/>
      <c r="U20" s="56"/>
    </row>
    <row r="21" spans="1:21" x14ac:dyDescent="0.25">
      <c r="A21" s="2" t="s">
        <v>23</v>
      </c>
      <c r="B21" s="2" t="s">
        <v>33</v>
      </c>
      <c r="C21" s="8"/>
      <c r="D21" s="55"/>
      <c r="E21" s="105">
        <f>IFERROR(VLOOKUP($B21,[1]NUM3A!$G$3:$T$143,2,FALSE),0)</f>
        <v>0</v>
      </c>
      <c r="F21" s="105">
        <f>IFERROR(VLOOKUP($B21,[1]NUM3A!$G$3:$T$143,3,FALSE),0)</f>
        <v>0</v>
      </c>
      <c r="G21" s="105">
        <f>IFERROR(VLOOKUP($B21,[1]NUM3A!$G$3:$T$143,4,FALSE),0)</f>
        <v>0</v>
      </c>
      <c r="H21" s="105">
        <f>IFERROR(VLOOKUP($B21,[1]NUM3A!$G$3:$T$143,5,FALSE),0)</f>
        <v>0</v>
      </c>
      <c r="I21" s="105">
        <f>IFERROR(VLOOKUP($B21,[1]NUM3A!$G$3:$T$143,6,FALSE),0)</f>
        <v>0</v>
      </c>
      <c r="J21" s="105">
        <f>IFERROR(VLOOKUP($B21,[1]NUM3A!$G$3:$T$143,7,FALSE),0)</f>
        <v>0</v>
      </c>
      <c r="K21" s="105">
        <f>IFERROR(VLOOKUP($B21,[1]NUM3A!$G$3:$T$143,8,FALSE),0)</f>
        <v>0</v>
      </c>
      <c r="L21" s="105">
        <f>IFERROR(VLOOKUP($B21,[1]NUM3A!$G$3:$T$143,9,FALSE),0)</f>
        <v>0</v>
      </c>
      <c r="M21" s="105">
        <f>IFERROR(VLOOKUP($B21,[1]NUM3A!$G$3:$T$143,10,FALSE),0)</f>
        <v>0</v>
      </c>
      <c r="N21" s="105">
        <f>IFERROR(VLOOKUP($B21,[1]NUM3A!$G$3:$T$143,11,FALSE),0)</f>
        <v>0</v>
      </c>
      <c r="O21" s="105">
        <f>IFERROR(VLOOKUP($B21,[1]NUM3A!$G$3:$T$143,12,FALSE),0)</f>
        <v>0</v>
      </c>
      <c r="P21" s="105">
        <f>IFERROR(VLOOKUP($B21,[1]NUM3A!$G$3:$T$143,13,FALSE),0)</f>
        <v>0</v>
      </c>
      <c r="Q21" s="99">
        <f t="shared" si="0"/>
        <v>0</v>
      </c>
      <c r="R21" s="105"/>
      <c r="S21" s="105"/>
      <c r="T21" s="56"/>
      <c r="U21" s="56"/>
    </row>
    <row r="22" spans="1:21" x14ac:dyDescent="0.25">
      <c r="A22" s="2" t="s">
        <v>23</v>
      </c>
      <c r="B22" s="2" t="s">
        <v>34</v>
      </c>
      <c r="C22" s="4"/>
      <c r="D22" s="55"/>
      <c r="E22" s="105">
        <f>IFERROR(VLOOKUP($B22,[1]NUM3A!$G$3:$T$143,2,FALSE),0)</f>
        <v>3</v>
      </c>
      <c r="F22" s="105">
        <f>IFERROR(VLOOKUP($B22,[1]NUM3A!$G$3:$T$143,3,FALSE),0)</f>
        <v>3</v>
      </c>
      <c r="G22" s="105">
        <f>IFERROR(VLOOKUP($B22,[1]NUM3A!$G$3:$T$143,4,FALSE),0)</f>
        <v>1</v>
      </c>
      <c r="H22" s="105">
        <f>IFERROR(VLOOKUP($B22,[1]NUM3A!$G$3:$T$143,5,FALSE),0)</f>
        <v>4</v>
      </c>
      <c r="I22" s="105">
        <f>IFERROR(VLOOKUP($B22,[1]NUM3A!$G$3:$T$143,6,FALSE),0)</f>
        <v>17</v>
      </c>
      <c r="J22" s="105">
        <f>IFERROR(VLOOKUP($B22,[1]NUM3A!$G$3:$T$143,7,FALSE),0)</f>
        <v>0</v>
      </c>
      <c r="K22" s="105">
        <f>IFERROR(VLOOKUP($B22,[1]NUM3A!$G$3:$T$143,8,FALSE),0)</f>
        <v>0</v>
      </c>
      <c r="L22" s="105">
        <f>IFERROR(VLOOKUP($B22,[1]NUM3A!$G$3:$T$143,9,FALSE),0)</f>
        <v>13</v>
      </c>
      <c r="M22" s="105">
        <f>IFERROR(VLOOKUP($B22,[1]NUM3A!$G$3:$T$143,10,FALSE),0)</f>
        <v>0</v>
      </c>
      <c r="N22" s="105">
        <f>IFERROR(VLOOKUP($B22,[1]NUM3A!$G$3:$T$143,11,FALSE),0)</f>
        <v>0</v>
      </c>
      <c r="O22" s="105">
        <f>IFERROR(VLOOKUP($B22,[1]NUM3A!$G$3:$T$143,12,FALSE),0)</f>
        <v>0</v>
      </c>
      <c r="P22" s="105">
        <f>IFERROR(VLOOKUP($B22,[1]NUM3A!$G$3:$T$143,13,FALSE),0)</f>
        <v>0</v>
      </c>
      <c r="Q22" s="99">
        <f>SUM(E22:P22)</f>
        <v>41</v>
      </c>
      <c r="R22" s="105"/>
      <c r="S22" s="105"/>
      <c r="T22" s="56"/>
      <c r="U22" s="56"/>
    </row>
    <row r="23" spans="1:21" x14ac:dyDescent="0.25">
      <c r="A23" s="2" t="s">
        <v>23</v>
      </c>
      <c r="B23" s="2" t="s">
        <v>35</v>
      </c>
      <c r="C23" s="4"/>
      <c r="D23" s="55"/>
      <c r="E23" s="105">
        <f>IFERROR(VLOOKUP($B23,[1]NUM3A!$G$3:$T$143,2,FALSE),0)</f>
        <v>0</v>
      </c>
      <c r="F23" s="105">
        <f>IFERROR(VLOOKUP($B23,[1]NUM3A!$G$3:$T$143,3,FALSE),0)</f>
        <v>0</v>
      </c>
      <c r="G23" s="105">
        <f>IFERROR(VLOOKUP($B23,[1]NUM3A!$G$3:$T$143,4,FALSE),0)</f>
        <v>0</v>
      </c>
      <c r="H23" s="105">
        <f>IFERROR(VLOOKUP($B23,[1]NUM3A!$G$3:$T$143,5,FALSE),0)</f>
        <v>0</v>
      </c>
      <c r="I23" s="105">
        <f>IFERROR(VLOOKUP($B23,[1]NUM3A!$G$3:$T$143,6,FALSE),0)</f>
        <v>0</v>
      </c>
      <c r="J23" s="105">
        <f>IFERROR(VLOOKUP($B23,[1]NUM3A!$G$3:$T$143,7,FALSE),0)</f>
        <v>0</v>
      </c>
      <c r="K23" s="105">
        <f>IFERROR(VLOOKUP($B23,[1]NUM3A!$G$3:$T$143,8,FALSE),0)</f>
        <v>0</v>
      </c>
      <c r="L23" s="105">
        <f>IFERROR(VLOOKUP($B23,[1]NUM3A!$G$3:$T$143,9,FALSE),0)</f>
        <v>0</v>
      </c>
      <c r="M23" s="105">
        <f>IFERROR(VLOOKUP($B23,[1]NUM3A!$G$3:$T$143,10,FALSE),0)</f>
        <v>0</v>
      </c>
      <c r="N23" s="105">
        <f>IFERROR(VLOOKUP($B23,[1]NUM3A!$G$3:$T$143,11,FALSE),0)</f>
        <v>0</v>
      </c>
      <c r="O23" s="105">
        <f>IFERROR(VLOOKUP($B23,[1]NUM3A!$G$3:$T$143,12,FALSE),0)</f>
        <v>0</v>
      </c>
      <c r="P23" s="105">
        <f>IFERROR(VLOOKUP($B23,[1]NUM3A!$G$3:$T$143,13,FALSE),0)</f>
        <v>0</v>
      </c>
      <c r="Q23" s="99">
        <f t="shared" si="0"/>
        <v>0</v>
      </c>
      <c r="R23" s="105"/>
      <c r="S23" s="105"/>
      <c r="T23" s="56"/>
      <c r="U23" s="56"/>
    </row>
    <row r="24" spans="1:21" x14ac:dyDescent="0.25">
      <c r="A24" s="2" t="s">
        <v>23</v>
      </c>
      <c r="B24" s="2" t="s">
        <v>36</v>
      </c>
      <c r="C24" s="4"/>
      <c r="D24" s="55"/>
      <c r="E24" s="105">
        <f>IFERROR(VLOOKUP($B24,[1]NUM3A!$G$3:$T$143,2,FALSE),0)</f>
        <v>0</v>
      </c>
      <c r="F24" s="105">
        <f>IFERROR(VLOOKUP($B24,[1]NUM3A!$G$3:$T$143,3,FALSE),0)</f>
        <v>0</v>
      </c>
      <c r="G24" s="105">
        <f>IFERROR(VLOOKUP($B24,[1]NUM3A!$G$3:$T$143,4,FALSE),0)</f>
        <v>0</v>
      </c>
      <c r="H24" s="105">
        <f>IFERROR(VLOOKUP($B24,[1]NUM3A!$G$3:$T$143,5,FALSE),0)</f>
        <v>0</v>
      </c>
      <c r="I24" s="105">
        <f>IFERROR(VLOOKUP($B24,[1]NUM3A!$G$3:$T$143,6,FALSE),0)</f>
        <v>0</v>
      </c>
      <c r="J24" s="105">
        <f>IFERROR(VLOOKUP($B24,[1]NUM3A!$G$3:$T$143,7,FALSE),0)</f>
        <v>0</v>
      </c>
      <c r="K24" s="105">
        <f>IFERROR(VLOOKUP($B24,[1]NUM3A!$G$3:$T$143,8,FALSE),0)</f>
        <v>0</v>
      </c>
      <c r="L24" s="105">
        <f>IFERROR(VLOOKUP($B24,[1]NUM3A!$G$3:$T$143,9,FALSE),0)</f>
        <v>0</v>
      </c>
      <c r="M24" s="105">
        <f>IFERROR(VLOOKUP($B24,[1]NUM3A!$G$3:$T$143,10,FALSE),0)</f>
        <v>0</v>
      </c>
      <c r="N24" s="105">
        <f>IFERROR(VLOOKUP($B24,[1]NUM3A!$G$3:$T$143,11,FALSE),0)</f>
        <v>0</v>
      </c>
      <c r="O24" s="105">
        <f>IFERROR(VLOOKUP($B24,[1]NUM3A!$G$3:$T$143,12,FALSE),0)</f>
        <v>0</v>
      </c>
      <c r="P24" s="105">
        <f>IFERROR(VLOOKUP($B24,[1]NUM3A!$G$3:$T$143,13,FALSE),0)</f>
        <v>0</v>
      </c>
      <c r="Q24" s="99">
        <f t="shared" si="0"/>
        <v>0</v>
      </c>
      <c r="R24" s="105"/>
      <c r="S24" s="105"/>
      <c r="T24" s="56"/>
      <c r="U24" s="56"/>
    </row>
    <row r="25" spans="1:21" x14ac:dyDescent="0.25">
      <c r="A25" s="2" t="s">
        <v>23</v>
      </c>
      <c r="B25" s="3" t="s">
        <v>37</v>
      </c>
      <c r="C25" s="4"/>
      <c r="D25" s="55"/>
      <c r="E25" s="105">
        <f>IFERROR(VLOOKUP($B25,[1]NUM3A!$G$3:$T$143,2,FALSE),0)</f>
        <v>3</v>
      </c>
      <c r="F25" s="105">
        <f>IFERROR(VLOOKUP($B25,[1]NUM3A!$G$3:$T$143,3,FALSE),0)</f>
        <v>2</v>
      </c>
      <c r="G25" s="105">
        <f>IFERROR(VLOOKUP($B25,[1]NUM3A!$G$3:$T$143,4,FALSE),0)</f>
        <v>12</v>
      </c>
      <c r="H25" s="105">
        <f>IFERROR(VLOOKUP($B25,[1]NUM3A!$G$3:$T$143,5,FALSE),0)</f>
        <v>5</v>
      </c>
      <c r="I25" s="105">
        <f>IFERROR(VLOOKUP($B25,[1]NUM3A!$G$3:$T$143,6,FALSE),0)</f>
        <v>6</v>
      </c>
      <c r="J25" s="105">
        <f>IFERROR(VLOOKUP($B25,[1]NUM3A!$G$3:$T$143,7,FALSE),0)</f>
        <v>4</v>
      </c>
      <c r="K25" s="105">
        <f>IFERROR(VLOOKUP($B25,[1]NUM3A!$G$3:$T$143,8,FALSE),0)</f>
        <v>3</v>
      </c>
      <c r="L25" s="105">
        <f>IFERROR(VLOOKUP($B25,[1]NUM3A!$G$3:$T$143,9,FALSE),0)</f>
        <v>15</v>
      </c>
      <c r="M25" s="105">
        <f>IFERROR(VLOOKUP($B25,[1]NUM3A!$G$3:$T$143,10,FALSE),0)</f>
        <v>0</v>
      </c>
      <c r="N25" s="105">
        <f>IFERROR(VLOOKUP($B25,[1]NUM3A!$G$3:$T$143,11,FALSE),0)</f>
        <v>2</v>
      </c>
      <c r="O25" s="105">
        <f>IFERROR(VLOOKUP($B25,[1]NUM3A!$G$3:$T$143,12,FALSE),0)</f>
        <v>6</v>
      </c>
      <c r="P25" s="105">
        <f>IFERROR(VLOOKUP($B25,[1]NUM3A!$G$3:$T$143,13,FALSE),0)</f>
        <v>1</v>
      </c>
      <c r="Q25" s="99">
        <f t="shared" si="0"/>
        <v>59</v>
      </c>
      <c r="R25" s="105"/>
      <c r="S25" s="105"/>
      <c r="T25" s="56"/>
      <c r="U25" s="56"/>
    </row>
    <row r="26" spans="1:21" x14ac:dyDescent="0.25">
      <c r="A26" s="137" t="s">
        <v>230</v>
      </c>
      <c r="B26" s="138"/>
      <c r="C26" s="57">
        <f>D26/'Metas Muni'!I5</f>
        <v>1.0329509818415352</v>
      </c>
      <c r="D26" s="58">
        <f>Q26/R26</f>
        <v>0.7748165314793356</v>
      </c>
      <c r="E26" s="106">
        <f>SUM(E12:E25)</f>
        <v>96</v>
      </c>
      <c r="F26" s="106">
        <f t="shared" ref="F26:O26" si="1">SUM(F12:F25)</f>
        <v>75</v>
      </c>
      <c r="G26" s="106">
        <f t="shared" si="1"/>
        <v>212</v>
      </c>
      <c r="H26" s="106">
        <f t="shared" si="1"/>
        <v>335</v>
      </c>
      <c r="I26" s="106">
        <f t="shared" si="1"/>
        <v>261</v>
      </c>
      <c r="J26" s="106">
        <f t="shared" si="1"/>
        <v>183</v>
      </c>
      <c r="K26" s="106">
        <f t="shared" si="1"/>
        <v>129</v>
      </c>
      <c r="L26" s="106">
        <f t="shared" si="1"/>
        <v>151</v>
      </c>
      <c r="M26" s="106">
        <f t="shared" si="1"/>
        <v>123</v>
      </c>
      <c r="N26" s="106">
        <f t="shared" si="1"/>
        <v>101</v>
      </c>
      <c r="O26" s="106">
        <f t="shared" si="1"/>
        <v>223</v>
      </c>
      <c r="P26" s="106">
        <f>SUM(P12:P25)</f>
        <v>117</v>
      </c>
      <c r="Q26" s="106">
        <f>SUM(Q12:Q25)</f>
        <v>2006</v>
      </c>
      <c r="R26" s="187">
        <v>2589</v>
      </c>
      <c r="S26" s="187"/>
    </row>
    <row r="27" spans="1:21" x14ac:dyDescent="0.25">
      <c r="A27" s="2" t="s">
        <v>39</v>
      </c>
      <c r="B27" s="2" t="s">
        <v>40</v>
      </c>
      <c r="C27" s="4"/>
      <c r="D27" s="8"/>
      <c r="E27" s="105">
        <f>IFERROR(VLOOKUP($B27,[1]NUM3A!$G$3:$T$143,2,FALSE),0)</f>
        <v>20</v>
      </c>
      <c r="F27" s="105">
        <f>IFERROR(VLOOKUP($B27,[1]NUM3A!$G$3:$T$143,3,FALSE),0)</f>
        <v>10</v>
      </c>
      <c r="G27" s="105">
        <f>IFERROR(VLOOKUP($B27,[1]NUM3A!$G$3:$T$143,4,FALSE),0)</f>
        <v>32</v>
      </c>
      <c r="H27" s="105">
        <f>IFERROR(VLOOKUP($B27,[1]NUM3A!$G$3:$T$143,5,FALSE),0)</f>
        <v>35</v>
      </c>
      <c r="I27" s="105">
        <f>IFERROR(VLOOKUP($B27,[1]NUM3A!$G$3:$T$143,6,FALSE),0)</f>
        <v>23</v>
      </c>
      <c r="J27" s="105">
        <f>IFERROR(VLOOKUP($B27,[1]NUM3A!$G$3:$T$143,7,FALSE),0)</f>
        <v>33</v>
      </c>
      <c r="K27" s="105">
        <f>IFERROR(VLOOKUP($B27,[1]NUM3A!$G$3:$T$143,8,FALSE),0)</f>
        <v>23</v>
      </c>
      <c r="L27" s="105">
        <f>IFERROR(VLOOKUP($B27,[1]NUM3A!$G$3:$T$143,9,FALSE),0)</f>
        <v>25</v>
      </c>
      <c r="M27" s="105">
        <f>IFERROR(VLOOKUP($B27,[1]NUM3A!$G$3:$T$143,10,FALSE),0)</f>
        <v>28</v>
      </c>
      <c r="N27" s="105">
        <f>IFERROR(VLOOKUP($B27,[1]NUM3A!$G$3:$T$143,11,FALSE),0)</f>
        <v>18</v>
      </c>
      <c r="O27" s="105">
        <f>IFERROR(VLOOKUP($B27,[1]NUM3A!$G$3:$T$143,12,FALSE),0)</f>
        <v>9</v>
      </c>
      <c r="P27" s="105">
        <f>IFERROR(VLOOKUP($B27,[1]NUM3A!$G$3:$T$143,13,FALSE),0)</f>
        <v>9</v>
      </c>
      <c r="Q27" s="99">
        <f t="shared" ref="Q27:Q74" si="2">SUM(E27:P27)</f>
        <v>265</v>
      </c>
      <c r="R27" s="186"/>
      <c r="S27" s="186"/>
    </row>
    <row r="28" spans="1:21" x14ac:dyDescent="0.25">
      <c r="A28" s="2" t="s">
        <v>39</v>
      </c>
      <c r="B28" s="2" t="s">
        <v>41</v>
      </c>
      <c r="C28" s="4"/>
      <c r="D28" s="8"/>
      <c r="E28" s="105">
        <f>IFERROR(VLOOKUP($B28,[1]NUM3A!$G$3:$T$143,2,FALSE),0)</f>
        <v>32</v>
      </c>
      <c r="F28" s="105">
        <f>IFERROR(VLOOKUP($B28,[1]NUM3A!$G$3:$T$143,3,FALSE),0)</f>
        <v>27</v>
      </c>
      <c r="G28" s="105">
        <f>IFERROR(VLOOKUP($B28,[1]NUM3A!$G$3:$T$143,4,FALSE),0)</f>
        <v>29</v>
      </c>
      <c r="H28" s="105">
        <f>IFERROR(VLOOKUP($B28,[1]NUM3A!$G$3:$T$143,5,FALSE),0)</f>
        <v>26</v>
      </c>
      <c r="I28" s="105">
        <f>IFERROR(VLOOKUP($B28,[1]NUM3A!$G$3:$T$143,6,FALSE),0)</f>
        <v>27</v>
      </c>
      <c r="J28" s="105">
        <f>IFERROR(VLOOKUP($B28,[1]NUM3A!$G$3:$T$143,7,FALSE),0)</f>
        <v>29</v>
      </c>
      <c r="K28" s="105">
        <f>IFERROR(VLOOKUP($B28,[1]NUM3A!$G$3:$T$143,8,FALSE),0)</f>
        <v>18</v>
      </c>
      <c r="L28" s="105">
        <f>IFERROR(VLOOKUP($B28,[1]NUM3A!$G$3:$T$143,9,FALSE),0)</f>
        <v>23</v>
      </c>
      <c r="M28" s="105">
        <f>IFERROR(VLOOKUP($B28,[1]NUM3A!$G$3:$T$143,10,FALSE),0)</f>
        <v>11</v>
      </c>
      <c r="N28" s="105">
        <f>IFERROR(VLOOKUP($B28,[1]NUM3A!$G$3:$T$143,11,FALSE),0)</f>
        <v>23</v>
      </c>
      <c r="O28" s="105">
        <f>IFERROR(VLOOKUP($B28,[1]NUM3A!$G$3:$T$143,12,FALSE),0)</f>
        <v>29</v>
      </c>
      <c r="P28" s="105">
        <f>IFERROR(VLOOKUP($B28,[1]NUM3A!$G$3:$T$143,13,FALSE),0)</f>
        <v>9</v>
      </c>
      <c r="Q28" s="99">
        <f t="shared" si="2"/>
        <v>283</v>
      </c>
      <c r="R28" s="186"/>
      <c r="S28" s="186"/>
    </row>
    <row r="29" spans="1:21" x14ac:dyDescent="0.25">
      <c r="A29" s="2" t="s">
        <v>39</v>
      </c>
      <c r="B29" s="2" t="s">
        <v>42</v>
      </c>
      <c r="C29" s="4"/>
      <c r="D29" s="8"/>
      <c r="E29" s="105">
        <f>IFERROR(VLOOKUP($B29,[1]NUM3A!$G$3:$T$143,2,FALSE),0)</f>
        <v>32</v>
      </c>
      <c r="F29" s="105">
        <f>IFERROR(VLOOKUP($B29,[1]NUM3A!$G$3:$T$143,3,FALSE),0)</f>
        <v>26</v>
      </c>
      <c r="G29" s="105">
        <f>IFERROR(VLOOKUP($B29,[1]NUM3A!$G$3:$T$143,4,FALSE),0)</f>
        <v>45</v>
      </c>
      <c r="H29" s="105">
        <f>IFERROR(VLOOKUP($B29,[1]NUM3A!$G$3:$T$143,5,FALSE),0)</f>
        <v>73</v>
      </c>
      <c r="I29" s="105">
        <f>IFERROR(VLOOKUP($B29,[1]NUM3A!$G$3:$T$143,6,FALSE),0)</f>
        <v>52</v>
      </c>
      <c r="J29" s="105">
        <f>IFERROR(VLOOKUP($B29,[1]NUM3A!$G$3:$T$143,7,FALSE),0)</f>
        <v>43</v>
      </c>
      <c r="K29" s="105">
        <f>IFERROR(VLOOKUP($B29,[1]NUM3A!$G$3:$T$143,8,FALSE),0)</f>
        <v>29</v>
      </c>
      <c r="L29" s="105">
        <f>IFERROR(VLOOKUP($B29,[1]NUM3A!$G$3:$T$143,9,FALSE),0)</f>
        <v>56</v>
      </c>
      <c r="M29" s="105">
        <f>IFERROR(VLOOKUP($B29,[1]NUM3A!$G$3:$T$143,10,FALSE),0)</f>
        <v>45</v>
      </c>
      <c r="N29" s="105">
        <f>IFERROR(VLOOKUP($B29,[1]NUM3A!$G$3:$T$143,11,FALSE),0)</f>
        <v>33</v>
      </c>
      <c r="O29" s="105">
        <f>IFERROR(VLOOKUP($B29,[1]NUM3A!$G$3:$T$143,12,FALSE),0)</f>
        <v>45</v>
      </c>
      <c r="P29" s="105">
        <f>IFERROR(VLOOKUP($B29,[1]NUM3A!$G$3:$T$143,13,FALSE),0)</f>
        <v>29</v>
      </c>
      <c r="Q29" s="99">
        <f t="shared" si="2"/>
        <v>508</v>
      </c>
      <c r="R29" s="186"/>
      <c r="S29" s="186"/>
    </row>
    <row r="30" spans="1:21" x14ac:dyDescent="0.25">
      <c r="A30" s="2" t="s">
        <v>39</v>
      </c>
      <c r="B30" s="2" t="s">
        <v>43</v>
      </c>
      <c r="C30" s="4"/>
      <c r="D30" s="8"/>
      <c r="E30" s="105">
        <f>IFERROR(VLOOKUP($B30,[1]NUM3A!$G$3:$T$143,2,FALSE),0)</f>
        <v>4</v>
      </c>
      <c r="F30" s="105">
        <f>IFERROR(VLOOKUP($B30,[1]NUM3A!$G$3:$T$143,3,FALSE),0)</f>
        <v>1</v>
      </c>
      <c r="G30" s="105">
        <f>IFERROR(VLOOKUP($B30,[1]NUM3A!$G$3:$T$143,4,FALSE),0)</f>
        <v>21</v>
      </c>
      <c r="H30" s="105">
        <f>IFERROR(VLOOKUP($B30,[1]NUM3A!$G$3:$T$143,5,FALSE),0)</f>
        <v>8</v>
      </c>
      <c r="I30" s="105">
        <f>IFERROR(VLOOKUP($B30,[1]NUM3A!$G$3:$T$143,6,FALSE),0)</f>
        <v>2</v>
      </c>
      <c r="J30" s="105">
        <f>IFERROR(VLOOKUP($B30,[1]NUM3A!$G$3:$T$143,7,FALSE),0)</f>
        <v>2</v>
      </c>
      <c r="K30" s="105">
        <f>IFERROR(VLOOKUP($B30,[1]NUM3A!$G$3:$T$143,8,FALSE),0)</f>
        <v>4</v>
      </c>
      <c r="L30" s="105">
        <f>IFERROR(VLOOKUP($B30,[1]NUM3A!$G$3:$T$143,9,FALSE),0)</f>
        <v>3</v>
      </c>
      <c r="M30" s="105">
        <f>IFERROR(VLOOKUP($B30,[1]NUM3A!$G$3:$T$143,10,FALSE),0)</f>
        <v>8</v>
      </c>
      <c r="N30" s="105">
        <f>IFERROR(VLOOKUP($B30,[1]NUM3A!$G$3:$T$143,11,FALSE),0)</f>
        <v>19</v>
      </c>
      <c r="O30" s="105">
        <f>IFERROR(VLOOKUP($B30,[1]NUM3A!$G$3:$T$143,12,FALSE),0)</f>
        <v>4</v>
      </c>
      <c r="P30" s="105">
        <f>IFERROR(VLOOKUP($B30,[1]NUM3A!$G$3:$T$143,13,FALSE),0)</f>
        <v>5</v>
      </c>
      <c r="Q30" s="99">
        <f t="shared" si="2"/>
        <v>81</v>
      </c>
      <c r="R30" s="186"/>
      <c r="S30" s="186"/>
    </row>
    <row r="31" spans="1:21" x14ac:dyDescent="0.25">
      <c r="A31" s="2" t="s">
        <v>39</v>
      </c>
      <c r="B31" s="2" t="s">
        <v>44</v>
      </c>
      <c r="C31" s="4"/>
      <c r="D31" s="8"/>
      <c r="E31" s="105">
        <f>IFERROR(VLOOKUP($B31,[1]NUM3A!$G$3:$T$143,2,FALSE),0)</f>
        <v>66</v>
      </c>
      <c r="F31" s="105">
        <f>IFERROR(VLOOKUP($B31,[1]NUM3A!$G$3:$T$143,3,FALSE),0)</f>
        <v>37</v>
      </c>
      <c r="G31" s="105">
        <f>IFERROR(VLOOKUP($B31,[1]NUM3A!$G$3:$T$143,4,FALSE),0)</f>
        <v>27</v>
      </c>
      <c r="H31" s="105">
        <f>IFERROR(VLOOKUP($B31,[1]NUM3A!$G$3:$T$143,5,FALSE),0)</f>
        <v>40</v>
      </c>
      <c r="I31" s="105">
        <f>IFERROR(VLOOKUP($B31,[1]NUM3A!$G$3:$T$143,6,FALSE),0)</f>
        <v>29</v>
      </c>
      <c r="J31" s="105">
        <f>IFERROR(VLOOKUP($B31,[1]NUM3A!$G$3:$T$143,7,FALSE),0)</f>
        <v>49</v>
      </c>
      <c r="K31" s="105">
        <f>IFERROR(VLOOKUP($B31,[1]NUM3A!$G$3:$T$143,8,FALSE),0)</f>
        <v>39</v>
      </c>
      <c r="L31" s="105">
        <f>IFERROR(VLOOKUP($B31,[1]NUM3A!$G$3:$T$143,9,FALSE),0)</f>
        <v>45</v>
      </c>
      <c r="M31" s="105">
        <f>IFERROR(VLOOKUP($B31,[1]NUM3A!$G$3:$T$143,10,FALSE),0)</f>
        <v>33</v>
      </c>
      <c r="N31" s="105">
        <f>IFERROR(VLOOKUP($B31,[1]NUM3A!$G$3:$T$143,11,FALSE),0)</f>
        <v>33</v>
      </c>
      <c r="O31" s="105">
        <f>IFERROR(VLOOKUP($B31,[1]NUM3A!$G$3:$T$143,12,FALSE),0)</f>
        <v>59</v>
      </c>
      <c r="P31" s="105">
        <f>IFERROR(VLOOKUP($B31,[1]NUM3A!$G$3:$T$143,13,FALSE),0)</f>
        <v>48</v>
      </c>
      <c r="Q31" s="99">
        <f t="shared" si="2"/>
        <v>505</v>
      </c>
      <c r="R31" s="186"/>
      <c r="S31" s="186"/>
    </row>
    <row r="32" spans="1:21" x14ac:dyDescent="0.25">
      <c r="A32" s="2" t="s">
        <v>39</v>
      </c>
      <c r="B32" s="2" t="s">
        <v>45</v>
      </c>
      <c r="C32" s="4"/>
      <c r="D32" s="8"/>
      <c r="E32" s="105">
        <f>IFERROR(VLOOKUP($B32,[1]NUM3A!$G$3:$T$143,2,FALSE),0)</f>
        <v>0</v>
      </c>
      <c r="F32" s="105">
        <f>IFERROR(VLOOKUP($B32,[1]NUM3A!$G$3:$T$143,3,FALSE),0)</f>
        <v>0</v>
      </c>
      <c r="G32" s="105">
        <f>IFERROR(VLOOKUP($B32,[1]NUM3A!$G$3:$T$143,4,FALSE),0)</f>
        <v>0</v>
      </c>
      <c r="H32" s="105">
        <f>IFERROR(VLOOKUP($B32,[1]NUM3A!$G$3:$T$143,5,FALSE),0)</f>
        <v>0</v>
      </c>
      <c r="I32" s="105">
        <f>IFERROR(VLOOKUP($B32,[1]NUM3A!$G$3:$T$143,6,FALSE),0)</f>
        <v>0</v>
      </c>
      <c r="J32" s="105">
        <f>IFERROR(VLOOKUP($B32,[1]NUM3A!$G$3:$T$143,7,FALSE),0)</f>
        <v>0</v>
      </c>
      <c r="K32" s="105">
        <f>IFERROR(VLOOKUP($B32,[1]NUM3A!$G$3:$T$143,8,FALSE),0)</f>
        <v>0</v>
      </c>
      <c r="L32" s="105">
        <f>IFERROR(VLOOKUP($B32,[1]NUM3A!$G$3:$T$143,9,FALSE),0)</f>
        <v>0</v>
      </c>
      <c r="M32" s="105">
        <f>IFERROR(VLOOKUP($B32,[1]NUM3A!$G$3:$T$143,10,FALSE),0)</f>
        <v>0</v>
      </c>
      <c r="N32" s="105">
        <f>IFERROR(VLOOKUP($B32,[1]NUM3A!$G$3:$T$143,11,FALSE),0)</f>
        <v>0</v>
      </c>
      <c r="O32" s="105">
        <f>IFERROR(VLOOKUP($B32,[1]NUM3A!$G$3:$T$143,12,FALSE),0)</f>
        <v>0</v>
      </c>
      <c r="P32" s="105">
        <f>IFERROR(VLOOKUP($B32,[1]NUM3A!$G$3:$T$143,13,FALSE),0)</f>
        <v>0</v>
      </c>
      <c r="Q32" s="99">
        <f t="shared" si="2"/>
        <v>0</v>
      </c>
      <c r="R32" s="186"/>
      <c r="S32" s="186"/>
    </row>
    <row r="33" spans="1:19" x14ac:dyDescent="0.25">
      <c r="A33" s="2" t="s">
        <v>39</v>
      </c>
      <c r="B33" s="2" t="s">
        <v>46</v>
      </c>
      <c r="C33" s="4"/>
      <c r="D33" s="8"/>
      <c r="E33" s="105">
        <f>IFERROR(VLOOKUP($B33,[1]NUM3A!$G$3:$T$143,2,FALSE),0)</f>
        <v>0</v>
      </c>
      <c r="F33" s="105">
        <f>IFERROR(VLOOKUP($B33,[1]NUM3A!$G$3:$T$143,3,FALSE),0)</f>
        <v>3</v>
      </c>
      <c r="G33" s="105">
        <f>IFERROR(VLOOKUP($B33,[1]NUM3A!$G$3:$T$143,4,FALSE),0)</f>
        <v>0</v>
      </c>
      <c r="H33" s="105">
        <f>IFERROR(VLOOKUP($B33,[1]NUM3A!$G$3:$T$143,5,FALSE),0)</f>
        <v>1</v>
      </c>
      <c r="I33" s="105">
        <f>IFERROR(VLOOKUP($B33,[1]NUM3A!$G$3:$T$143,6,FALSE),0)</f>
        <v>0</v>
      </c>
      <c r="J33" s="105">
        <f>IFERROR(VLOOKUP($B33,[1]NUM3A!$G$3:$T$143,7,FALSE),0)</f>
        <v>1</v>
      </c>
      <c r="K33" s="105">
        <f>IFERROR(VLOOKUP($B33,[1]NUM3A!$G$3:$T$143,8,FALSE),0)</f>
        <v>1</v>
      </c>
      <c r="L33" s="105">
        <f>IFERROR(VLOOKUP($B33,[1]NUM3A!$G$3:$T$143,9,FALSE),0)</f>
        <v>0</v>
      </c>
      <c r="M33" s="105">
        <f>IFERROR(VLOOKUP($B33,[1]NUM3A!$G$3:$T$143,10,FALSE),0)</f>
        <v>5</v>
      </c>
      <c r="N33" s="105">
        <f>IFERROR(VLOOKUP($B33,[1]NUM3A!$G$3:$T$143,11,FALSE),0)</f>
        <v>8</v>
      </c>
      <c r="O33" s="105">
        <f>IFERROR(VLOOKUP($B33,[1]NUM3A!$G$3:$T$143,12,FALSE),0)</f>
        <v>1</v>
      </c>
      <c r="P33" s="105">
        <f>IFERROR(VLOOKUP($B33,[1]NUM3A!$G$3:$T$143,13,FALSE),0)</f>
        <v>0</v>
      </c>
      <c r="Q33" s="99">
        <f t="shared" si="2"/>
        <v>20</v>
      </c>
      <c r="R33" s="186"/>
      <c r="S33" s="186"/>
    </row>
    <row r="34" spans="1:19" x14ac:dyDescent="0.25">
      <c r="A34" s="2" t="s">
        <v>39</v>
      </c>
      <c r="B34" s="2" t="s">
        <v>47</v>
      </c>
      <c r="C34" s="4"/>
      <c r="D34" s="8"/>
      <c r="E34" s="105">
        <f>IFERROR(VLOOKUP($B34,[1]NUM3A!$G$3:$T$143,2,FALSE),0)</f>
        <v>9</v>
      </c>
      <c r="F34" s="105">
        <f>IFERROR(VLOOKUP($B34,[1]NUM3A!$G$3:$T$143,3,FALSE),0)</f>
        <v>7</v>
      </c>
      <c r="G34" s="105">
        <f>IFERROR(VLOOKUP($B34,[1]NUM3A!$G$3:$T$143,4,FALSE),0)</f>
        <v>5</v>
      </c>
      <c r="H34" s="105">
        <f>IFERROR(VLOOKUP($B34,[1]NUM3A!$G$3:$T$143,5,FALSE),0)</f>
        <v>19</v>
      </c>
      <c r="I34" s="105">
        <f>IFERROR(VLOOKUP($B34,[1]NUM3A!$G$3:$T$143,6,FALSE),0)</f>
        <v>16</v>
      </c>
      <c r="J34" s="105">
        <f>IFERROR(VLOOKUP($B34,[1]NUM3A!$G$3:$T$143,7,FALSE),0)</f>
        <v>20</v>
      </c>
      <c r="K34" s="105">
        <f>IFERROR(VLOOKUP($B34,[1]NUM3A!$G$3:$T$143,8,FALSE),0)</f>
        <v>7</v>
      </c>
      <c r="L34" s="105">
        <f>IFERROR(VLOOKUP($B34,[1]NUM3A!$G$3:$T$143,9,FALSE),0)</f>
        <v>16</v>
      </c>
      <c r="M34" s="105">
        <f>IFERROR(VLOOKUP($B34,[1]NUM3A!$G$3:$T$143,10,FALSE),0)</f>
        <v>0</v>
      </c>
      <c r="N34" s="105">
        <f>IFERROR(VLOOKUP($B34,[1]NUM3A!$G$3:$T$143,11,FALSE),0)</f>
        <v>0</v>
      </c>
      <c r="O34" s="105">
        <f>IFERROR(VLOOKUP($B34,[1]NUM3A!$G$3:$T$143,12,FALSE),0)</f>
        <v>0</v>
      </c>
      <c r="P34" s="105">
        <f>IFERROR(VLOOKUP($B34,[1]NUM3A!$G$3:$T$143,13,FALSE),0)</f>
        <v>0</v>
      </c>
      <c r="Q34" s="99">
        <f t="shared" si="2"/>
        <v>99</v>
      </c>
      <c r="R34" s="186"/>
      <c r="S34" s="186"/>
    </row>
    <row r="35" spans="1:19" x14ac:dyDescent="0.25">
      <c r="A35" s="2" t="s">
        <v>39</v>
      </c>
      <c r="B35" s="2" t="s">
        <v>48</v>
      </c>
      <c r="C35" s="4"/>
      <c r="D35" s="8"/>
      <c r="E35" s="105">
        <f>IFERROR(VLOOKUP($B35,[1]NUM3A!$G$3:$T$143,2,FALSE),0)</f>
        <v>0</v>
      </c>
      <c r="F35" s="105">
        <f>IFERROR(VLOOKUP($B35,[1]NUM3A!$G$3:$T$143,3,FALSE),0)</f>
        <v>0</v>
      </c>
      <c r="G35" s="105">
        <f>IFERROR(VLOOKUP($B35,[1]NUM3A!$G$3:$T$143,4,FALSE),0)</f>
        <v>0</v>
      </c>
      <c r="H35" s="105">
        <f>IFERROR(VLOOKUP($B35,[1]NUM3A!$G$3:$T$143,5,FALSE),0)</f>
        <v>0</v>
      </c>
      <c r="I35" s="105">
        <f>IFERROR(VLOOKUP($B35,[1]NUM3A!$G$3:$T$143,6,FALSE),0)</f>
        <v>0</v>
      </c>
      <c r="J35" s="105">
        <f>IFERROR(VLOOKUP($B35,[1]NUM3A!$G$3:$T$143,7,FALSE),0)</f>
        <v>1</v>
      </c>
      <c r="K35" s="105">
        <f>IFERROR(VLOOKUP($B35,[1]NUM3A!$G$3:$T$143,8,FALSE),0)</f>
        <v>0</v>
      </c>
      <c r="L35" s="105">
        <f>IFERROR(VLOOKUP($B35,[1]NUM3A!$G$3:$T$143,9,FALSE),0)</f>
        <v>0</v>
      </c>
      <c r="M35" s="105">
        <f>IFERROR(VLOOKUP($B35,[1]NUM3A!$G$3:$T$143,10,FALSE),0)</f>
        <v>0</v>
      </c>
      <c r="N35" s="105">
        <f>IFERROR(VLOOKUP($B35,[1]NUM3A!$G$3:$T$143,11,FALSE),0)</f>
        <v>0</v>
      </c>
      <c r="O35" s="105">
        <f>IFERROR(VLOOKUP($B35,[1]NUM3A!$G$3:$T$143,12,FALSE),0)</f>
        <v>0</v>
      </c>
      <c r="P35" s="105">
        <f>IFERROR(VLOOKUP($B35,[1]NUM3A!$G$3:$T$143,13,FALSE),0)</f>
        <v>0</v>
      </c>
      <c r="Q35" s="99">
        <f t="shared" si="2"/>
        <v>1</v>
      </c>
      <c r="R35" s="186"/>
      <c r="S35" s="186"/>
    </row>
    <row r="36" spans="1:19" x14ac:dyDescent="0.25">
      <c r="A36" s="2" t="s">
        <v>39</v>
      </c>
      <c r="B36" s="2" t="s">
        <v>49</v>
      </c>
      <c r="C36" s="4"/>
      <c r="D36" s="8"/>
      <c r="E36" s="105">
        <f>IFERROR(VLOOKUP($B36,[1]NUM3A!$G$3:$T$143,2,FALSE),0)</f>
        <v>2</v>
      </c>
      <c r="F36" s="105">
        <f>IFERROR(VLOOKUP($B36,[1]NUM3A!$G$3:$T$143,3,FALSE),0)</f>
        <v>1</v>
      </c>
      <c r="G36" s="105">
        <f>IFERROR(VLOOKUP($B36,[1]NUM3A!$G$3:$T$143,4,FALSE),0)</f>
        <v>0</v>
      </c>
      <c r="H36" s="105">
        <f>IFERROR(VLOOKUP($B36,[1]NUM3A!$G$3:$T$143,5,FALSE),0)</f>
        <v>7</v>
      </c>
      <c r="I36" s="105">
        <f>IFERROR(VLOOKUP($B36,[1]NUM3A!$G$3:$T$143,6,FALSE),0)</f>
        <v>6</v>
      </c>
      <c r="J36" s="105">
        <f>IFERROR(VLOOKUP($B36,[1]NUM3A!$G$3:$T$143,7,FALSE),0)</f>
        <v>4</v>
      </c>
      <c r="K36" s="105">
        <f>IFERROR(VLOOKUP($B36,[1]NUM3A!$G$3:$T$143,8,FALSE),0)</f>
        <v>10</v>
      </c>
      <c r="L36" s="105">
        <f>IFERROR(VLOOKUP($B36,[1]NUM3A!$G$3:$T$143,9,FALSE),0)</f>
        <v>9</v>
      </c>
      <c r="M36" s="105">
        <f>IFERROR(VLOOKUP($B36,[1]NUM3A!$G$3:$T$143,10,FALSE),0)</f>
        <v>4</v>
      </c>
      <c r="N36" s="105">
        <f>IFERROR(VLOOKUP($B36,[1]NUM3A!$G$3:$T$143,11,FALSE),0)</f>
        <v>7</v>
      </c>
      <c r="O36" s="105">
        <f>IFERROR(VLOOKUP($B36,[1]NUM3A!$G$3:$T$143,12,FALSE),0)</f>
        <v>6</v>
      </c>
      <c r="P36" s="105">
        <f>IFERROR(VLOOKUP($B36,[1]NUM3A!$G$3:$T$143,13,FALSE),0)</f>
        <v>3</v>
      </c>
      <c r="Q36" s="99">
        <f t="shared" si="2"/>
        <v>59</v>
      </c>
      <c r="R36" s="186"/>
      <c r="S36" s="186"/>
    </row>
    <row r="37" spans="1:19" x14ac:dyDescent="0.25">
      <c r="A37" s="11" t="s">
        <v>39</v>
      </c>
      <c r="B37" s="2" t="s">
        <v>50</v>
      </c>
      <c r="C37" s="4"/>
      <c r="D37" s="8"/>
      <c r="E37" s="105">
        <f>IFERROR(VLOOKUP($B37,[1]NUM3A!$G$3:$T$143,2,FALSE),0)</f>
        <v>7</v>
      </c>
      <c r="F37" s="105">
        <f>IFERROR(VLOOKUP($B37,[1]NUM3A!$G$3:$T$143,3,FALSE),0)</f>
        <v>10</v>
      </c>
      <c r="G37" s="105">
        <f>IFERROR(VLOOKUP($B37,[1]NUM3A!$G$3:$T$143,4,FALSE),0)</f>
        <v>6</v>
      </c>
      <c r="H37" s="105">
        <f>IFERROR(VLOOKUP($B37,[1]NUM3A!$G$3:$T$143,5,FALSE),0)</f>
        <v>14</v>
      </c>
      <c r="I37" s="105">
        <f>IFERROR(VLOOKUP($B37,[1]NUM3A!$G$3:$T$143,6,FALSE),0)</f>
        <v>5</v>
      </c>
      <c r="J37" s="105">
        <f>IFERROR(VLOOKUP($B37,[1]NUM3A!$G$3:$T$143,7,FALSE),0)</f>
        <v>16</v>
      </c>
      <c r="K37" s="105">
        <f>IFERROR(VLOOKUP($B37,[1]NUM3A!$G$3:$T$143,8,FALSE),0)</f>
        <v>5</v>
      </c>
      <c r="L37" s="105">
        <f>IFERROR(VLOOKUP($B37,[1]NUM3A!$G$3:$T$143,9,FALSE),0)</f>
        <v>9</v>
      </c>
      <c r="M37" s="105">
        <f>IFERROR(VLOOKUP($B37,[1]NUM3A!$G$3:$T$143,10,FALSE),0)</f>
        <v>5</v>
      </c>
      <c r="N37" s="105">
        <f>IFERROR(VLOOKUP($B37,[1]NUM3A!$G$3:$T$143,11,FALSE),0)</f>
        <v>2</v>
      </c>
      <c r="O37" s="105">
        <f>IFERROR(VLOOKUP($B37,[1]NUM3A!$G$3:$T$143,12,FALSE),0)</f>
        <v>4</v>
      </c>
      <c r="P37" s="105">
        <f>IFERROR(VLOOKUP($B37,[1]NUM3A!$G$3:$T$143,13,FALSE),0)</f>
        <v>0</v>
      </c>
      <c r="Q37" s="99">
        <f t="shared" si="2"/>
        <v>83</v>
      </c>
      <c r="R37" s="186"/>
      <c r="S37" s="186"/>
    </row>
    <row r="38" spans="1:19" x14ac:dyDescent="0.25">
      <c r="A38" s="11" t="s">
        <v>39</v>
      </c>
      <c r="B38" s="2" t="s">
        <v>301</v>
      </c>
      <c r="C38" s="4"/>
      <c r="D38" s="8"/>
      <c r="E38" s="105">
        <f>IFERROR(VLOOKUP($B38,[1]NUM3A!$G$3:$T$143,2,FALSE),0)</f>
        <v>0</v>
      </c>
      <c r="F38" s="105">
        <f>IFERROR(VLOOKUP($B38,[1]NUM3A!$G$3:$T$143,3,FALSE),0)</f>
        <v>0</v>
      </c>
      <c r="G38" s="105">
        <f>IFERROR(VLOOKUP($B38,[1]NUM3A!$G$3:$T$143,4,FALSE),0)</f>
        <v>0</v>
      </c>
      <c r="H38" s="105">
        <f>IFERROR(VLOOKUP($B38,[1]NUM3A!$G$3:$T$143,5,FALSE),0)</f>
        <v>0</v>
      </c>
      <c r="I38" s="105">
        <f>IFERROR(VLOOKUP($B38,[1]NUM3A!$G$3:$T$143,6,FALSE),0)</f>
        <v>0</v>
      </c>
      <c r="J38" s="105">
        <f>IFERROR(VLOOKUP($B38,[1]NUM3A!$G$3:$T$143,7,FALSE),0)</f>
        <v>0</v>
      </c>
      <c r="K38" s="105">
        <f>IFERROR(VLOOKUP($B38,[1]NUM3A!$G$3:$T$143,8,FALSE),0)</f>
        <v>0</v>
      </c>
      <c r="L38" s="105">
        <f>IFERROR(VLOOKUP($B38,[1]NUM3A!$G$3:$T$143,9,FALSE),0)</f>
        <v>0</v>
      </c>
      <c r="M38" s="105">
        <f>IFERROR(VLOOKUP($B38,[1]NUM3A!$G$3:$T$143,10,FALSE),0)</f>
        <v>7</v>
      </c>
      <c r="N38" s="105">
        <f>IFERROR(VLOOKUP($B38,[1]NUM3A!$G$3:$T$143,11,FALSE),0)</f>
        <v>14</v>
      </c>
      <c r="O38" s="105">
        <f>IFERROR(VLOOKUP($B38,[1]NUM3A!$G$3:$T$143,12,FALSE),0)</f>
        <v>13</v>
      </c>
      <c r="P38" s="105">
        <f>IFERROR(VLOOKUP($B38,[1]NUM3A!$G$3:$T$143,13,FALSE),0)</f>
        <v>7</v>
      </c>
      <c r="Q38" s="99">
        <f>SUM(E38:P38)</f>
        <v>41</v>
      </c>
      <c r="R38" s="83"/>
      <c r="S38" s="83"/>
    </row>
    <row r="39" spans="1:19" x14ac:dyDescent="0.25">
      <c r="A39" s="11" t="s">
        <v>39</v>
      </c>
      <c r="B39" s="2" t="s">
        <v>302</v>
      </c>
      <c r="C39" s="4"/>
      <c r="D39" s="8"/>
      <c r="E39" s="105">
        <f>IFERROR(VLOOKUP($B39,[1]NUM3A!$G$3:$T$143,2,FALSE),0)</f>
        <v>0</v>
      </c>
      <c r="F39" s="105">
        <f>IFERROR(VLOOKUP($B39,[1]NUM3A!$G$3:$T$143,3,FALSE),0)</f>
        <v>0</v>
      </c>
      <c r="G39" s="105">
        <f>IFERROR(VLOOKUP($B39,[1]NUM3A!$G$3:$T$143,4,FALSE),0)</f>
        <v>0</v>
      </c>
      <c r="H39" s="105">
        <f>IFERROR(VLOOKUP($B39,[1]NUM3A!$G$3:$T$143,5,FALSE),0)</f>
        <v>0</v>
      </c>
      <c r="I39" s="105">
        <f>IFERROR(VLOOKUP($B39,[1]NUM3A!$G$3:$T$143,6,FALSE),0)</f>
        <v>0</v>
      </c>
      <c r="J39" s="105">
        <f>IFERROR(VLOOKUP($B39,[1]NUM3A!$G$3:$T$143,7,FALSE),0)</f>
        <v>0</v>
      </c>
      <c r="K39" s="105">
        <f>IFERROR(VLOOKUP($B39,[1]NUM3A!$G$3:$T$143,8,FALSE),0)</f>
        <v>0</v>
      </c>
      <c r="L39" s="105">
        <f>IFERROR(VLOOKUP($B39,[1]NUM3A!$G$3:$T$143,9,FALSE),0)</f>
        <v>0</v>
      </c>
      <c r="M39" s="105">
        <f>IFERROR(VLOOKUP($B39,[1]NUM3A!$G$3:$T$143,10,FALSE),0)</f>
        <v>6</v>
      </c>
      <c r="N39" s="105">
        <f>IFERROR(VLOOKUP($B39,[1]NUM3A!$G$3:$T$143,11,FALSE),0)</f>
        <v>3</v>
      </c>
      <c r="O39" s="105">
        <f>IFERROR(VLOOKUP($B39,[1]NUM3A!$G$3:$T$143,12,FALSE),0)</f>
        <v>6</v>
      </c>
      <c r="P39" s="105">
        <f>IFERROR(VLOOKUP($B39,[1]NUM3A!$G$3:$T$143,13,FALSE),0)</f>
        <v>3</v>
      </c>
      <c r="Q39" s="99">
        <f>SUM(E39:P39)</f>
        <v>18</v>
      </c>
      <c r="R39" s="83"/>
      <c r="S39" s="83"/>
    </row>
    <row r="40" spans="1:19" ht="15.75" thickBot="1" x14ac:dyDescent="0.3">
      <c r="A40" s="137" t="s">
        <v>231</v>
      </c>
      <c r="B40" s="138"/>
      <c r="C40" s="57">
        <f>D40/'Metas Muni'!I6</f>
        <v>1.0309895067537165</v>
      </c>
      <c r="D40" s="58">
        <f>Q40/R40</f>
        <v>0.77313903111461202</v>
      </c>
      <c r="E40" s="60">
        <f>SUM(E27:E39)</f>
        <v>172</v>
      </c>
      <c r="F40" s="60">
        <f t="shared" ref="F40:P40" si="3">SUM(F27:F39)</f>
        <v>122</v>
      </c>
      <c r="G40" s="60">
        <f t="shared" si="3"/>
        <v>165</v>
      </c>
      <c r="H40" s="60">
        <f t="shared" si="3"/>
        <v>223</v>
      </c>
      <c r="I40" s="60">
        <f t="shared" si="3"/>
        <v>160</v>
      </c>
      <c r="J40" s="60">
        <f t="shared" si="3"/>
        <v>198</v>
      </c>
      <c r="K40" s="60">
        <f t="shared" si="3"/>
        <v>136</v>
      </c>
      <c r="L40" s="60">
        <f t="shared" si="3"/>
        <v>186</v>
      </c>
      <c r="M40" s="60">
        <f t="shared" si="3"/>
        <v>152</v>
      </c>
      <c r="N40" s="60">
        <f t="shared" si="3"/>
        <v>160</v>
      </c>
      <c r="O40" s="60">
        <f t="shared" si="3"/>
        <v>176</v>
      </c>
      <c r="P40" s="60">
        <f t="shared" si="3"/>
        <v>113</v>
      </c>
      <c r="Q40" s="101">
        <f>SUM(Q27:Q39)</f>
        <v>1963</v>
      </c>
      <c r="R40" s="184">
        <v>2539</v>
      </c>
      <c r="S40" s="184"/>
    </row>
    <row r="41" spans="1:19" ht="15.75" thickBot="1" x14ac:dyDescent="0.3">
      <c r="A41" s="12" t="s">
        <v>52</v>
      </c>
      <c r="B41" s="2" t="s">
        <v>53</v>
      </c>
      <c r="C41" s="59"/>
      <c r="D41"/>
      <c r="E41" s="105">
        <f>IFERROR(VLOOKUP($B41,[1]NUM3A!$G$3:$T$143,2,FALSE),0)</f>
        <v>0</v>
      </c>
      <c r="F41" s="105">
        <f>IFERROR(VLOOKUP($B41,[1]NUM3A!$G$3:$T$143,3,FALSE),0)</f>
        <v>0</v>
      </c>
      <c r="G41" s="105">
        <f>IFERROR(VLOOKUP($B41,[1]NUM3A!$G$3:$T$143,4,FALSE),0)</f>
        <v>0</v>
      </c>
      <c r="H41" s="105">
        <f>IFERROR(VLOOKUP($B41,[1]NUM3A!$G$3:$T$143,5,FALSE),0)</f>
        <v>0</v>
      </c>
      <c r="I41" s="105">
        <f>IFERROR(VLOOKUP($B41,[1]NUM3A!$G$3:$T$143,6,FALSE),0)</f>
        <v>0</v>
      </c>
      <c r="J41" s="105">
        <f>IFERROR(VLOOKUP($B41,[1]NUM3A!$G$3:$T$143,7,FALSE),0)</f>
        <v>9</v>
      </c>
      <c r="K41" s="105">
        <f>IFERROR(VLOOKUP($B41,[1]NUM3A!$G$3:$T$143,8,FALSE),0)</f>
        <v>1</v>
      </c>
      <c r="L41" s="105">
        <f>IFERROR(VLOOKUP($B41,[1]NUM3A!$G$3:$T$143,9,FALSE),0)</f>
        <v>3</v>
      </c>
      <c r="M41" s="105">
        <f>IFERROR(VLOOKUP($B41,[1]NUM3A!$G$3:$T$143,10,FALSE),0)</f>
        <v>0</v>
      </c>
      <c r="N41" s="105">
        <f>IFERROR(VLOOKUP($B41,[1]NUM3A!$G$3:$T$143,11,FALSE),0)</f>
        <v>0</v>
      </c>
      <c r="O41" s="105">
        <f>IFERROR(VLOOKUP($B41,[1]NUM3A!$G$3:$T$143,12,FALSE),0)</f>
        <v>0</v>
      </c>
      <c r="P41" s="105">
        <f>IFERROR(VLOOKUP($B41,[1]NUM3A!$G$3:$T$143,13,FALSE),0)</f>
        <v>0</v>
      </c>
      <c r="Q41" s="99">
        <f t="shared" si="2"/>
        <v>13</v>
      </c>
      <c r="R41" s="186"/>
      <c r="S41" s="186"/>
    </row>
    <row r="42" spans="1:19" ht="15.75" thickBot="1" x14ac:dyDescent="0.3">
      <c r="A42" s="12" t="s">
        <v>52</v>
      </c>
      <c r="B42" s="2" t="s">
        <v>54</v>
      </c>
      <c r="C42" s="59"/>
      <c r="D42"/>
      <c r="E42" s="105">
        <f>IFERROR(VLOOKUP($B42,[1]NUM3A!$G$3:$T$143,2,FALSE),0)</f>
        <v>0</v>
      </c>
      <c r="F42" s="105">
        <f>IFERROR(VLOOKUP($B42,[1]NUM3A!$G$3:$T$143,3,FALSE),0)</f>
        <v>0</v>
      </c>
      <c r="G42" s="105">
        <f>IFERROR(VLOOKUP($B42,[1]NUM3A!$G$3:$T$143,4,FALSE),0)</f>
        <v>0</v>
      </c>
      <c r="H42" s="105">
        <f>IFERROR(VLOOKUP($B42,[1]NUM3A!$G$3:$T$143,5,FALSE),0)</f>
        <v>1</v>
      </c>
      <c r="I42" s="105">
        <f>IFERROR(VLOOKUP($B42,[1]NUM3A!$G$3:$T$143,6,FALSE),0)</f>
        <v>1</v>
      </c>
      <c r="J42" s="105">
        <f>IFERROR(VLOOKUP($B42,[1]NUM3A!$G$3:$T$143,7,FALSE),0)</f>
        <v>3</v>
      </c>
      <c r="K42" s="105">
        <f>IFERROR(VLOOKUP($B42,[1]NUM3A!$G$3:$T$143,8,FALSE),0)</f>
        <v>1</v>
      </c>
      <c r="L42" s="105">
        <f>IFERROR(VLOOKUP($B42,[1]NUM3A!$G$3:$T$143,9,FALSE),0)</f>
        <v>2</v>
      </c>
      <c r="M42" s="105">
        <f>IFERROR(VLOOKUP($B42,[1]NUM3A!$G$3:$T$143,10,FALSE),0)</f>
        <v>1</v>
      </c>
      <c r="N42" s="105">
        <f>IFERROR(VLOOKUP($B42,[1]NUM3A!$G$3:$T$143,11,FALSE),0)</f>
        <v>0</v>
      </c>
      <c r="O42" s="105">
        <f>IFERROR(VLOOKUP($B42,[1]NUM3A!$G$3:$T$143,12,FALSE),0)</f>
        <v>0</v>
      </c>
      <c r="P42" s="105">
        <f>IFERROR(VLOOKUP($B42,[1]NUM3A!$G$3:$T$143,13,FALSE),0)</f>
        <v>0</v>
      </c>
      <c r="Q42" s="99">
        <f t="shared" si="2"/>
        <v>9</v>
      </c>
      <c r="R42" s="186"/>
      <c r="S42" s="186"/>
    </row>
    <row r="43" spans="1:19" ht="15.75" thickBot="1" x14ac:dyDescent="0.3">
      <c r="A43" s="12" t="s">
        <v>52</v>
      </c>
      <c r="B43" s="2" t="s">
        <v>55</v>
      </c>
      <c r="C43"/>
      <c r="D43"/>
      <c r="E43" s="105">
        <f>IFERROR(VLOOKUP($B43,[1]NUM3A!$G$3:$T$143,2,FALSE),0)</f>
        <v>0</v>
      </c>
      <c r="F43" s="105">
        <f>IFERROR(VLOOKUP($B43,[1]NUM3A!$G$3:$T$143,3,FALSE),0)</f>
        <v>0</v>
      </c>
      <c r="G43" s="105">
        <f>IFERROR(VLOOKUP($B43,[1]NUM3A!$G$3:$T$143,4,FALSE),0)</f>
        <v>0</v>
      </c>
      <c r="H43" s="105">
        <f>IFERROR(VLOOKUP($B43,[1]NUM3A!$G$3:$T$143,5,FALSE),0)</f>
        <v>0</v>
      </c>
      <c r="I43" s="105">
        <f>IFERROR(VLOOKUP($B43,[1]NUM3A!$G$3:$T$143,6,FALSE),0)</f>
        <v>0</v>
      </c>
      <c r="J43" s="105">
        <f>IFERROR(VLOOKUP($B43,[1]NUM3A!$G$3:$T$143,7,FALSE),0)</f>
        <v>0</v>
      </c>
      <c r="K43" s="105">
        <f>IFERROR(VLOOKUP($B43,[1]NUM3A!$G$3:$T$143,8,FALSE),0)</f>
        <v>0</v>
      </c>
      <c r="L43" s="105">
        <f>IFERROR(VLOOKUP($B43,[1]NUM3A!$G$3:$T$143,9,FALSE),0)</f>
        <v>2</v>
      </c>
      <c r="M43" s="105">
        <f>IFERROR(VLOOKUP($B43,[1]NUM3A!$G$3:$T$143,10,FALSE),0)</f>
        <v>0</v>
      </c>
      <c r="N43" s="105">
        <f>IFERROR(VLOOKUP($B43,[1]NUM3A!$G$3:$T$143,11,FALSE),0)</f>
        <v>0</v>
      </c>
      <c r="O43" s="105">
        <f>IFERROR(VLOOKUP($B43,[1]NUM3A!$G$3:$T$143,12,FALSE),0)</f>
        <v>0</v>
      </c>
      <c r="P43" s="105">
        <f>IFERROR(VLOOKUP($B43,[1]NUM3A!$G$3:$T$143,13,FALSE),0)</f>
        <v>0</v>
      </c>
      <c r="Q43" s="99">
        <f t="shared" si="2"/>
        <v>2</v>
      </c>
      <c r="R43" s="186"/>
      <c r="S43" s="186"/>
    </row>
    <row r="44" spans="1:19" ht="15.75" thickBot="1" x14ac:dyDescent="0.3">
      <c r="A44" s="12" t="s">
        <v>52</v>
      </c>
      <c r="B44" s="2" t="s">
        <v>56</v>
      </c>
      <c r="C44"/>
      <c r="D44"/>
      <c r="E44" s="105">
        <f>IFERROR(VLOOKUP($B44,[1]NUM3A!$G$3:$T$143,2,FALSE),0)</f>
        <v>0</v>
      </c>
      <c r="F44" s="105">
        <f>IFERROR(VLOOKUP($B44,[1]NUM3A!$G$3:$T$143,3,FALSE),0)</f>
        <v>0</v>
      </c>
      <c r="G44" s="105">
        <f>IFERROR(VLOOKUP($B44,[1]NUM3A!$G$3:$T$143,4,FALSE),0)</f>
        <v>0</v>
      </c>
      <c r="H44" s="105">
        <f>IFERROR(VLOOKUP($B44,[1]NUM3A!$G$3:$T$143,5,FALSE),0)</f>
        <v>0</v>
      </c>
      <c r="I44" s="105">
        <f>IFERROR(VLOOKUP($B44,[1]NUM3A!$G$3:$T$143,6,FALSE),0)</f>
        <v>0</v>
      </c>
      <c r="J44" s="105">
        <f>IFERROR(VLOOKUP($B44,[1]NUM3A!$G$3:$T$143,7,FALSE),0)</f>
        <v>8</v>
      </c>
      <c r="K44" s="105">
        <f>IFERROR(VLOOKUP($B44,[1]NUM3A!$G$3:$T$143,8,FALSE),0)</f>
        <v>1</v>
      </c>
      <c r="L44" s="105">
        <f>IFERROR(VLOOKUP($B44,[1]NUM3A!$G$3:$T$143,9,FALSE),0)</f>
        <v>5</v>
      </c>
      <c r="M44" s="105">
        <f>IFERROR(VLOOKUP($B44,[1]NUM3A!$G$3:$T$143,10,FALSE),0)</f>
        <v>0</v>
      </c>
      <c r="N44" s="105">
        <f>IFERROR(VLOOKUP($B44,[1]NUM3A!$G$3:$T$143,11,FALSE),0)</f>
        <v>0</v>
      </c>
      <c r="O44" s="105">
        <f>IFERROR(VLOOKUP($B44,[1]NUM3A!$G$3:$T$143,12,FALSE),0)</f>
        <v>0</v>
      </c>
      <c r="P44" s="105">
        <f>IFERROR(VLOOKUP($B44,[1]NUM3A!$G$3:$T$143,13,FALSE),0)</f>
        <v>0</v>
      </c>
      <c r="Q44" s="99">
        <f t="shared" si="2"/>
        <v>14</v>
      </c>
      <c r="R44" s="186"/>
      <c r="S44" s="186"/>
    </row>
    <row r="45" spans="1:19" ht="15.75" thickBot="1" x14ac:dyDescent="0.3">
      <c r="A45" s="151" t="s">
        <v>57</v>
      </c>
      <c r="B45" s="152"/>
      <c r="C45" s="57">
        <f>D45/'Metas Muni'!I7</f>
        <v>0.97438146008497617</v>
      </c>
      <c r="D45" s="58">
        <f>Q45/R45</f>
        <v>0.77551020408163263</v>
      </c>
      <c r="E45" s="60">
        <f t="shared" ref="E45:Q45" si="4">SUM(E41:E44)</f>
        <v>0</v>
      </c>
      <c r="F45" s="60">
        <f t="shared" si="4"/>
        <v>0</v>
      </c>
      <c r="G45" s="60">
        <f t="shared" si="4"/>
        <v>0</v>
      </c>
      <c r="H45" s="60">
        <f t="shared" si="4"/>
        <v>1</v>
      </c>
      <c r="I45" s="60">
        <f t="shared" si="4"/>
        <v>1</v>
      </c>
      <c r="J45" s="60">
        <f t="shared" si="4"/>
        <v>20</v>
      </c>
      <c r="K45" s="60">
        <f t="shared" si="4"/>
        <v>3</v>
      </c>
      <c r="L45" s="60">
        <f t="shared" si="4"/>
        <v>12</v>
      </c>
      <c r="M45" s="60">
        <f t="shared" si="4"/>
        <v>1</v>
      </c>
      <c r="N45" s="60">
        <f t="shared" si="4"/>
        <v>0</v>
      </c>
      <c r="O45" s="60">
        <f>SUM(O41:O44)</f>
        <v>0</v>
      </c>
      <c r="P45" s="60">
        <f>SUM(P41:P44)</f>
        <v>0</v>
      </c>
      <c r="Q45" s="60">
        <f t="shared" si="4"/>
        <v>38</v>
      </c>
      <c r="R45" s="184">
        <v>49</v>
      </c>
      <c r="S45" s="184"/>
    </row>
    <row r="46" spans="1:19" ht="15.75" thickBot="1" x14ac:dyDescent="0.3">
      <c r="A46" s="12" t="s">
        <v>58</v>
      </c>
      <c r="B46" s="2" t="s">
        <v>59</v>
      </c>
      <c r="C46"/>
      <c r="D46"/>
      <c r="E46" s="105">
        <f>IFERROR(VLOOKUP($B46,[1]NUM3A!$G$3:$T$143,2,FALSE),0)</f>
        <v>0</v>
      </c>
      <c r="F46" s="105">
        <f>IFERROR(VLOOKUP($B46,[1]NUM3A!$G$3:$T$143,3,FALSE),0)</f>
        <v>0</v>
      </c>
      <c r="G46" s="105">
        <f>IFERROR(VLOOKUP($B46,[1]NUM3A!$G$3:$T$143,4,FALSE),0)</f>
        <v>0</v>
      </c>
      <c r="H46" s="105">
        <f>IFERROR(VLOOKUP($B46,[1]NUM3A!$G$3:$T$143,5,FALSE),0)</f>
        <v>0</v>
      </c>
      <c r="I46" s="105">
        <f>IFERROR(VLOOKUP($B46,[1]NUM3A!$G$3:$T$143,6,FALSE),0)</f>
        <v>16</v>
      </c>
      <c r="J46" s="105">
        <f>IFERROR(VLOOKUP($B46,[1]NUM3A!$G$3:$T$143,7,FALSE),0)</f>
        <v>6</v>
      </c>
      <c r="K46" s="105">
        <f>IFERROR(VLOOKUP($B46,[1]NUM3A!$G$3:$T$143,8,FALSE),0)</f>
        <v>1</v>
      </c>
      <c r="L46" s="105">
        <f>IFERROR(VLOOKUP($B46,[1]NUM3A!$G$3:$T$143,9,FALSE),0)</f>
        <v>0</v>
      </c>
      <c r="M46" s="105">
        <f>IFERROR(VLOOKUP($B46,[1]NUM3A!$G$3:$T$143,10,FALSE),0)</f>
        <v>0</v>
      </c>
      <c r="N46" s="105">
        <f>IFERROR(VLOOKUP($B46,[1]NUM3A!$G$3:$T$143,11,FALSE),0)</f>
        <v>1</v>
      </c>
      <c r="O46" s="105">
        <f>IFERROR(VLOOKUP($B46,[1]NUM3A!$G$3:$T$143,12,FALSE),0)</f>
        <v>1</v>
      </c>
      <c r="P46" s="105">
        <f>IFERROR(VLOOKUP($B46,[1]NUM3A!$G$3:$T$143,13,FALSE),0)</f>
        <v>0</v>
      </c>
      <c r="Q46" s="99">
        <f t="shared" si="2"/>
        <v>25</v>
      </c>
      <c r="R46" s="186"/>
      <c r="S46" s="186"/>
    </row>
    <row r="47" spans="1:19" ht="15.75" thickBot="1" x14ac:dyDescent="0.3">
      <c r="A47" s="12" t="s">
        <v>58</v>
      </c>
      <c r="B47" s="2" t="s">
        <v>60</v>
      </c>
      <c r="C47"/>
      <c r="D47"/>
      <c r="E47" s="105">
        <f>IFERROR(VLOOKUP($B47,[1]NUM3A!$G$3:$T$143,2,FALSE),0)</f>
        <v>0</v>
      </c>
      <c r="F47" s="105">
        <f>IFERROR(VLOOKUP($B47,[1]NUM3A!$G$3:$T$143,3,FALSE),0)</f>
        <v>0</v>
      </c>
      <c r="G47" s="105">
        <f>IFERROR(VLOOKUP($B47,[1]NUM3A!$G$3:$T$143,4,FALSE),0)</f>
        <v>0</v>
      </c>
      <c r="H47" s="105">
        <f>IFERROR(VLOOKUP($B47,[1]NUM3A!$G$3:$T$143,5,FALSE),0)</f>
        <v>0</v>
      </c>
      <c r="I47" s="105">
        <f>IFERROR(VLOOKUP($B47,[1]NUM3A!$G$3:$T$143,6,FALSE),0)</f>
        <v>0</v>
      </c>
      <c r="J47" s="105">
        <f>IFERROR(VLOOKUP($B47,[1]NUM3A!$G$3:$T$143,7,FALSE),0)</f>
        <v>0</v>
      </c>
      <c r="K47" s="105">
        <f>IFERROR(VLOOKUP($B47,[1]NUM3A!$G$3:$T$143,8,FALSE),0)</f>
        <v>0</v>
      </c>
      <c r="L47" s="105">
        <f>IFERROR(VLOOKUP($B47,[1]NUM3A!$G$3:$T$143,9,FALSE),0)</f>
        <v>0</v>
      </c>
      <c r="M47" s="105">
        <f>IFERROR(VLOOKUP($B47,[1]NUM3A!$G$3:$T$143,10,FALSE),0)</f>
        <v>0</v>
      </c>
      <c r="N47" s="105">
        <f>IFERROR(VLOOKUP($B47,[1]NUM3A!$G$3:$T$143,11,FALSE),0)</f>
        <v>0</v>
      </c>
      <c r="O47" s="105">
        <f>IFERROR(VLOOKUP($B47,[1]NUM3A!$G$3:$T$143,12,FALSE),0)</f>
        <v>0</v>
      </c>
      <c r="P47" s="105">
        <f>IFERROR(VLOOKUP($B47,[1]NUM3A!$G$3:$T$143,13,FALSE),0)</f>
        <v>0</v>
      </c>
      <c r="Q47" s="99">
        <f t="shared" si="2"/>
        <v>0</v>
      </c>
      <c r="R47" s="186"/>
      <c r="S47" s="186"/>
    </row>
    <row r="48" spans="1:19" ht="15.75" thickBot="1" x14ac:dyDescent="0.3">
      <c r="A48" s="12" t="s">
        <v>58</v>
      </c>
      <c r="B48" s="2" t="s">
        <v>61</v>
      </c>
      <c r="C48"/>
      <c r="D48"/>
      <c r="E48" s="105">
        <f>IFERROR(VLOOKUP($B48,[1]NUM3A!$G$3:$T$143,2,FALSE),0)</f>
        <v>0</v>
      </c>
      <c r="F48" s="105">
        <f>IFERROR(VLOOKUP($B48,[1]NUM3A!$G$3:$T$143,3,FALSE),0)</f>
        <v>0</v>
      </c>
      <c r="G48" s="105">
        <f>IFERROR(VLOOKUP($B48,[1]NUM3A!$G$3:$T$143,4,FALSE),0)</f>
        <v>0</v>
      </c>
      <c r="H48" s="105">
        <f>IFERROR(VLOOKUP($B48,[1]NUM3A!$G$3:$T$143,5,FALSE),0)</f>
        <v>2</v>
      </c>
      <c r="I48" s="105">
        <f>IFERROR(VLOOKUP($B48,[1]NUM3A!$G$3:$T$143,6,FALSE),0)</f>
        <v>2</v>
      </c>
      <c r="J48" s="105">
        <f>IFERROR(VLOOKUP($B48,[1]NUM3A!$G$3:$T$143,7,FALSE),0)</f>
        <v>3</v>
      </c>
      <c r="K48" s="105">
        <f>IFERROR(VLOOKUP($B48,[1]NUM3A!$G$3:$T$143,8,FALSE),0)</f>
        <v>1</v>
      </c>
      <c r="L48" s="105">
        <f>IFERROR(VLOOKUP($B48,[1]NUM3A!$G$3:$T$143,9,FALSE),0)</f>
        <v>0</v>
      </c>
      <c r="M48" s="105">
        <f>IFERROR(VLOOKUP($B48,[1]NUM3A!$G$3:$T$143,10,FALSE),0)</f>
        <v>0</v>
      </c>
      <c r="N48" s="105">
        <f>IFERROR(VLOOKUP($B48,[1]NUM3A!$G$3:$T$143,11,FALSE),0)</f>
        <v>2</v>
      </c>
      <c r="O48" s="105">
        <f>IFERROR(VLOOKUP($B48,[1]NUM3A!$G$3:$T$143,12,FALSE),0)</f>
        <v>3</v>
      </c>
      <c r="P48" s="105">
        <f>IFERROR(VLOOKUP($B48,[1]NUM3A!$G$3:$T$143,13,FALSE),0)</f>
        <v>0</v>
      </c>
      <c r="Q48" s="99">
        <f t="shared" si="2"/>
        <v>13</v>
      </c>
      <c r="R48" s="186"/>
      <c r="S48" s="186"/>
    </row>
    <row r="49" spans="1:19" ht="15.75" thickBot="1" x14ac:dyDescent="0.3">
      <c r="A49" s="12" t="s">
        <v>58</v>
      </c>
      <c r="B49" s="2" t="s">
        <v>62</v>
      </c>
      <c r="C49"/>
      <c r="D49"/>
      <c r="E49" s="105">
        <f>IFERROR(VLOOKUP($B49,[1]NUM3A!$G$3:$T$143,2,FALSE),0)</f>
        <v>0</v>
      </c>
      <c r="F49" s="105">
        <f>IFERROR(VLOOKUP($B49,[1]NUM3A!$G$3:$T$143,3,FALSE),0)</f>
        <v>0</v>
      </c>
      <c r="G49" s="105">
        <f>IFERROR(VLOOKUP($B49,[1]NUM3A!$G$3:$T$143,4,FALSE),0)</f>
        <v>0</v>
      </c>
      <c r="H49" s="105">
        <f>IFERROR(VLOOKUP($B49,[1]NUM3A!$G$3:$T$143,5,FALSE),0)</f>
        <v>2</v>
      </c>
      <c r="I49" s="105">
        <f>IFERROR(VLOOKUP($B49,[1]NUM3A!$G$3:$T$143,6,FALSE),0)</f>
        <v>0</v>
      </c>
      <c r="J49" s="105">
        <f>IFERROR(VLOOKUP($B49,[1]NUM3A!$G$3:$T$143,7,FALSE),0)</f>
        <v>0</v>
      </c>
      <c r="K49" s="105">
        <f>IFERROR(VLOOKUP($B49,[1]NUM3A!$G$3:$T$143,8,FALSE),0)</f>
        <v>0</v>
      </c>
      <c r="L49" s="105">
        <f>IFERROR(VLOOKUP($B49,[1]NUM3A!$G$3:$T$143,9,FALSE),0)</f>
        <v>0</v>
      </c>
      <c r="M49" s="105">
        <f>IFERROR(VLOOKUP($B49,[1]NUM3A!$G$3:$T$143,10,FALSE),0)</f>
        <v>3</v>
      </c>
      <c r="N49" s="105">
        <f>IFERROR(VLOOKUP($B49,[1]NUM3A!$G$3:$T$143,11,FALSE),0)</f>
        <v>16</v>
      </c>
      <c r="O49" s="105">
        <f>IFERROR(VLOOKUP($B49,[1]NUM3A!$G$3:$T$143,12,FALSE),0)</f>
        <v>3</v>
      </c>
      <c r="P49" s="105">
        <f>IFERROR(VLOOKUP($B49,[1]NUM3A!$G$3:$T$143,13,FALSE),0)</f>
        <v>0</v>
      </c>
      <c r="Q49" s="99">
        <f t="shared" si="2"/>
        <v>24</v>
      </c>
      <c r="R49" s="186"/>
      <c r="S49" s="186"/>
    </row>
    <row r="50" spans="1:19" x14ac:dyDescent="0.25">
      <c r="A50" s="151" t="s">
        <v>63</v>
      </c>
      <c r="B50" s="152"/>
      <c r="C50" s="57">
        <f>D50/'Metas Muni'!I8</f>
        <v>1.4091165293914436</v>
      </c>
      <c r="D50" s="58">
        <f>Q50/R50</f>
        <v>1.1071428571428572</v>
      </c>
      <c r="E50" s="60">
        <f>SUM(E46:E49)</f>
        <v>0</v>
      </c>
      <c r="F50" s="60">
        <f>SUM(F46:F49)</f>
        <v>0</v>
      </c>
      <c r="G50" s="60">
        <f>SUM(G46:G49)</f>
        <v>0</v>
      </c>
      <c r="H50" s="60">
        <f>SUM(H46:H49)</f>
        <v>4</v>
      </c>
      <c r="I50" s="60">
        <f t="shared" ref="I50:N50" si="5">SUM(I46:I49)</f>
        <v>18</v>
      </c>
      <c r="J50" s="60">
        <f t="shared" si="5"/>
        <v>9</v>
      </c>
      <c r="K50" s="60">
        <f t="shared" si="5"/>
        <v>2</v>
      </c>
      <c r="L50" s="60">
        <f t="shared" si="5"/>
        <v>0</v>
      </c>
      <c r="M50" s="60">
        <f t="shared" si="5"/>
        <v>3</v>
      </c>
      <c r="N50" s="60">
        <f t="shared" si="5"/>
        <v>19</v>
      </c>
      <c r="O50" s="60">
        <f>SUM(O46:O49)</f>
        <v>7</v>
      </c>
      <c r="P50" s="60">
        <f>SUM(P46:P49)</f>
        <v>0</v>
      </c>
      <c r="Q50" s="60">
        <f>SUM(Q46:Q49)</f>
        <v>62</v>
      </c>
      <c r="R50" s="184">
        <v>56</v>
      </c>
      <c r="S50" s="184"/>
    </row>
    <row r="51" spans="1:19" x14ac:dyDescent="0.25">
      <c r="A51" s="2" t="s">
        <v>64</v>
      </c>
      <c r="B51" s="2" t="s">
        <v>65</v>
      </c>
      <c r="C51" s="4"/>
      <c r="D51" s="8"/>
      <c r="E51" s="105">
        <f>IFERROR(VLOOKUP($B51,[1]NUM3A!$G$3:$T$143,2,FALSE),0)</f>
        <v>1</v>
      </c>
      <c r="F51" s="105">
        <f>IFERROR(VLOOKUP($B51,[1]NUM3A!$G$3:$T$143,3,FALSE),0)</f>
        <v>3</v>
      </c>
      <c r="G51" s="105">
        <f>IFERROR(VLOOKUP($B51,[1]NUM3A!$G$3:$T$143,4,FALSE),0)</f>
        <v>0</v>
      </c>
      <c r="H51" s="105">
        <f>IFERROR(VLOOKUP($B51,[1]NUM3A!$G$3:$T$143,5,FALSE),0)</f>
        <v>19</v>
      </c>
      <c r="I51" s="105">
        <f>IFERROR(VLOOKUP($B51,[1]NUM3A!$G$3:$T$143,6,FALSE),0)</f>
        <v>14</v>
      </c>
      <c r="J51" s="105">
        <f>IFERROR(VLOOKUP($B51,[1]NUM3A!$G$3:$T$143,7,FALSE),0)</f>
        <v>2</v>
      </c>
      <c r="K51" s="105">
        <f>IFERROR(VLOOKUP($B51,[1]NUM3A!$G$3:$T$143,8,FALSE),0)</f>
        <v>7</v>
      </c>
      <c r="L51" s="105">
        <f>IFERROR(VLOOKUP($B51,[1]NUM3A!$G$3:$T$143,9,FALSE),0)</f>
        <v>11</v>
      </c>
      <c r="M51" s="105">
        <f>IFERROR(VLOOKUP($B51,[1]NUM3A!$G$3:$T$143,10,FALSE),0)</f>
        <v>6</v>
      </c>
      <c r="N51" s="105">
        <f>IFERROR(VLOOKUP($B51,[1]NUM3A!$G$3:$T$143,11,FALSE),0)</f>
        <v>1</v>
      </c>
      <c r="O51" s="105">
        <f>IFERROR(VLOOKUP($B51,[1]NUM3A!$G$3:$T$143,12,FALSE),0)</f>
        <v>1</v>
      </c>
      <c r="P51" s="105">
        <f>IFERROR(VLOOKUP($B51,[1]NUM3A!$G$3:$T$143,13,FALSE),0)</f>
        <v>0</v>
      </c>
      <c r="Q51" s="99">
        <f t="shared" si="2"/>
        <v>65</v>
      </c>
      <c r="R51" s="186"/>
      <c r="S51" s="186"/>
    </row>
    <row r="52" spans="1:19" x14ac:dyDescent="0.25">
      <c r="A52" s="2" t="s">
        <v>64</v>
      </c>
      <c r="B52" s="2" t="s">
        <v>66</v>
      </c>
      <c r="C52" s="4"/>
      <c r="D52" s="8"/>
      <c r="E52" s="105">
        <f>IFERROR(VLOOKUP($B52,[1]NUM3A!$G$3:$T$143,2,FALSE),0)</f>
        <v>0</v>
      </c>
      <c r="F52" s="105">
        <f>IFERROR(VLOOKUP($B52,[1]NUM3A!$G$3:$T$143,3,FALSE),0)</f>
        <v>0</v>
      </c>
      <c r="G52" s="105">
        <f>IFERROR(VLOOKUP($B52,[1]NUM3A!$G$3:$T$143,4,FALSE),0)</f>
        <v>0</v>
      </c>
      <c r="H52" s="105">
        <f>IFERROR(VLOOKUP($B52,[1]NUM3A!$G$3:$T$143,5,FALSE),0)</f>
        <v>0</v>
      </c>
      <c r="I52" s="105">
        <f>IFERROR(VLOOKUP($B52,[1]NUM3A!$G$3:$T$143,6,FALSE),0)</f>
        <v>0</v>
      </c>
      <c r="J52" s="105">
        <f>IFERROR(VLOOKUP($B52,[1]NUM3A!$G$3:$T$143,7,FALSE),0)</f>
        <v>0</v>
      </c>
      <c r="K52" s="105">
        <f>IFERROR(VLOOKUP($B52,[1]NUM3A!$G$3:$T$143,8,FALSE),0)</f>
        <v>0</v>
      </c>
      <c r="L52" s="105">
        <f>IFERROR(VLOOKUP($B52,[1]NUM3A!$G$3:$T$143,9,FALSE),0)</f>
        <v>0</v>
      </c>
      <c r="M52" s="105">
        <f>IFERROR(VLOOKUP($B52,[1]NUM3A!$G$3:$T$143,10,FALSE),0)</f>
        <v>0</v>
      </c>
      <c r="N52" s="105">
        <f>IFERROR(VLOOKUP($B52,[1]NUM3A!$G$3:$T$143,11,FALSE),0)</f>
        <v>0</v>
      </c>
      <c r="O52" s="105">
        <f>IFERROR(VLOOKUP($B52,[1]NUM3A!$G$3:$T$143,12,FALSE),0)</f>
        <v>0</v>
      </c>
      <c r="P52" s="105">
        <f>IFERROR(VLOOKUP($B52,[1]NUM3A!$G$3:$T$143,13,FALSE),0)</f>
        <v>0</v>
      </c>
      <c r="Q52" s="99">
        <f t="shared" si="2"/>
        <v>0</v>
      </c>
      <c r="R52" s="186"/>
      <c r="S52" s="186"/>
    </row>
    <row r="53" spans="1:19" x14ac:dyDescent="0.25">
      <c r="A53" s="2" t="s">
        <v>64</v>
      </c>
      <c r="B53" s="2" t="s">
        <v>67</v>
      </c>
      <c r="C53" s="4"/>
      <c r="D53" s="8"/>
      <c r="E53" s="105">
        <f>IFERROR(VLOOKUP($B53,[1]NUM3A!$G$3:$T$143,2,FALSE),0)</f>
        <v>0</v>
      </c>
      <c r="F53" s="105">
        <f>IFERROR(VLOOKUP($B53,[1]NUM3A!$G$3:$T$143,3,FALSE),0)</f>
        <v>1</v>
      </c>
      <c r="G53" s="105">
        <f>IFERROR(VLOOKUP($B53,[1]NUM3A!$G$3:$T$143,4,FALSE),0)</f>
        <v>3</v>
      </c>
      <c r="H53" s="105">
        <f>IFERROR(VLOOKUP($B53,[1]NUM3A!$G$3:$T$143,5,FALSE),0)</f>
        <v>5</v>
      </c>
      <c r="I53" s="105">
        <f>IFERROR(VLOOKUP($B53,[1]NUM3A!$G$3:$T$143,6,FALSE),0)</f>
        <v>12</v>
      </c>
      <c r="J53" s="105">
        <f>IFERROR(VLOOKUP($B53,[1]NUM3A!$G$3:$T$143,7,FALSE),0)</f>
        <v>7</v>
      </c>
      <c r="K53" s="105">
        <f>IFERROR(VLOOKUP($B53,[1]NUM3A!$G$3:$T$143,8,FALSE),0)</f>
        <v>0</v>
      </c>
      <c r="L53" s="105">
        <f>IFERROR(VLOOKUP($B53,[1]NUM3A!$G$3:$T$143,9,FALSE),0)</f>
        <v>0</v>
      </c>
      <c r="M53" s="105">
        <f>IFERROR(VLOOKUP($B53,[1]NUM3A!$G$3:$T$143,10,FALSE),0)</f>
        <v>0</v>
      </c>
      <c r="N53" s="105">
        <f>IFERROR(VLOOKUP($B53,[1]NUM3A!$G$3:$T$143,11,FALSE),0)</f>
        <v>2</v>
      </c>
      <c r="O53" s="105">
        <f>IFERROR(VLOOKUP($B53,[1]NUM3A!$G$3:$T$143,12,FALSE),0)</f>
        <v>1</v>
      </c>
      <c r="P53" s="105">
        <f>IFERROR(VLOOKUP($B53,[1]NUM3A!$G$3:$T$143,13,FALSE),0)</f>
        <v>1</v>
      </c>
      <c r="Q53" s="99">
        <f t="shared" si="2"/>
        <v>32</v>
      </c>
      <c r="R53" s="186"/>
      <c r="S53" s="186"/>
    </row>
    <row r="54" spans="1:19" x14ac:dyDescent="0.25">
      <c r="A54" s="2" t="s">
        <v>64</v>
      </c>
      <c r="B54" s="2" t="s">
        <v>68</v>
      </c>
      <c r="C54" s="4"/>
      <c r="D54" s="8"/>
      <c r="E54" s="105">
        <f>IFERROR(VLOOKUP($B54,[1]NUM3A!$G$3:$T$143,2,FALSE),0)</f>
        <v>0</v>
      </c>
      <c r="F54" s="105">
        <f>IFERROR(VLOOKUP($B54,[1]NUM3A!$G$3:$T$143,3,FALSE),0)</f>
        <v>0</v>
      </c>
      <c r="G54" s="105">
        <f>IFERROR(VLOOKUP($B54,[1]NUM3A!$G$3:$T$143,4,FALSE),0)</f>
        <v>0</v>
      </c>
      <c r="H54" s="105">
        <f>IFERROR(VLOOKUP($B54,[1]NUM3A!$G$3:$T$143,5,FALSE),0)</f>
        <v>0</v>
      </c>
      <c r="I54" s="105">
        <f>IFERROR(VLOOKUP($B54,[1]NUM3A!$G$3:$T$143,6,FALSE),0)</f>
        <v>0</v>
      </c>
      <c r="J54" s="105">
        <f>IFERROR(VLOOKUP($B54,[1]NUM3A!$G$3:$T$143,7,FALSE),0)</f>
        <v>0</v>
      </c>
      <c r="K54" s="105">
        <f>IFERROR(VLOOKUP($B54,[1]NUM3A!$G$3:$T$143,8,FALSE),0)</f>
        <v>0</v>
      </c>
      <c r="L54" s="105">
        <f>IFERROR(VLOOKUP($B54,[1]NUM3A!$G$3:$T$143,9,FALSE),0)</f>
        <v>0</v>
      </c>
      <c r="M54" s="105">
        <f>IFERROR(VLOOKUP($B54,[1]NUM3A!$G$3:$T$143,10,FALSE),0)</f>
        <v>0</v>
      </c>
      <c r="N54" s="105">
        <f>IFERROR(VLOOKUP($B54,[1]NUM3A!$G$3:$T$143,11,FALSE),0)</f>
        <v>0</v>
      </c>
      <c r="O54" s="105">
        <f>IFERROR(VLOOKUP($B54,[1]NUM3A!$G$3:$T$143,12,FALSE),0)</f>
        <v>0</v>
      </c>
      <c r="P54" s="105">
        <f>IFERROR(VLOOKUP($B54,[1]NUM3A!$G$3:$T$143,13,FALSE),0)</f>
        <v>0</v>
      </c>
      <c r="Q54" s="99">
        <f t="shared" si="2"/>
        <v>0</v>
      </c>
      <c r="R54" s="186"/>
      <c r="S54" s="186"/>
    </row>
    <row r="55" spans="1:19" x14ac:dyDescent="0.25">
      <c r="A55" s="2" t="s">
        <v>64</v>
      </c>
      <c r="B55" s="2" t="s">
        <v>69</v>
      </c>
      <c r="C55" s="4"/>
      <c r="D55" s="8"/>
      <c r="E55" s="105">
        <f>IFERROR(VLOOKUP($B55,[1]NUM3A!$G$3:$T$143,2,FALSE),0)</f>
        <v>0</v>
      </c>
      <c r="F55" s="105">
        <f>IFERROR(VLOOKUP($B55,[1]NUM3A!$G$3:$T$143,3,FALSE),0)</f>
        <v>0</v>
      </c>
      <c r="G55" s="105">
        <f>IFERROR(VLOOKUP($B55,[1]NUM3A!$G$3:$T$143,4,FALSE),0)</f>
        <v>0</v>
      </c>
      <c r="H55" s="105">
        <f>IFERROR(VLOOKUP($B55,[1]NUM3A!$G$3:$T$143,5,FALSE),0)</f>
        <v>0</v>
      </c>
      <c r="I55" s="105">
        <f>IFERROR(VLOOKUP($B55,[1]NUM3A!$G$3:$T$143,6,FALSE),0)</f>
        <v>0</v>
      </c>
      <c r="J55" s="105">
        <f>IFERROR(VLOOKUP($B55,[1]NUM3A!$G$3:$T$143,7,FALSE),0)</f>
        <v>0</v>
      </c>
      <c r="K55" s="105">
        <f>IFERROR(VLOOKUP($B55,[1]NUM3A!$G$3:$T$143,8,FALSE),0)</f>
        <v>0</v>
      </c>
      <c r="L55" s="105">
        <f>IFERROR(VLOOKUP($B55,[1]NUM3A!$G$3:$T$143,9,FALSE),0)</f>
        <v>0</v>
      </c>
      <c r="M55" s="105">
        <f>IFERROR(VLOOKUP($B55,[1]NUM3A!$G$3:$T$143,10,FALSE),0)</f>
        <v>0</v>
      </c>
      <c r="N55" s="105">
        <f>IFERROR(VLOOKUP($B55,[1]NUM3A!$G$3:$T$143,11,FALSE),0)</f>
        <v>0</v>
      </c>
      <c r="O55" s="105">
        <f>IFERROR(VLOOKUP($B55,[1]NUM3A!$G$3:$T$143,12,FALSE),0)</f>
        <v>0</v>
      </c>
      <c r="P55" s="105">
        <f>IFERROR(VLOOKUP($B55,[1]NUM3A!$G$3:$T$143,13,FALSE),0)</f>
        <v>0</v>
      </c>
      <c r="Q55" s="99">
        <f t="shared" si="2"/>
        <v>0</v>
      </c>
      <c r="R55" s="186"/>
      <c r="S55" s="186"/>
    </row>
    <row r="56" spans="1:19" x14ac:dyDescent="0.25">
      <c r="A56" s="2" t="s">
        <v>64</v>
      </c>
      <c r="B56" s="2" t="s">
        <v>70</v>
      </c>
      <c r="C56" s="4"/>
      <c r="D56" s="8"/>
      <c r="E56" s="105">
        <f>IFERROR(VLOOKUP($B56,[1]NUM3A!$G$3:$T$143,2,FALSE),0)</f>
        <v>0</v>
      </c>
      <c r="F56" s="105">
        <f>IFERROR(VLOOKUP($B56,[1]NUM3A!$G$3:$T$143,3,FALSE),0)</f>
        <v>0</v>
      </c>
      <c r="G56" s="105">
        <f>IFERROR(VLOOKUP($B56,[1]NUM3A!$G$3:$T$143,4,FALSE),0)</f>
        <v>0</v>
      </c>
      <c r="H56" s="105">
        <f>IFERROR(VLOOKUP($B56,[1]NUM3A!$G$3:$T$143,5,FALSE),0)</f>
        <v>0</v>
      </c>
      <c r="I56" s="105">
        <f>IFERROR(VLOOKUP($B56,[1]NUM3A!$G$3:$T$143,6,FALSE),0)</f>
        <v>0</v>
      </c>
      <c r="J56" s="105">
        <f>IFERROR(VLOOKUP($B56,[1]NUM3A!$G$3:$T$143,7,FALSE),0)</f>
        <v>0</v>
      </c>
      <c r="K56" s="105">
        <f>IFERROR(VLOOKUP($B56,[1]NUM3A!$G$3:$T$143,8,FALSE),0)</f>
        <v>0</v>
      </c>
      <c r="L56" s="105">
        <f>IFERROR(VLOOKUP($B56,[1]NUM3A!$G$3:$T$143,9,FALSE),0)</f>
        <v>0</v>
      </c>
      <c r="M56" s="105">
        <f>IFERROR(VLOOKUP($B56,[1]NUM3A!$G$3:$T$143,10,FALSE),0)</f>
        <v>0</v>
      </c>
      <c r="N56" s="105">
        <f>IFERROR(VLOOKUP($B56,[1]NUM3A!$G$3:$T$143,11,FALSE),0)</f>
        <v>0</v>
      </c>
      <c r="O56" s="105">
        <f>IFERROR(VLOOKUP($B56,[1]NUM3A!$G$3:$T$143,12,FALSE),0)</f>
        <v>0</v>
      </c>
      <c r="P56" s="105">
        <f>IFERROR(VLOOKUP($B56,[1]NUM3A!$G$3:$T$143,13,FALSE),0)</f>
        <v>0</v>
      </c>
      <c r="Q56" s="99">
        <f t="shared" si="2"/>
        <v>0</v>
      </c>
      <c r="R56" s="186"/>
      <c r="S56" s="186"/>
    </row>
    <row r="57" spans="1:19" x14ac:dyDescent="0.25">
      <c r="A57" s="2" t="s">
        <v>64</v>
      </c>
      <c r="B57" s="2" t="s">
        <v>71</v>
      </c>
      <c r="C57" s="4"/>
      <c r="D57" s="8"/>
      <c r="E57" s="105">
        <f>IFERROR(VLOOKUP($B57,[1]NUM3A!$G$3:$T$143,2,FALSE),0)</f>
        <v>0</v>
      </c>
      <c r="F57" s="105">
        <f>IFERROR(VLOOKUP($B57,[1]NUM3A!$G$3:$T$143,3,FALSE),0)</f>
        <v>0</v>
      </c>
      <c r="G57" s="105">
        <f>IFERROR(VLOOKUP($B57,[1]NUM3A!$G$3:$T$143,4,FALSE),0)</f>
        <v>0</v>
      </c>
      <c r="H57" s="105">
        <f>IFERROR(VLOOKUP($B57,[1]NUM3A!$G$3:$T$143,5,FALSE),0)</f>
        <v>0</v>
      </c>
      <c r="I57" s="105">
        <f>IFERROR(VLOOKUP($B57,[1]NUM3A!$G$3:$T$143,6,FALSE),0)</f>
        <v>12</v>
      </c>
      <c r="J57" s="105">
        <f>IFERROR(VLOOKUP($B57,[1]NUM3A!$G$3:$T$143,7,FALSE),0)</f>
        <v>7</v>
      </c>
      <c r="K57" s="105">
        <f>IFERROR(VLOOKUP($B57,[1]NUM3A!$G$3:$T$143,8,FALSE),0)</f>
        <v>6</v>
      </c>
      <c r="L57" s="105">
        <f>IFERROR(VLOOKUP($B57,[1]NUM3A!$G$3:$T$143,9,FALSE),0)</f>
        <v>5</v>
      </c>
      <c r="M57" s="105">
        <f>IFERROR(VLOOKUP($B57,[1]NUM3A!$G$3:$T$143,10,FALSE),0)</f>
        <v>4</v>
      </c>
      <c r="N57" s="105">
        <f>IFERROR(VLOOKUP($B57,[1]NUM3A!$G$3:$T$143,11,FALSE),0)</f>
        <v>4</v>
      </c>
      <c r="O57" s="105">
        <f>IFERROR(VLOOKUP($B57,[1]NUM3A!$G$3:$T$143,12,FALSE),0)</f>
        <v>0</v>
      </c>
      <c r="P57" s="105">
        <f>IFERROR(VLOOKUP($B57,[1]NUM3A!$G$3:$T$143,13,FALSE),0)</f>
        <v>0</v>
      </c>
      <c r="Q57" s="99">
        <f t="shared" si="2"/>
        <v>38</v>
      </c>
      <c r="R57" s="186"/>
      <c r="S57" s="186"/>
    </row>
    <row r="58" spans="1:19" x14ac:dyDescent="0.25">
      <c r="A58" s="2" t="s">
        <v>64</v>
      </c>
      <c r="B58" s="2" t="s">
        <v>72</v>
      </c>
      <c r="C58" s="4"/>
      <c r="D58" s="8"/>
      <c r="E58" s="105">
        <f>IFERROR(VLOOKUP($B58,[1]NUM3A!$G$3:$T$143,2,FALSE),0)</f>
        <v>0</v>
      </c>
      <c r="F58" s="105">
        <f>IFERROR(VLOOKUP($B58,[1]NUM3A!$G$3:$T$143,3,FALSE),0)</f>
        <v>0</v>
      </c>
      <c r="G58" s="105">
        <f>IFERROR(VLOOKUP($B58,[1]NUM3A!$G$3:$T$143,4,FALSE),0)</f>
        <v>0</v>
      </c>
      <c r="H58" s="105">
        <f>IFERROR(VLOOKUP($B58,[1]NUM3A!$G$3:$T$143,5,FALSE),0)</f>
        <v>0</v>
      </c>
      <c r="I58" s="105">
        <f>IFERROR(VLOOKUP($B58,[1]NUM3A!$G$3:$T$143,6,FALSE),0)</f>
        <v>0</v>
      </c>
      <c r="J58" s="105">
        <f>IFERROR(VLOOKUP($B58,[1]NUM3A!$G$3:$T$143,7,FALSE),0)</f>
        <v>0</v>
      </c>
      <c r="K58" s="105">
        <f>IFERROR(VLOOKUP($B58,[1]NUM3A!$G$3:$T$143,8,FALSE),0)</f>
        <v>0</v>
      </c>
      <c r="L58" s="105">
        <f>IFERROR(VLOOKUP($B58,[1]NUM3A!$G$3:$T$143,9,FALSE),0)</f>
        <v>0</v>
      </c>
      <c r="M58" s="105">
        <f>IFERROR(VLOOKUP($B58,[1]NUM3A!$G$3:$T$143,10,FALSE),0)</f>
        <v>0</v>
      </c>
      <c r="N58" s="105">
        <f>IFERROR(VLOOKUP($B58,[1]NUM3A!$G$3:$T$143,11,FALSE),0)</f>
        <v>0</v>
      </c>
      <c r="O58" s="105">
        <f>IFERROR(VLOOKUP($B58,[1]NUM3A!$G$3:$T$143,12,FALSE),0)</f>
        <v>0</v>
      </c>
      <c r="P58" s="105">
        <f>IFERROR(VLOOKUP($B58,[1]NUM3A!$G$3:$T$143,13,FALSE),0)</f>
        <v>0</v>
      </c>
      <c r="Q58" s="99">
        <f t="shared" si="2"/>
        <v>0</v>
      </c>
      <c r="R58" s="186"/>
      <c r="S58" s="186"/>
    </row>
    <row r="59" spans="1:19" x14ac:dyDescent="0.25">
      <c r="A59" s="2" t="s">
        <v>64</v>
      </c>
      <c r="B59" s="2" t="s">
        <v>73</v>
      </c>
      <c r="C59" s="4"/>
      <c r="D59" s="8"/>
      <c r="E59" s="105">
        <f>IFERROR(VLOOKUP($B59,[1]NUM3A!$G$3:$T$143,2,FALSE),0)</f>
        <v>2</v>
      </c>
      <c r="F59" s="105">
        <f>IFERROR(VLOOKUP($B59,[1]NUM3A!$G$3:$T$143,3,FALSE),0)</f>
        <v>0</v>
      </c>
      <c r="G59" s="105">
        <f>IFERROR(VLOOKUP($B59,[1]NUM3A!$G$3:$T$143,4,FALSE),0)</f>
        <v>0</v>
      </c>
      <c r="H59" s="105">
        <f>IFERROR(VLOOKUP($B59,[1]NUM3A!$G$3:$T$143,5,FALSE),0)</f>
        <v>0</v>
      </c>
      <c r="I59" s="105">
        <f>IFERROR(VLOOKUP($B59,[1]NUM3A!$G$3:$T$143,6,FALSE),0)</f>
        <v>6</v>
      </c>
      <c r="J59" s="105">
        <f>IFERROR(VLOOKUP($B59,[1]NUM3A!$G$3:$T$143,7,FALSE),0)</f>
        <v>3</v>
      </c>
      <c r="K59" s="105">
        <f>IFERROR(VLOOKUP($B59,[1]NUM3A!$G$3:$T$143,8,FALSE),0)</f>
        <v>5</v>
      </c>
      <c r="L59" s="105">
        <f>IFERROR(VLOOKUP($B59,[1]NUM3A!$G$3:$T$143,9,FALSE),0)</f>
        <v>5</v>
      </c>
      <c r="M59" s="105">
        <f>IFERROR(VLOOKUP($B59,[1]NUM3A!$G$3:$T$143,10,FALSE),0)</f>
        <v>2</v>
      </c>
      <c r="N59" s="105">
        <f>IFERROR(VLOOKUP($B59,[1]NUM3A!$G$3:$T$143,11,FALSE),0)</f>
        <v>1</v>
      </c>
      <c r="O59" s="105">
        <f>IFERROR(VLOOKUP($B59,[1]NUM3A!$G$3:$T$143,12,FALSE),0)</f>
        <v>0</v>
      </c>
      <c r="P59" s="105">
        <f>IFERROR(VLOOKUP($B59,[1]NUM3A!$G$3:$T$143,13,FALSE),0)</f>
        <v>0</v>
      </c>
      <c r="Q59" s="99">
        <f t="shared" si="2"/>
        <v>24</v>
      </c>
      <c r="R59" s="186"/>
      <c r="S59" s="186"/>
    </row>
    <row r="60" spans="1:19" x14ac:dyDescent="0.25">
      <c r="A60" s="2" t="s">
        <v>64</v>
      </c>
      <c r="B60" s="2" t="s">
        <v>74</v>
      </c>
      <c r="C60" s="4"/>
      <c r="D60" s="8"/>
      <c r="E60" s="105">
        <f>IFERROR(VLOOKUP($B60,[1]NUM3A!$G$3:$T$143,2,FALSE),0)</f>
        <v>0</v>
      </c>
      <c r="F60" s="105">
        <f>IFERROR(VLOOKUP($B60,[1]NUM3A!$G$3:$T$143,3,FALSE),0)</f>
        <v>0</v>
      </c>
      <c r="G60" s="105">
        <f>IFERROR(VLOOKUP($B60,[1]NUM3A!$G$3:$T$143,4,FALSE),0)</f>
        <v>0</v>
      </c>
      <c r="H60" s="105">
        <f>IFERROR(VLOOKUP($B60,[1]NUM3A!$G$3:$T$143,5,FALSE),0)</f>
        <v>0</v>
      </c>
      <c r="I60" s="105">
        <f>IFERROR(VLOOKUP($B60,[1]NUM3A!$G$3:$T$143,6,FALSE),0)</f>
        <v>0</v>
      </c>
      <c r="J60" s="105">
        <f>IFERROR(VLOOKUP($B60,[1]NUM3A!$G$3:$T$143,7,FALSE),0)</f>
        <v>0</v>
      </c>
      <c r="K60" s="105">
        <f>IFERROR(VLOOKUP($B60,[1]NUM3A!$G$3:$T$143,8,FALSE),0)</f>
        <v>0</v>
      </c>
      <c r="L60" s="105">
        <f>IFERROR(VLOOKUP($B60,[1]NUM3A!$G$3:$T$143,9,FALSE),0)</f>
        <v>0</v>
      </c>
      <c r="M60" s="105">
        <f>IFERROR(VLOOKUP($B60,[1]NUM3A!$G$3:$T$143,10,FALSE),0)</f>
        <v>0</v>
      </c>
      <c r="N60" s="105">
        <f>IFERROR(VLOOKUP($B60,[1]NUM3A!$G$3:$T$143,11,FALSE),0)</f>
        <v>0</v>
      </c>
      <c r="O60" s="105">
        <f>IFERROR(VLOOKUP($B60,[1]NUM3A!$G$3:$T$143,12,FALSE),0)</f>
        <v>0</v>
      </c>
      <c r="P60" s="105">
        <f>IFERROR(VLOOKUP($B60,[1]NUM3A!$G$3:$T$143,13,FALSE),0)</f>
        <v>0</v>
      </c>
      <c r="Q60" s="99">
        <f t="shared" si="2"/>
        <v>0</v>
      </c>
      <c r="R60" s="186"/>
      <c r="S60" s="186"/>
    </row>
    <row r="61" spans="1:19" x14ac:dyDescent="0.25">
      <c r="A61" s="2" t="s">
        <v>64</v>
      </c>
      <c r="B61" s="2" t="s">
        <v>304</v>
      </c>
      <c r="C61" s="4"/>
      <c r="D61" s="8"/>
      <c r="E61" s="105">
        <f>IFERROR(VLOOKUP($B61,[1]NUM3A!$G$3:$T$143,2,FALSE),0)</f>
        <v>0</v>
      </c>
      <c r="F61" s="105">
        <f>IFERROR(VLOOKUP($B61,[1]NUM3A!$G$3:$T$143,3,FALSE),0)</f>
        <v>0</v>
      </c>
      <c r="G61" s="105">
        <f>IFERROR(VLOOKUP($B61,[1]NUM3A!$G$3:$T$143,4,FALSE),0)</f>
        <v>0</v>
      </c>
      <c r="H61" s="105">
        <f>IFERROR(VLOOKUP($B61,[1]NUM3A!$G$3:$T$143,5,FALSE),0)</f>
        <v>0</v>
      </c>
      <c r="I61" s="105">
        <f>IFERROR(VLOOKUP($B61,[1]NUM3A!$G$3:$T$143,6,FALSE),0)</f>
        <v>0</v>
      </c>
      <c r="J61" s="105">
        <f>IFERROR(VLOOKUP($B61,[1]NUM3A!$G$3:$T$143,7,FALSE),0)</f>
        <v>0</v>
      </c>
      <c r="K61" s="105">
        <f>IFERROR(VLOOKUP($B61,[1]NUM3A!$G$3:$T$143,8,FALSE),0)</f>
        <v>0</v>
      </c>
      <c r="L61" s="105">
        <f>IFERROR(VLOOKUP($B61,[1]NUM3A!$G$3:$T$143,9,FALSE),0)</f>
        <v>0</v>
      </c>
      <c r="M61" s="105">
        <f>IFERROR(VLOOKUP($B61,[1]NUM3A!$G$3:$T$143,10,FALSE),0)</f>
        <v>0</v>
      </c>
      <c r="N61" s="105">
        <f>IFERROR(VLOOKUP($B61,[1]NUM3A!$G$3:$T$143,11,FALSE),0)</f>
        <v>0</v>
      </c>
      <c r="O61" s="105">
        <f>IFERROR(VLOOKUP($B61,[1]NUM3A!$G$3:$T$143,12,FALSE),0)</f>
        <v>0</v>
      </c>
      <c r="P61" s="105">
        <f>IFERROR(VLOOKUP($B61,[1]NUM3A!$G$3:$T$143,13,FALSE),0)</f>
        <v>0</v>
      </c>
      <c r="Q61" s="99">
        <f>SUM(E61:P61)</f>
        <v>0</v>
      </c>
      <c r="R61" s="83"/>
      <c r="S61" s="83"/>
    </row>
    <row r="62" spans="1:19" x14ac:dyDescent="0.25">
      <c r="A62" s="137" t="s">
        <v>232</v>
      </c>
      <c r="B62" s="138"/>
      <c r="C62" s="57">
        <f>D62/'Metas Muni'!I9</f>
        <v>1.0460058365809952</v>
      </c>
      <c r="D62" s="58">
        <f>Q62/R62</f>
        <v>0.82383419689119175</v>
      </c>
      <c r="E62" s="60">
        <f>SUM(E51:E61)</f>
        <v>3</v>
      </c>
      <c r="F62" s="60">
        <f t="shared" ref="F62:Q62" si="6">SUM(F51:F61)</f>
        <v>4</v>
      </c>
      <c r="G62" s="60">
        <f t="shared" si="6"/>
        <v>3</v>
      </c>
      <c r="H62" s="60">
        <f t="shared" si="6"/>
        <v>24</v>
      </c>
      <c r="I62" s="60">
        <f t="shared" si="6"/>
        <v>44</v>
      </c>
      <c r="J62" s="60">
        <f t="shared" si="6"/>
        <v>19</v>
      </c>
      <c r="K62" s="60">
        <f t="shared" si="6"/>
        <v>18</v>
      </c>
      <c r="L62" s="60">
        <f t="shared" si="6"/>
        <v>21</v>
      </c>
      <c r="M62" s="60">
        <f t="shared" si="6"/>
        <v>12</v>
      </c>
      <c r="N62" s="60">
        <f t="shared" si="6"/>
        <v>8</v>
      </c>
      <c r="O62" s="60">
        <f t="shared" si="6"/>
        <v>2</v>
      </c>
      <c r="P62" s="60">
        <f>SUM(P51:P61)</f>
        <v>1</v>
      </c>
      <c r="Q62" s="101">
        <f t="shared" si="6"/>
        <v>159</v>
      </c>
      <c r="R62" s="184">
        <v>193</v>
      </c>
      <c r="S62" s="184"/>
    </row>
    <row r="63" spans="1:19" x14ac:dyDescent="0.25">
      <c r="A63" s="2" t="s">
        <v>76</v>
      </c>
      <c r="B63" s="2" t="s">
        <v>77</v>
      </c>
      <c r="C63" s="4"/>
      <c r="D63" s="8"/>
      <c r="E63" s="105">
        <f>IFERROR(VLOOKUP($B63,[1]NUM3A!$G$3:$T$143,2,FALSE),0)</f>
        <v>13</v>
      </c>
      <c r="F63" s="105">
        <f>IFERROR(VLOOKUP($B63,[1]NUM3A!$G$3:$T$143,3,FALSE),0)</f>
        <v>5</v>
      </c>
      <c r="G63" s="105">
        <f>IFERROR(VLOOKUP($B63,[1]NUM3A!$G$3:$T$143,4,FALSE),0)</f>
        <v>7</v>
      </c>
      <c r="H63" s="105">
        <f>IFERROR(VLOOKUP($B63,[1]NUM3A!$G$3:$T$143,5,FALSE),0)</f>
        <v>3</v>
      </c>
      <c r="I63" s="105">
        <f>IFERROR(VLOOKUP($B63,[1]NUM3A!$G$3:$T$143,6,FALSE),0)</f>
        <v>8</v>
      </c>
      <c r="J63" s="105">
        <f>IFERROR(VLOOKUP($B63,[1]NUM3A!$G$3:$T$143,7,FALSE),0)</f>
        <v>4</v>
      </c>
      <c r="K63" s="105">
        <f>IFERROR(VLOOKUP($B63,[1]NUM3A!$G$3:$T$143,8,FALSE),0)</f>
        <v>3</v>
      </c>
      <c r="L63" s="105">
        <f>IFERROR(VLOOKUP($B63,[1]NUM3A!$G$3:$T$143,9,FALSE),0)</f>
        <v>5</v>
      </c>
      <c r="M63" s="105">
        <f>IFERROR(VLOOKUP($B63,[1]NUM3A!$G$3:$T$143,10,FALSE),0)</f>
        <v>7</v>
      </c>
      <c r="N63" s="105">
        <f>IFERROR(VLOOKUP($B63,[1]NUM3A!$G$3:$T$143,11,FALSE),0)</f>
        <v>4</v>
      </c>
      <c r="O63" s="105">
        <f>IFERROR(VLOOKUP($B63,[1]NUM3A!$G$3:$T$143,12,FALSE),0)</f>
        <v>4</v>
      </c>
      <c r="P63" s="105">
        <f>IFERROR(VLOOKUP($B63,[1]NUM3A!$G$3:$T$143,13,FALSE),0)</f>
        <v>2</v>
      </c>
      <c r="Q63" s="99">
        <f t="shared" si="2"/>
        <v>65</v>
      </c>
      <c r="R63" s="186"/>
      <c r="S63" s="186"/>
    </row>
    <row r="64" spans="1:19" x14ac:dyDescent="0.25">
      <c r="A64" s="2" t="s">
        <v>76</v>
      </c>
      <c r="B64" s="2" t="s">
        <v>78</v>
      </c>
      <c r="C64" s="4"/>
      <c r="D64" s="8"/>
      <c r="E64" s="105">
        <f>IFERROR(VLOOKUP($B64,[1]NUM3A!$G$3:$T$143,2,FALSE),0)</f>
        <v>0</v>
      </c>
      <c r="F64" s="105">
        <f>IFERROR(VLOOKUP($B64,[1]NUM3A!$G$3:$T$143,3,FALSE),0)</f>
        <v>1</v>
      </c>
      <c r="G64" s="105">
        <f>IFERROR(VLOOKUP($B64,[1]NUM3A!$G$3:$T$143,4,FALSE),0)</f>
        <v>0</v>
      </c>
      <c r="H64" s="105">
        <f>IFERROR(VLOOKUP($B64,[1]NUM3A!$G$3:$T$143,5,FALSE),0)</f>
        <v>0</v>
      </c>
      <c r="I64" s="105">
        <f>IFERROR(VLOOKUP($B64,[1]NUM3A!$G$3:$T$143,6,FALSE),0)</f>
        <v>0</v>
      </c>
      <c r="J64" s="105">
        <f>IFERROR(VLOOKUP($B64,[1]NUM3A!$G$3:$T$143,7,FALSE),0)</f>
        <v>10</v>
      </c>
      <c r="K64" s="105">
        <f>IFERROR(VLOOKUP($B64,[1]NUM3A!$G$3:$T$143,8,FALSE),0)</f>
        <v>2</v>
      </c>
      <c r="L64" s="105">
        <f>IFERROR(VLOOKUP($B64,[1]NUM3A!$G$3:$T$143,9,FALSE),0)</f>
        <v>1</v>
      </c>
      <c r="M64" s="105">
        <f>IFERROR(VLOOKUP($B64,[1]NUM3A!$G$3:$T$143,10,FALSE),0)</f>
        <v>0</v>
      </c>
      <c r="N64" s="105">
        <f>IFERROR(VLOOKUP($B64,[1]NUM3A!$G$3:$T$143,11,FALSE),0)</f>
        <v>0</v>
      </c>
      <c r="O64" s="105">
        <f>IFERROR(VLOOKUP($B64,[1]NUM3A!$G$3:$T$143,12,FALSE),0)</f>
        <v>0</v>
      </c>
      <c r="P64" s="105">
        <f>IFERROR(VLOOKUP($B64,[1]NUM3A!$G$3:$T$143,13,FALSE),0)</f>
        <v>0</v>
      </c>
      <c r="Q64" s="99">
        <f t="shared" si="2"/>
        <v>14</v>
      </c>
      <c r="R64" s="186"/>
      <c r="S64" s="186"/>
    </row>
    <row r="65" spans="1:19" x14ac:dyDescent="0.25">
      <c r="A65" s="2" t="s">
        <v>76</v>
      </c>
      <c r="B65" s="2" t="s">
        <v>79</v>
      </c>
      <c r="C65" s="4"/>
      <c r="D65" s="8"/>
      <c r="E65" s="105">
        <f>IFERROR(VLOOKUP($B65,[1]NUM3A!$G$3:$T$143,2,FALSE),0)</f>
        <v>2</v>
      </c>
      <c r="F65" s="105">
        <f>IFERROR(VLOOKUP($B65,[1]NUM3A!$G$3:$T$143,3,FALSE),0)</f>
        <v>1</v>
      </c>
      <c r="G65" s="105">
        <f>IFERROR(VLOOKUP($B65,[1]NUM3A!$G$3:$T$143,4,FALSE),0)</f>
        <v>1</v>
      </c>
      <c r="H65" s="105">
        <f>IFERROR(VLOOKUP($B65,[1]NUM3A!$G$3:$T$143,5,FALSE),0)</f>
        <v>0</v>
      </c>
      <c r="I65" s="105">
        <f>IFERROR(VLOOKUP($B65,[1]NUM3A!$G$3:$T$143,6,FALSE),0)</f>
        <v>0</v>
      </c>
      <c r="J65" s="105">
        <f>IFERROR(VLOOKUP($B65,[1]NUM3A!$G$3:$T$143,7,FALSE),0)</f>
        <v>2</v>
      </c>
      <c r="K65" s="105">
        <f>IFERROR(VLOOKUP($B65,[1]NUM3A!$G$3:$T$143,8,FALSE),0)</f>
        <v>2</v>
      </c>
      <c r="L65" s="105">
        <f>IFERROR(VLOOKUP($B65,[1]NUM3A!$G$3:$T$143,9,FALSE),0)</f>
        <v>2</v>
      </c>
      <c r="M65" s="105">
        <f>IFERROR(VLOOKUP($B65,[1]NUM3A!$G$3:$T$143,10,FALSE),0)</f>
        <v>0</v>
      </c>
      <c r="N65" s="105">
        <f>IFERROR(VLOOKUP($B65,[1]NUM3A!$G$3:$T$143,11,FALSE),0)</f>
        <v>0</v>
      </c>
      <c r="O65" s="105">
        <f>IFERROR(VLOOKUP($B65,[1]NUM3A!$G$3:$T$143,12,FALSE),0)</f>
        <v>0</v>
      </c>
      <c r="P65" s="105">
        <f>IFERROR(VLOOKUP($B65,[1]NUM3A!$G$3:$T$143,13,FALSE),0)</f>
        <v>0</v>
      </c>
      <c r="Q65" s="99">
        <f t="shared" si="2"/>
        <v>10</v>
      </c>
      <c r="R65" s="186"/>
      <c r="S65" s="186"/>
    </row>
    <row r="66" spans="1:19" x14ac:dyDescent="0.25">
      <c r="A66" s="2" t="s">
        <v>76</v>
      </c>
      <c r="B66" s="2" t="s">
        <v>80</v>
      </c>
      <c r="C66" s="4"/>
      <c r="D66" s="8"/>
      <c r="E66" s="105">
        <f>IFERROR(VLOOKUP($B66,[1]NUM3A!$G$3:$T$143,2,FALSE),0)</f>
        <v>1</v>
      </c>
      <c r="F66" s="105">
        <f>IFERROR(VLOOKUP($B66,[1]NUM3A!$G$3:$T$143,3,FALSE),0)</f>
        <v>3</v>
      </c>
      <c r="G66" s="105">
        <f>IFERROR(VLOOKUP($B66,[1]NUM3A!$G$3:$T$143,4,FALSE),0)</f>
        <v>0</v>
      </c>
      <c r="H66" s="105">
        <f>IFERROR(VLOOKUP($B66,[1]NUM3A!$G$3:$T$143,5,FALSE),0)</f>
        <v>0</v>
      </c>
      <c r="I66" s="105">
        <f>IFERROR(VLOOKUP($B66,[1]NUM3A!$G$3:$T$143,6,FALSE),0)</f>
        <v>5</v>
      </c>
      <c r="J66" s="105">
        <f>IFERROR(VLOOKUP($B66,[1]NUM3A!$G$3:$T$143,7,FALSE),0)</f>
        <v>1</v>
      </c>
      <c r="K66" s="105">
        <f>IFERROR(VLOOKUP($B66,[1]NUM3A!$G$3:$T$143,8,FALSE),0)</f>
        <v>1</v>
      </c>
      <c r="L66" s="105">
        <f>IFERROR(VLOOKUP($B66,[1]NUM3A!$G$3:$T$143,9,FALSE),0)</f>
        <v>0</v>
      </c>
      <c r="M66" s="105">
        <f>IFERROR(VLOOKUP($B66,[1]NUM3A!$G$3:$T$143,10,FALSE),0)</f>
        <v>0</v>
      </c>
      <c r="N66" s="105">
        <f>IFERROR(VLOOKUP($B66,[1]NUM3A!$G$3:$T$143,11,FALSE),0)</f>
        <v>0</v>
      </c>
      <c r="O66" s="105">
        <f>IFERROR(VLOOKUP($B66,[1]NUM3A!$G$3:$T$143,12,FALSE),0)</f>
        <v>0</v>
      </c>
      <c r="P66" s="105">
        <f>IFERROR(VLOOKUP($B66,[1]NUM3A!$G$3:$T$143,13,FALSE),0)</f>
        <v>0</v>
      </c>
      <c r="Q66" s="99">
        <f t="shared" si="2"/>
        <v>11</v>
      </c>
      <c r="R66" s="186"/>
      <c r="S66" s="186"/>
    </row>
    <row r="67" spans="1:19" x14ac:dyDescent="0.25">
      <c r="A67" s="2" t="s">
        <v>76</v>
      </c>
      <c r="B67" s="2" t="s">
        <v>81</v>
      </c>
      <c r="C67" s="4"/>
      <c r="D67" s="8"/>
      <c r="E67" s="105">
        <f>IFERROR(VLOOKUP($B67,[1]NUM3A!$G$3:$T$143,2,FALSE),0)</f>
        <v>0</v>
      </c>
      <c r="F67" s="105">
        <f>IFERROR(VLOOKUP($B67,[1]NUM3A!$G$3:$T$143,3,FALSE),0)</f>
        <v>0</v>
      </c>
      <c r="G67" s="105">
        <f>IFERROR(VLOOKUP($B67,[1]NUM3A!$G$3:$T$143,4,FALSE),0)</f>
        <v>0</v>
      </c>
      <c r="H67" s="105">
        <f>IFERROR(VLOOKUP($B67,[1]NUM3A!$G$3:$T$143,5,FALSE),0)</f>
        <v>0</v>
      </c>
      <c r="I67" s="105">
        <f>IFERROR(VLOOKUP($B67,[1]NUM3A!$G$3:$T$143,6,FALSE),0)</f>
        <v>0</v>
      </c>
      <c r="J67" s="105">
        <f>IFERROR(VLOOKUP($B67,[1]NUM3A!$G$3:$T$143,7,FALSE),0)</f>
        <v>0</v>
      </c>
      <c r="K67" s="105">
        <f>IFERROR(VLOOKUP($B67,[1]NUM3A!$G$3:$T$143,8,FALSE),0)</f>
        <v>0</v>
      </c>
      <c r="L67" s="105">
        <f>IFERROR(VLOOKUP($B67,[1]NUM3A!$G$3:$T$143,9,FALSE),0)</f>
        <v>0</v>
      </c>
      <c r="M67" s="105">
        <f>IFERROR(VLOOKUP($B67,[1]NUM3A!$G$3:$T$143,10,FALSE),0)</f>
        <v>0</v>
      </c>
      <c r="N67" s="105">
        <f>IFERROR(VLOOKUP($B67,[1]NUM3A!$G$3:$T$143,11,FALSE),0)</f>
        <v>0</v>
      </c>
      <c r="O67" s="105">
        <f>IFERROR(VLOOKUP($B67,[1]NUM3A!$G$3:$T$143,12,FALSE),0)</f>
        <v>0</v>
      </c>
      <c r="P67" s="105">
        <f>IFERROR(VLOOKUP($B67,[1]NUM3A!$G$3:$T$143,13,FALSE),0)</f>
        <v>0</v>
      </c>
      <c r="Q67" s="99">
        <f t="shared" si="2"/>
        <v>0</v>
      </c>
      <c r="R67" s="186"/>
      <c r="S67" s="186"/>
    </row>
    <row r="68" spans="1:19" x14ac:dyDescent="0.25">
      <c r="A68" s="2" t="s">
        <v>76</v>
      </c>
      <c r="B68" s="2" t="s">
        <v>82</v>
      </c>
      <c r="C68" s="4"/>
      <c r="D68" s="8"/>
      <c r="E68" s="105">
        <f>IFERROR(VLOOKUP($B68,[1]NUM3A!$G$3:$T$143,2,FALSE),0)</f>
        <v>1</v>
      </c>
      <c r="F68" s="105">
        <f>IFERROR(VLOOKUP($B68,[1]NUM3A!$G$3:$T$143,3,FALSE),0)</f>
        <v>1</v>
      </c>
      <c r="G68" s="105">
        <f>IFERROR(VLOOKUP($B68,[1]NUM3A!$G$3:$T$143,4,FALSE),0)</f>
        <v>3</v>
      </c>
      <c r="H68" s="105">
        <f>IFERROR(VLOOKUP($B68,[1]NUM3A!$G$3:$T$143,5,FALSE),0)</f>
        <v>0</v>
      </c>
      <c r="I68" s="105">
        <f>IFERROR(VLOOKUP($B68,[1]NUM3A!$G$3:$T$143,6,FALSE),0)</f>
        <v>1</v>
      </c>
      <c r="J68" s="105">
        <f>IFERROR(VLOOKUP($B68,[1]NUM3A!$G$3:$T$143,7,FALSE),0)</f>
        <v>0</v>
      </c>
      <c r="K68" s="105">
        <f>IFERROR(VLOOKUP($B68,[1]NUM3A!$G$3:$T$143,8,FALSE),0)</f>
        <v>1</v>
      </c>
      <c r="L68" s="105">
        <f>IFERROR(VLOOKUP($B68,[1]NUM3A!$G$3:$T$143,9,FALSE),0)</f>
        <v>0</v>
      </c>
      <c r="M68" s="105">
        <f>IFERROR(VLOOKUP($B68,[1]NUM3A!$G$3:$T$143,10,FALSE),0)</f>
        <v>0</v>
      </c>
      <c r="N68" s="105">
        <f>IFERROR(VLOOKUP($B68,[1]NUM3A!$G$3:$T$143,11,FALSE),0)</f>
        <v>0</v>
      </c>
      <c r="O68" s="105">
        <f>IFERROR(VLOOKUP($B68,[1]NUM3A!$G$3:$T$143,12,FALSE),0)</f>
        <v>0</v>
      </c>
      <c r="P68" s="105">
        <f>IFERROR(VLOOKUP($B68,[1]NUM3A!$G$3:$T$143,13,FALSE),0)</f>
        <v>0</v>
      </c>
      <c r="Q68" s="99">
        <f t="shared" si="2"/>
        <v>7</v>
      </c>
      <c r="R68" s="186"/>
      <c r="S68" s="186"/>
    </row>
    <row r="69" spans="1:19" x14ac:dyDescent="0.25">
      <c r="A69" s="2" t="s">
        <v>76</v>
      </c>
      <c r="B69" s="2" t="s">
        <v>83</v>
      </c>
      <c r="C69" s="4"/>
      <c r="D69" s="8"/>
      <c r="E69" s="105">
        <f>IFERROR(VLOOKUP($B69,[1]NUM3A!$G$3:$T$143,2,FALSE),0)</f>
        <v>0</v>
      </c>
      <c r="F69" s="105">
        <f>IFERROR(VLOOKUP($B69,[1]NUM3A!$G$3:$T$143,3,FALSE),0)</f>
        <v>0</v>
      </c>
      <c r="G69" s="105">
        <f>IFERROR(VLOOKUP($B69,[1]NUM3A!$G$3:$T$143,4,FALSE),0)</f>
        <v>0</v>
      </c>
      <c r="H69" s="105">
        <f>IFERROR(VLOOKUP($B69,[1]NUM3A!$G$3:$T$143,5,FALSE),0)</f>
        <v>1</v>
      </c>
      <c r="I69" s="105">
        <f>IFERROR(VLOOKUP($B69,[1]NUM3A!$G$3:$T$143,6,FALSE),0)</f>
        <v>3</v>
      </c>
      <c r="J69" s="105">
        <f>IFERROR(VLOOKUP($B69,[1]NUM3A!$G$3:$T$143,7,FALSE),0)</f>
        <v>1</v>
      </c>
      <c r="K69" s="105">
        <f>IFERROR(VLOOKUP($B69,[1]NUM3A!$G$3:$T$143,8,FALSE),0)</f>
        <v>0</v>
      </c>
      <c r="L69" s="105">
        <f>IFERROR(VLOOKUP($B69,[1]NUM3A!$G$3:$T$143,9,FALSE),0)</f>
        <v>0</v>
      </c>
      <c r="M69" s="105">
        <f>IFERROR(VLOOKUP($B69,[1]NUM3A!$G$3:$T$143,10,FALSE),0)</f>
        <v>0</v>
      </c>
      <c r="N69" s="105">
        <f>IFERROR(VLOOKUP($B69,[1]NUM3A!$G$3:$T$143,11,FALSE),0)</f>
        <v>0</v>
      </c>
      <c r="O69" s="105">
        <f>IFERROR(VLOOKUP($B69,[1]NUM3A!$G$3:$T$143,12,FALSE),0)</f>
        <v>0</v>
      </c>
      <c r="P69" s="105">
        <f>IFERROR(VLOOKUP($B69,[1]NUM3A!$G$3:$T$143,13,FALSE),0)</f>
        <v>0</v>
      </c>
      <c r="Q69" s="99">
        <f t="shared" si="2"/>
        <v>5</v>
      </c>
      <c r="R69" s="186"/>
      <c r="S69" s="186"/>
    </row>
    <row r="70" spans="1:19" x14ac:dyDescent="0.25">
      <c r="A70" s="2" t="s">
        <v>76</v>
      </c>
      <c r="B70" s="2" t="s">
        <v>84</v>
      </c>
      <c r="C70" s="4"/>
      <c r="D70" s="8"/>
      <c r="E70" s="105">
        <f>IFERROR(VLOOKUP($B70,[1]NUM3A!$G$3:$T$143,2,FALSE),0)</f>
        <v>0</v>
      </c>
      <c r="F70" s="105">
        <f>IFERROR(VLOOKUP($B70,[1]NUM3A!$G$3:$T$143,3,FALSE),0)</f>
        <v>0</v>
      </c>
      <c r="G70" s="105">
        <f>IFERROR(VLOOKUP($B70,[1]NUM3A!$G$3:$T$143,4,FALSE),0)</f>
        <v>0</v>
      </c>
      <c r="H70" s="105">
        <f>IFERROR(VLOOKUP($B70,[1]NUM3A!$G$3:$T$143,5,FALSE),0)</f>
        <v>0</v>
      </c>
      <c r="I70" s="105">
        <f>IFERROR(VLOOKUP($B70,[1]NUM3A!$G$3:$T$143,6,FALSE),0)</f>
        <v>0</v>
      </c>
      <c r="J70" s="105">
        <f>IFERROR(VLOOKUP($B70,[1]NUM3A!$G$3:$T$143,7,FALSE),0)</f>
        <v>0</v>
      </c>
      <c r="K70" s="105">
        <f>IFERROR(VLOOKUP($B70,[1]NUM3A!$G$3:$T$143,8,FALSE),0)</f>
        <v>0</v>
      </c>
      <c r="L70" s="105">
        <f>IFERROR(VLOOKUP($B70,[1]NUM3A!$G$3:$T$143,9,FALSE),0)</f>
        <v>0</v>
      </c>
      <c r="M70" s="105">
        <f>IFERROR(VLOOKUP($B70,[1]NUM3A!$G$3:$T$143,10,FALSE),0)</f>
        <v>0</v>
      </c>
      <c r="N70" s="105">
        <f>IFERROR(VLOOKUP($B70,[1]NUM3A!$G$3:$T$143,11,FALSE),0)</f>
        <v>0</v>
      </c>
      <c r="O70" s="105">
        <f>IFERROR(VLOOKUP($B70,[1]NUM3A!$G$3:$T$143,12,FALSE),0)</f>
        <v>0</v>
      </c>
      <c r="P70" s="105">
        <f>IFERROR(VLOOKUP($B70,[1]NUM3A!$G$3:$T$143,13,FALSE),0)</f>
        <v>0</v>
      </c>
      <c r="Q70" s="99"/>
      <c r="R70" s="186"/>
      <c r="S70" s="186"/>
    </row>
    <row r="71" spans="1:19" x14ac:dyDescent="0.25">
      <c r="A71" s="2" t="s">
        <v>76</v>
      </c>
      <c r="B71" s="2" t="s">
        <v>85</v>
      </c>
      <c r="C71" s="4"/>
      <c r="D71" s="8"/>
      <c r="E71" s="105">
        <f>IFERROR(VLOOKUP($B71,[1]NUM3A!$G$3:$T$143,2,FALSE),0)</f>
        <v>1</v>
      </c>
      <c r="F71" s="105">
        <f>IFERROR(VLOOKUP($B71,[1]NUM3A!$G$3:$T$143,3,FALSE),0)</f>
        <v>0</v>
      </c>
      <c r="G71" s="105">
        <f>IFERROR(VLOOKUP($B71,[1]NUM3A!$G$3:$T$143,4,FALSE),0)</f>
        <v>0</v>
      </c>
      <c r="H71" s="105">
        <f>IFERROR(VLOOKUP($B71,[1]NUM3A!$G$3:$T$143,5,FALSE),0)</f>
        <v>0</v>
      </c>
      <c r="I71" s="105">
        <f>IFERROR(VLOOKUP($B71,[1]NUM3A!$G$3:$T$143,6,FALSE),0)</f>
        <v>0</v>
      </c>
      <c r="J71" s="105">
        <f>IFERROR(VLOOKUP($B71,[1]NUM3A!$G$3:$T$143,7,FALSE),0)</f>
        <v>0</v>
      </c>
      <c r="K71" s="105">
        <f>IFERROR(VLOOKUP($B71,[1]NUM3A!$G$3:$T$143,8,FALSE),0)</f>
        <v>0</v>
      </c>
      <c r="L71" s="105">
        <f>IFERROR(VLOOKUP($B71,[1]NUM3A!$G$3:$T$143,9,FALSE),0)</f>
        <v>0</v>
      </c>
      <c r="M71" s="105">
        <f>IFERROR(VLOOKUP($B71,[1]NUM3A!$G$3:$T$143,10,FALSE),0)</f>
        <v>0</v>
      </c>
      <c r="N71" s="105">
        <f>IFERROR(VLOOKUP($B71,[1]NUM3A!$G$3:$T$143,11,FALSE),0)</f>
        <v>0</v>
      </c>
      <c r="O71" s="105">
        <f>IFERROR(VLOOKUP($B71,[1]NUM3A!$G$3:$T$143,12,FALSE),0)</f>
        <v>0</v>
      </c>
      <c r="P71" s="105">
        <f>IFERROR(VLOOKUP($B71,[1]NUM3A!$G$3:$T$143,13,FALSE),0)</f>
        <v>0</v>
      </c>
      <c r="Q71" s="99">
        <f t="shared" si="2"/>
        <v>1</v>
      </c>
      <c r="R71" s="186"/>
      <c r="S71" s="186"/>
    </row>
    <row r="72" spans="1:19" x14ac:dyDescent="0.25">
      <c r="A72" s="2" t="s">
        <v>76</v>
      </c>
      <c r="B72" s="2" t="s">
        <v>86</v>
      </c>
      <c r="C72" s="4"/>
      <c r="D72" s="8"/>
      <c r="E72" s="105">
        <f>IFERROR(VLOOKUP($B72,[1]NUM3A!$G$3:$T$143,2,FALSE),0)</f>
        <v>0</v>
      </c>
      <c r="F72" s="105">
        <f>IFERROR(VLOOKUP($B72,[1]NUM3A!$G$3:$T$143,3,FALSE),0)</f>
        <v>0</v>
      </c>
      <c r="G72" s="105">
        <f>IFERROR(VLOOKUP($B72,[1]NUM3A!$G$3:$T$143,4,FALSE),0)</f>
        <v>0</v>
      </c>
      <c r="H72" s="105">
        <f>IFERROR(VLOOKUP($B72,[1]NUM3A!$G$3:$T$143,5,FALSE),0)</f>
        <v>0</v>
      </c>
      <c r="I72" s="105">
        <f>IFERROR(VLOOKUP($B72,[1]NUM3A!$G$3:$T$143,6,FALSE),0)</f>
        <v>0</v>
      </c>
      <c r="J72" s="105">
        <f>IFERROR(VLOOKUP($B72,[1]NUM3A!$G$3:$T$143,7,FALSE),0)</f>
        <v>0</v>
      </c>
      <c r="K72" s="105">
        <f>IFERROR(VLOOKUP($B72,[1]NUM3A!$G$3:$T$143,8,FALSE),0)</f>
        <v>0</v>
      </c>
      <c r="L72" s="105">
        <f>IFERROR(VLOOKUP($B72,[1]NUM3A!$G$3:$T$143,9,FALSE),0)</f>
        <v>0</v>
      </c>
      <c r="M72" s="105">
        <f>IFERROR(VLOOKUP($B72,[1]NUM3A!$G$3:$T$143,10,FALSE),0)</f>
        <v>0</v>
      </c>
      <c r="N72" s="105">
        <f>IFERROR(VLOOKUP($B72,[1]NUM3A!$G$3:$T$143,11,FALSE),0)</f>
        <v>0</v>
      </c>
      <c r="O72" s="105">
        <f>IFERROR(VLOOKUP($B72,[1]NUM3A!$G$3:$T$143,12,FALSE),0)</f>
        <v>0</v>
      </c>
      <c r="P72" s="105">
        <f>IFERROR(VLOOKUP($B72,[1]NUM3A!$G$3:$T$143,13,FALSE),0)</f>
        <v>0</v>
      </c>
      <c r="Q72" s="99">
        <f t="shared" si="2"/>
        <v>0</v>
      </c>
      <c r="R72" s="186"/>
      <c r="S72" s="186"/>
    </row>
    <row r="73" spans="1:19" x14ac:dyDescent="0.25">
      <c r="A73" s="2" t="s">
        <v>76</v>
      </c>
      <c r="B73" s="2" t="s">
        <v>87</v>
      </c>
      <c r="C73" s="4"/>
      <c r="D73" s="8"/>
      <c r="E73" s="105">
        <f>IFERROR(VLOOKUP($B73,[1]NUM3A!$G$3:$T$143,2,FALSE),0)</f>
        <v>1</v>
      </c>
      <c r="F73" s="105">
        <f>IFERROR(VLOOKUP($B73,[1]NUM3A!$G$3:$T$143,3,FALSE),0)</f>
        <v>0</v>
      </c>
      <c r="G73" s="105">
        <f>IFERROR(VLOOKUP($B73,[1]NUM3A!$G$3:$T$143,4,FALSE),0)</f>
        <v>1</v>
      </c>
      <c r="H73" s="105">
        <f>IFERROR(VLOOKUP($B73,[1]NUM3A!$G$3:$T$143,5,FALSE),0)</f>
        <v>1</v>
      </c>
      <c r="I73" s="105">
        <f>IFERROR(VLOOKUP($B73,[1]NUM3A!$G$3:$T$143,6,FALSE),0)</f>
        <v>6</v>
      </c>
      <c r="J73" s="105">
        <f>IFERROR(VLOOKUP($B73,[1]NUM3A!$G$3:$T$143,7,FALSE),0)</f>
        <v>11</v>
      </c>
      <c r="K73" s="105">
        <f>IFERROR(VLOOKUP($B73,[1]NUM3A!$G$3:$T$143,8,FALSE),0)</f>
        <v>5</v>
      </c>
      <c r="L73" s="105">
        <f>IFERROR(VLOOKUP($B73,[1]NUM3A!$G$3:$T$143,9,FALSE),0)</f>
        <v>5</v>
      </c>
      <c r="M73" s="105">
        <f>IFERROR(VLOOKUP($B73,[1]NUM3A!$G$3:$T$143,10,FALSE),0)</f>
        <v>1</v>
      </c>
      <c r="N73" s="105">
        <f>IFERROR(VLOOKUP($B73,[1]NUM3A!$G$3:$T$143,11,FALSE),0)</f>
        <v>0</v>
      </c>
      <c r="O73" s="105">
        <f>IFERROR(VLOOKUP($B73,[1]NUM3A!$G$3:$T$143,12,FALSE),0)</f>
        <v>0</v>
      </c>
      <c r="P73" s="105">
        <f>IFERROR(VLOOKUP($B73,[1]NUM3A!$G$3:$T$143,13,FALSE),0)</f>
        <v>0</v>
      </c>
      <c r="Q73" s="99">
        <f t="shared" si="2"/>
        <v>31</v>
      </c>
      <c r="R73" s="186"/>
      <c r="S73" s="186"/>
    </row>
    <row r="74" spans="1:19" x14ac:dyDescent="0.25">
      <c r="A74" s="2" t="s">
        <v>76</v>
      </c>
      <c r="B74" s="2" t="s">
        <v>88</v>
      </c>
      <c r="C74" s="4"/>
      <c r="D74" s="8"/>
      <c r="E74" s="105">
        <f>IFERROR(VLOOKUP($B74,[1]NUM3A!$G$3:$T$143,2,FALSE),0)</f>
        <v>0</v>
      </c>
      <c r="F74" s="105">
        <f>IFERROR(VLOOKUP($B74,[1]NUM3A!$G$3:$T$143,3,FALSE),0)</f>
        <v>0</v>
      </c>
      <c r="G74" s="105">
        <f>IFERROR(VLOOKUP($B74,[1]NUM3A!$G$3:$T$143,4,FALSE),0)</f>
        <v>0</v>
      </c>
      <c r="H74" s="105">
        <f>IFERROR(VLOOKUP($B74,[1]NUM3A!$G$3:$T$143,5,FALSE),0)</f>
        <v>0</v>
      </c>
      <c r="I74" s="105">
        <f>IFERROR(VLOOKUP($B74,[1]NUM3A!$G$3:$T$143,6,FALSE),0)</f>
        <v>0</v>
      </c>
      <c r="J74" s="105">
        <f>IFERROR(VLOOKUP($B74,[1]NUM3A!$G$3:$T$143,7,FALSE),0)</f>
        <v>0</v>
      </c>
      <c r="K74" s="105">
        <f>IFERROR(VLOOKUP($B74,[1]NUM3A!$G$3:$T$143,8,FALSE),0)</f>
        <v>0</v>
      </c>
      <c r="L74" s="105">
        <f>IFERROR(VLOOKUP($B74,[1]NUM3A!$G$3:$T$143,9,FALSE),0)</f>
        <v>0</v>
      </c>
      <c r="M74" s="105">
        <f>IFERROR(VLOOKUP($B74,[1]NUM3A!$G$3:$T$143,10,FALSE),0)</f>
        <v>0</v>
      </c>
      <c r="N74" s="105">
        <f>IFERROR(VLOOKUP($B74,[1]NUM3A!$G$3:$T$143,11,FALSE),0)</f>
        <v>0</v>
      </c>
      <c r="O74" s="105">
        <f>IFERROR(VLOOKUP($B74,[1]NUM3A!$G$3:$T$143,12,FALSE),0)</f>
        <v>0</v>
      </c>
      <c r="P74" s="105">
        <f>IFERROR(VLOOKUP($B74,[1]NUM3A!$G$3:$T$143,13,FALSE),0)</f>
        <v>0</v>
      </c>
      <c r="Q74" s="99">
        <f t="shared" si="2"/>
        <v>0</v>
      </c>
      <c r="R74" s="186"/>
      <c r="S74" s="186"/>
    </row>
    <row r="75" spans="1:19" x14ac:dyDescent="0.25">
      <c r="A75" s="2" t="s">
        <v>76</v>
      </c>
      <c r="B75" s="2" t="s">
        <v>89</v>
      </c>
      <c r="C75" s="4"/>
      <c r="D75" s="8"/>
      <c r="E75" s="105">
        <f>IFERROR(VLOOKUP($B75,[1]NUM3A!$G$3:$T$143,2,FALSE),0)</f>
        <v>0</v>
      </c>
      <c r="F75" s="105">
        <f>IFERROR(VLOOKUP($B75,[1]NUM3A!$G$3:$T$143,3,FALSE),0)</f>
        <v>0</v>
      </c>
      <c r="G75" s="105">
        <f>IFERROR(VLOOKUP($B75,[1]NUM3A!$G$3:$T$143,4,FALSE),0)</f>
        <v>0</v>
      </c>
      <c r="H75" s="105">
        <f>IFERROR(VLOOKUP($B75,[1]NUM3A!$G$3:$T$143,5,FALSE),0)</f>
        <v>0</v>
      </c>
      <c r="I75" s="105">
        <f>IFERROR(VLOOKUP($B75,[1]NUM3A!$G$3:$T$143,6,FALSE),0)</f>
        <v>0</v>
      </c>
      <c r="J75" s="105">
        <f>IFERROR(VLOOKUP($B75,[1]NUM3A!$G$3:$T$143,7,FALSE),0)</f>
        <v>0</v>
      </c>
      <c r="K75" s="105">
        <f>IFERROR(VLOOKUP($B75,[1]NUM3A!$G$3:$T$143,8,FALSE),0)</f>
        <v>0</v>
      </c>
      <c r="L75" s="105">
        <f>IFERROR(VLOOKUP($B75,[1]NUM3A!$G$3:$T$143,9,FALSE),0)</f>
        <v>0</v>
      </c>
      <c r="M75" s="105">
        <f>IFERROR(VLOOKUP($B75,[1]NUM3A!$G$3:$T$143,10,FALSE),0)</f>
        <v>0</v>
      </c>
      <c r="N75" s="105">
        <f>IFERROR(VLOOKUP($B75,[1]NUM3A!$G$3:$T$143,11,FALSE),0)</f>
        <v>0</v>
      </c>
      <c r="O75" s="105">
        <f>IFERROR(VLOOKUP($B75,[1]NUM3A!$G$3:$T$143,12,FALSE),0)</f>
        <v>0</v>
      </c>
      <c r="P75" s="105">
        <f>IFERROR(VLOOKUP($B75,[1]NUM3A!$G$3:$T$143,13,FALSE),0)</f>
        <v>0</v>
      </c>
      <c r="Q75" s="99">
        <f>SUM(E75:P75)</f>
        <v>0</v>
      </c>
      <c r="R75" s="186"/>
      <c r="S75" s="186"/>
    </row>
    <row r="76" spans="1:19" x14ac:dyDescent="0.25">
      <c r="A76" s="2" t="s">
        <v>76</v>
      </c>
      <c r="B76" s="2" t="s">
        <v>90</v>
      </c>
      <c r="C76" s="4"/>
      <c r="D76" s="8"/>
      <c r="E76" s="105">
        <f>IFERROR(VLOOKUP($B76,[1]NUM3A!$G$3:$T$143,2,FALSE),0)</f>
        <v>12</v>
      </c>
      <c r="F76" s="105">
        <f>IFERROR(VLOOKUP($B76,[1]NUM3A!$G$3:$T$143,3,FALSE),0)</f>
        <v>8</v>
      </c>
      <c r="G76" s="105">
        <f>IFERROR(VLOOKUP($B76,[1]NUM3A!$G$3:$T$143,4,FALSE),0)</f>
        <v>8</v>
      </c>
      <c r="H76" s="105">
        <f>IFERROR(VLOOKUP($B76,[1]NUM3A!$G$3:$T$143,5,FALSE),0)</f>
        <v>9</v>
      </c>
      <c r="I76" s="105">
        <f>IFERROR(VLOOKUP($B76,[1]NUM3A!$G$3:$T$143,6,FALSE),0)</f>
        <v>10</v>
      </c>
      <c r="J76" s="105">
        <f>IFERROR(VLOOKUP($B76,[1]NUM3A!$G$3:$T$143,7,FALSE),0)</f>
        <v>9</v>
      </c>
      <c r="K76" s="105">
        <f>IFERROR(VLOOKUP($B76,[1]NUM3A!$G$3:$T$143,8,FALSE),0)</f>
        <v>5</v>
      </c>
      <c r="L76" s="105">
        <f>IFERROR(VLOOKUP($B76,[1]NUM3A!$G$3:$T$143,9,FALSE),0)</f>
        <v>7</v>
      </c>
      <c r="M76" s="105">
        <f>IFERROR(VLOOKUP($B76,[1]NUM3A!$G$3:$T$143,10,FALSE),0)</f>
        <v>4</v>
      </c>
      <c r="N76" s="105">
        <f>IFERROR(VLOOKUP($B76,[1]NUM3A!$G$3:$T$143,11,FALSE),0)</f>
        <v>10</v>
      </c>
      <c r="O76" s="105">
        <f>IFERROR(VLOOKUP($B76,[1]NUM3A!$G$3:$T$143,12,FALSE),0)</f>
        <v>12</v>
      </c>
      <c r="P76" s="105">
        <f>IFERROR(VLOOKUP($B76,[1]NUM3A!$G$3:$T$143,13,FALSE),0)</f>
        <v>23</v>
      </c>
      <c r="Q76" s="99">
        <f>SUM(E76:P76)</f>
        <v>117</v>
      </c>
      <c r="R76" s="83"/>
      <c r="S76" s="83"/>
    </row>
    <row r="77" spans="1:19" x14ac:dyDescent="0.25">
      <c r="A77" s="137" t="s">
        <v>233</v>
      </c>
      <c r="B77" s="138"/>
      <c r="C77" s="57">
        <f>D77/'Metas Muni'!I10</f>
        <v>1.0920209668025627</v>
      </c>
      <c r="D77" s="58">
        <f>Q77/R77</f>
        <v>0.86138613861386137</v>
      </c>
      <c r="E77" s="60">
        <f>SUM(E63:E76)</f>
        <v>31</v>
      </c>
      <c r="F77" s="60">
        <f t="shared" ref="F77:P77" si="7">SUM(F63:F76)</f>
        <v>19</v>
      </c>
      <c r="G77" s="60">
        <f t="shared" si="7"/>
        <v>20</v>
      </c>
      <c r="H77" s="60">
        <f t="shared" si="7"/>
        <v>14</v>
      </c>
      <c r="I77" s="60">
        <f t="shared" si="7"/>
        <v>33</v>
      </c>
      <c r="J77" s="60">
        <f t="shared" si="7"/>
        <v>38</v>
      </c>
      <c r="K77" s="60">
        <f t="shared" si="7"/>
        <v>19</v>
      </c>
      <c r="L77" s="60">
        <f t="shared" si="7"/>
        <v>20</v>
      </c>
      <c r="M77" s="60">
        <f t="shared" si="7"/>
        <v>12</v>
      </c>
      <c r="N77" s="60">
        <f t="shared" si="7"/>
        <v>14</v>
      </c>
      <c r="O77" s="60">
        <f t="shared" si="7"/>
        <v>16</v>
      </c>
      <c r="P77" s="60">
        <f t="shared" si="7"/>
        <v>25</v>
      </c>
      <c r="Q77" s="101">
        <f>SUM(Q63:Q76)</f>
        <v>261</v>
      </c>
      <c r="R77" s="184">
        <v>303</v>
      </c>
      <c r="S77" s="184"/>
    </row>
    <row r="78" spans="1:19" x14ac:dyDescent="0.25">
      <c r="A78" s="2" t="s">
        <v>92</v>
      </c>
      <c r="B78" s="2" t="s">
        <v>93</v>
      </c>
      <c r="C78" s="4"/>
      <c r="D78" s="8"/>
      <c r="E78" s="105">
        <f>IFERROR(VLOOKUP($B78,[1]NUM3A!$G$3:$T$143,2,FALSE),0)</f>
        <v>1</v>
      </c>
      <c r="F78" s="105">
        <f>IFERROR(VLOOKUP($B78,[1]NUM3A!$G$3:$T$143,3,FALSE),0)</f>
        <v>2</v>
      </c>
      <c r="G78" s="105">
        <f>IFERROR(VLOOKUP($B78,[1]NUM3A!$G$3:$T$143,4,FALSE),0)</f>
        <v>0</v>
      </c>
      <c r="H78" s="105">
        <f>IFERROR(VLOOKUP($B78,[1]NUM3A!$G$3:$T$143,5,FALSE),0)</f>
        <v>7</v>
      </c>
      <c r="I78" s="105">
        <f>IFERROR(VLOOKUP($B78,[1]NUM3A!$G$3:$T$143,6,FALSE),0)</f>
        <v>5</v>
      </c>
      <c r="J78" s="105">
        <f>IFERROR(VLOOKUP($B78,[1]NUM3A!$G$3:$T$143,7,FALSE),0)</f>
        <v>3</v>
      </c>
      <c r="K78" s="105">
        <f>IFERROR(VLOOKUP($B78,[1]NUM3A!$G$3:$T$143,8,FALSE),0)</f>
        <v>13</v>
      </c>
      <c r="L78" s="105">
        <f>IFERROR(VLOOKUP($B78,[1]NUM3A!$G$3:$T$143,9,FALSE),0)</f>
        <v>24</v>
      </c>
      <c r="M78" s="105">
        <f>IFERROR(VLOOKUP($B78,[1]NUM3A!$G$3:$T$143,10,FALSE),0)</f>
        <v>12</v>
      </c>
      <c r="N78" s="105">
        <f>IFERROR(VLOOKUP($B78,[1]NUM3A!$G$3:$T$143,11,FALSE),0)</f>
        <v>0</v>
      </c>
      <c r="O78" s="105">
        <f>IFERROR(VLOOKUP($B78,[1]NUM3A!$G$3:$T$143,12,FALSE),0)</f>
        <v>0</v>
      </c>
      <c r="P78" s="105">
        <f>IFERROR(VLOOKUP($B78,[1]NUM3A!$G$3:$T$143,13,FALSE),0)</f>
        <v>0</v>
      </c>
      <c r="Q78" s="99">
        <f t="shared" ref="Q78:Q87" si="8">SUM(E78:P78)</f>
        <v>67</v>
      </c>
      <c r="R78" s="186"/>
      <c r="S78" s="186"/>
    </row>
    <row r="79" spans="1:19" x14ac:dyDescent="0.25">
      <c r="A79" s="2" t="s">
        <v>92</v>
      </c>
      <c r="B79" s="2" t="s">
        <v>94</v>
      </c>
      <c r="C79" s="4"/>
      <c r="D79" s="8"/>
      <c r="E79" s="105">
        <f>IFERROR(VLOOKUP($B79,[1]NUM3A!$G$3:$T$143,2,FALSE),0)</f>
        <v>0</v>
      </c>
      <c r="F79" s="105">
        <f>IFERROR(VLOOKUP($B79,[1]NUM3A!$G$3:$T$143,3,FALSE),0)</f>
        <v>0</v>
      </c>
      <c r="G79" s="105">
        <f>IFERROR(VLOOKUP($B79,[1]NUM3A!$G$3:$T$143,4,FALSE),0)</f>
        <v>4</v>
      </c>
      <c r="H79" s="105">
        <f>IFERROR(VLOOKUP($B79,[1]NUM3A!$G$3:$T$143,5,FALSE),0)</f>
        <v>1</v>
      </c>
      <c r="I79" s="105">
        <f>IFERROR(VLOOKUP($B79,[1]NUM3A!$G$3:$T$143,6,FALSE),0)</f>
        <v>2</v>
      </c>
      <c r="J79" s="105">
        <f>IFERROR(VLOOKUP($B79,[1]NUM3A!$G$3:$T$143,7,FALSE),0)</f>
        <v>0</v>
      </c>
      <c r="K79" s="105">
        <f>IFERROR(VLOOKUP($B79,[1]NUM3A!$G$3:$T$143,8,FALSE),0)</f>
        <v>1</v>
      </c>
      <c r="L79" s="105">
        <f>IFERROR(VLOOKUP($B79,[1]NUM3A!$G$3:$T$143,9,FALSE),0)</f>
        <v>0</v>
      </c>
      <c r="M79" s="105">
        <f>IFERROR(VLOOKUP($B79,[1]NUM3A!$G$3:$T$143,10,FALSE),0)</f>
        <v>4</v>
      </c>
      <c r="N79" s="105">
        <f>IFERROR(VLOOKUP($B79,[1]NUM3A!$G$3:$T$143,11,FALSE),0)</f>
        <v>0</v>
      </c>
      <c r="O79" s="105">
        <f>IFERROR(VLOOKUP($B79,[1]NUM3A!$G$3:$T$143,12,FALSE),0)</f>
        <v>0</v>
      </c>
      <c r="P79" s="105">
        <f>IFERROR(VLOOKUP($B79,[1]NUM3A!$G$3:$T$143,13,FALSE),0)</f>
        <v>0</v>
      </c>
      <c r="Q79" s="99">
        <f t="shared" si="8"/>
        <v>12</v>
      </c>
      <c r="R79" s="186"/>
      <c r="S79" s="186"/>
    </row>
    <row r="80" spans="1:19" x14ac:dyDescent="0.25">
      <c r="A80" s="2" t="s">
        <v>92</v>
      </c>
      <c r="B80" s="2" t="s">
        <v>95</v>
      </c>
      <c r="C80" s="4"/>
      <c r="D80" s="8"/>
      <c r="E80" s="105">
        <f>IFERROR(VLOOKUP($B80,[1]NUM3A!$G$3:$T$143,2,FALSE),0)</f>
        <v>0</v>
      </c>
      <c r="F80" s="105">
        <f>IFERROR(VLOOKUP($B80,[1]NUM3A!$G$3:$T$143,3,FALSE),0)</f>
        <v>0</v>
      </c>
      <c r="G80" s="105">
        <f>IFERROR(VLOOKUP($B80,[1]NUM3A!$G$3:$T$143,4,FALSE),0)</f>
        <v>0</v>
      </c>
      <c r="H80" s="105">
        <f>IFERROR(VLOOKUP($B80,[1]NUM3A!$G$3:$T$143,5,FALSE),0)</f>
        <v>0</v>
      </c>
      <c r="I80" s="105">
        <f>IFERROR(VLOOKUP($B80,[1]NUM3A!$G$3:$T$143,6,FALSE),0)</f>
        <v>0</v>
      </c>
      <c r="J80" s="105">
        <f>IFERROR(VLOOKUP($B80,[1]NUM3A!$G$3:$T$143,7,FALSE),0)</f>
        <v>1</v>
      </c>
      <c r="K80" s="105">
        <f>IFERROR(VLOOKUP($B80,[1]NUM3A!$G$3:$T$143,8,FALSE),0)</f>
        <v>0</v>
      </c>
      <c r="L80" s="105">
        <f>IFERROR(VLOOKUP($B80,[1]NUM3A!$G$3:$T$143,9,FALSE),0)</f>
        <v>0</v>
      </c>
      <c r="M80" s="105">
        <f>IFERROR(VLOOKUP($B80,[1]NUM3A!$G$3:$T$143,10,FALSE),0)</f>
        <v>0</v>
      </c>
      <c r="N80" s="105">
        <f>IFERROR(VLOOKUP($B80,[1]NUM3A!$G$3:$T$143,11,FALSE),0)</f>
        <v>0</v>
      </c>
      <c r="O80" s="105">
        <f>IFERROR(VLOOKUP($B80,[1]NUM3A!$G$3:$T$143,12,FALSE),0)</f>
        <v>0</v>
      </c>
      <c r="P80" s="105">
        <f>IFERROR(VLOOKUP($B80,[1]NUM3A!$G$3:$T$143,13,FALSE),0)</f>
        <v>0</v>
      </c>
      <c r="Q80" s="99">
        <f t="shared" si="8"/>
        <v>1</v>
      </c>
      <c r="R80" s="186"/>
      <c r="S80" s="186"/>
    </row>
    <row r="81" spans="1:19" x14ac:dyDescent="0.25">
      <c r="A81" s="2" t="s">
        <v>92</v>
      </c>
      <c r="B81" s="2" t="s">
        <v>96</v>
      </c>
      <c r="C81" s="4"/>
      <c r="D81" s="8"/>
      <c r="E81" s="105">
        <f>IFERROR(VLOOKUP($B81,[1]NUM3A!$G$3:$T$143,2,FALSE),0)</f>
        <v>0</v>
      </c>
      <c r="F81" s="105">
        <f>IFERROR(VLOOKUP($B81,[1]NUM3A!$G$3:$T$143,3,FALSE),0)</f>
        <v>0</v>
      </c>
      <c r="G81" s="105">
        <f>IFERROR(VLOOKUP($B81,[1]NUM3A!$G$3:$T$143,4,FALSE),0)</f>
        <v>0</v>
      </c>
      <c r="H81" s="105">
        <f>IFERROR(VLOOKUP($B81,[1]NUM3A!$G$3:$T$143,5,FALSE),0)</f>
        <v>0</v>
      </c>
      <c r="I81" s="105">
        <f>IFERROR(VLOOKUP($B81,[1]NUM3A!$G$3:$T$143,6,FALSE),0)</f>
        <v>0</v>
      </c>
      <c r="J81" s="105">
        <f>IFERROR(VLOOKUP($B81,[1]NUM3A!$G$3:$T$143,7,FALSE),0)</f>
        <v>0</v>
      </c>
      <c r="K81" s="105">
        <f>IFERROR(VLOOKUP($B81,[1]NUM3A!$G$3:$T$143,8,FALSE),0)</f>
        <v>0</v>
      </c>
      <c r="L81" s="105">
        <f>IFERROR(VLOOKUP($B81,[1]NUM3A!$G$3:$T$143,9,FALSE),0)</f>
        <v>0</v>
      </c>
      <c r="M81" s="105">
        <f>IFERROR(VLOOKUP($B81,[1]NUM3A!$G$3:$T$143,10,FALSE),0)</f>
        <v>5</v>
      </c>
      <c r="N81" s="105">
        <f>IFERROR(VLOOKUP($B81,[1]NUM3A!$G$3:$T$143,11,FALSE),0)</f>
        <v>0</v>
      </c>
      <c r="O81" s="105">
        <f>IFERROR(VLOOKUP($B81,[1]NUM3A!$G$3:$T$143,12,FALSE),0)</f>
        <v>0</v>
      </c>
      <c r="P81" s="105">
        <f>IFERROR(VLOOKUP($B81,[1]NUM3A!$G$3:$T$143,13,FALSE),0)</f>
        <v>0</v>
      </c>
      <c r="Q81" s="99">
        <f t="shared" si="8"/>
        <v>5</v>
      </c>
      <c r="R81" s="186"/>
      <c r="S81" s="186"/>
    </row>
    <row r="82" spans="1:19" x14ac:dyDescent="0.25">
      <c r="A82" s="2" t="s">
        <v>92</v>
      </c>
      <c r="B82" s="2" t="s">
        <v>97</v>
      </c>
      <c r="C82" s="4"/>
      <c r="D82" s="8"/>
      <c r="E82" s="105">
        <f>IFERROR(VLOOKUP($B82,[1]NUM3A!$G$3:$T$143,2,FALSE),0)</f>
        <v>0</v>
      </c>
      <c r="F82" s="105">
        <f>IFERROR(VLOOKUP($B82,[1]NUM3A!$G$3:$T$143,3,FALSE),0)</f>
        <v>0</v>
      </c>
      <c r="G82" s="105">
        <f>IFERROR(VLOOKUP($B82,[1]NUM3A!$G$3:$T$143,4,FALSE),0)</f>
        <v>0</v>
      </c>
      <c r="H82" s="105">
        <f>IFERROR(VLOOKUP($B82,[1]NUM3A!$G$3:$T$143,5,FALSE),0)</f>
        <v>0</v>
      </c>
      <c r="I82" s="105">
        <f>IFERROR(VLOOKUP($B82,[1]NUM3A!$G$3:$T$143,6,FALSE),0)</f>
        <v>3</v>
      </c>
      <c r="J82" s="105">
        <f>IFERROR(VLOOKUP($B82,[1]NUM3A!$G$3:$T$143,7,FALSE),0)</f>
        <v>0</v>
      </c>
      <c r="K82" s="105">
        <f>IFERROR(VLOOKUP($B82,[1]NUM3A!$G$3:$T$143,8,FALSE),0)</f>
        <v>0</v>
      </c>
      <c r="L82" s="105">
        <f>IFERROR(VLOOKUP($B82,[1]NUM3A!$G$3:$T$143,9,FALSE),0)</f>
        <v>0</v>
      </c>
      <c r="M82" s="105">
        <f>IFERROR(VLOOKUP($B82,[1]NUM3A!$G$3:$T$143,10,FALSE),0)</f>
        <v>0</v>
      </c>
      <c r="N82" s="105">
        <f>IFERROR(VLOOKUP($B82,[1]NUM3A!$G$3:$T$143,11,FALSE),0)</f>
        <v>0</v>
      </c>
      <c r="O82" s="105">
        <f>IFERROR(VLOOKUP($B82,[1]NUM3A!$G$3:$T$143,12,FALSE),0)</f>
        <v>0</v>
      </c>
      <c r="P82" s="105">
        <f>IFERROR(VLOOKUP($B82,[1]NUM3A!$G$3:$T$143,13,FALSE),0)</f>
        <v>0</v>
      </c>
      <c r="Q82" s="99">
        <f t="shared" si="8"/>
        <v>3</v>
      </c>
      <c r="R82" s="186"/>
      <c r="S82" s="186"/>
    </row>
    <row r="83" spans="1:19" x14ac:dyDescent="0.25">
      <c r="A83" s="2" t="s">
        <v>92</v>
      </c>
      <c r="B83" s="2" t="s">
        <v>98</v>
      </c>
      <c r="C83" s="4"/>
      <c r="D83" s="8"/>
      <c r="E83" s="105">
        <f>IFERROR(VLOOKUP($B83,[1]NUM3A!$G$3:$T$143,2,FALSE),0)</f>
        <v>0</v>
      </c>
      <c r="F83" s="105">
        <f>IFERROR(VLOOKUP($B83,[1]NUM3A!$G$3:$T$143,3,FALSE),0)</f>
        <v>0</v>
      </c>
      <c r="G83" s="105">
        <f>IFERROR(VLOOKUP($B83,[1]NUM3A!$G$3:$T$143,4,FALSE),0)</f>
        <v>0</v>
      </c>
      <c r="H83" s="105">
        <f>IFERROR(VLOOKUP($B83,[1]NUM3A!$G$3:$T$143,5,FALSE),0)</f>
        <v>0</v>
      </c>
      <c r="I83" s="105">
        <f>IFERROR(VLOOKUP($B83,[1]NUM3A!$G$3:$T$143,6,FALSE),0)</f>
        <v>11</v>
      </c>
      <c r="J83" s="105">
        <f>IFERROR(VLOOKUP($B83,[1]NUM3A!$G$3:$T$143,7,FALSE),0)</f>
        <v>1</v>
      </c>
      <c r="K83" s="105">
        <f>IFERROR(VLOOKUP($B83,[1]NUM3A!$G$3:$T$143,8,FALSE),0)</f>
        <v>0</v>
      </c>
      <c r="L83" s="105">
        <f>IFERROR(VLOOKUP($B83,[1]NUM3A!$G$3:$T$143,9,FALSE),0)</f>
        <v>0</v>
      </c>
      <c r="M83" s="105">
        <f>IFERROR(VLOOKUP($B83,[1]NUM3A!$G$3:$T$143,10,FALSE),0)</f>
        <v>0</v>
      </c>
      <c r="N83" s="105">
        <f>IFERROR(VLOOKUP($B83,[1]NUM3A!$G$3:$T$143,11,FALSE),0)</f>
        <v>0</v>
      </c>
      <c r="O83" s="105">
        <f>IFERROR(VLOOKUP($B83,[1]NUM3A!$G$3:$T$143,12,FALSE),0)</f>
        <v>0</v>
      </c>
      <c r="P83" s="105">
        <f>IFERROR(VLOOKUP($B83,[1]NUM3A!$G$3:$T$143,13,FALSE),0)</f>
        <v>0</v>
      </c>
      <c r="Q83" s="99">
        <f t="shared" si="8"/>
        <v>12</v>
      </c>
      <c r="R83" s="186"/>
      <c r="S83" s="186"/>
    </row>
    <row r="84" spans="1:19" x14ac:dyDescent="0.25">
      <c r="A84" s="2" t="s">
        <v>92</v>
      </c>
      <c r="B84" s="2" t="s">
        <v>99</v>
      </c>
      <c r="C84" s="4"/>
      <c r="D84" s="8"/>
      <c r="E84" s="105">
        <f>IFERROR(VLOOKUP($B84,[1]NUM3A!$G$3:$T$143,2,FALSE),0)</f>
        <v>0</v>
      </c>
      <c r="F84" s="105">
        <f>IFERROR(VLOOKUP($B84,[1]NUM3A!$G$3:$T$143,3,FALSE),0)</f>
        <v>0</v>
      </c>
      <c r="G84" s="105">
        <f>IFERROR(VLOOKUP($B84,[1]NUM3A!$G$3:$T$143,4,FALSE),0)</f>
        <v>0</v>
      </c>
      <c r="H84" s="105">
        <f>IFERROR(VLOOKUP($B84,[1]NUM3A!$G$3:$T$143,5,FALSE),0)</f>
        <v>0</v>
      </c>
      <c r="I84" s="105">
        <f>IFERROR(VLOOKUP($B84,[1]NUM3A!$G$3:$T$143,6,FALSE),0)</f>
        <v>0</v>
      </c>
      <c r="J84" s="105">
        <f>IFERROR(VLOOKUP($B84,[1]NUM3A!$G$3:$T$143,7,FALSE),0)</f>
        <v>0</v>
      </c>
      <c r="K84" s="105">
        <f>IFERROR(VLOOKUP($B84,[1]NUM3A!$G$3:$T$143,8,FALSE),0)</f>
        <v>0</v>
      </c>
      <c r="L84" s="105">
        <f>IFERROR(VLOOKUP($B84,[1]NUM3A!$G$3:$T$143,9,FALSE),0)</f>
        <v>0</v>
      </c>
      <c r="M84" s="105">
        <f>IFERROR(VLOOKUP($B84,[1]NUM3A!$G$3:$T$143,10,FALSE),0)</f>
        <v>0</v>
      </c>
      <c r="N84" s="105">
        <f>IFERROR(VLOOKUP($B84,[1]NUM3A!$G$3:$T$143,11,FALSE),0)</f>
        <v>0</v>
      </c>
      <c r="O84" s="105">
        <f>IFERROR(VLOOKUP($B84,[1]NUM3A!$G$3:$T$143,12,FALSE),0)</f>
        <v>0</v>
      </c>
      <c r="P84" s="105">
        <f>IFERROR(VLOOKUP($B84,[1]NUM3A!$G$3:$T$143,13,FALSE),0)</f>
        <v>0</v>
      </c>
      <c r="Q84" s="99">
        <f t="shared" si="8"/>
        <v>0</v>
      </c>
      <c r="R84" s="186"/>
      <c r="S84" s="186"/>
    </row>
    <row r="85" spans="1:19" x14ac:dyDescent="0.25">
      <c r="A85" s="2" t="s">
        <v>92</v>
      </c>
      <c r="B85" s="2" t="s">
        <v>100</v>
      </c>
      <c r="C85" s="4"/>
      <c r="D85" s="8"/>
      <c r="E85" s="105">
        <f>IFERROR(VLOOKUP($B85,[1]NUM3A!$G$3:$T$143,2,FALSE),0)</f>
        <v>0</v>
      </c>
      <c r="F85" s="105">
        <f>IFERROR(VLOOKUP($B85,[1]NUM3A!$G$3:$T$143,3,FALSE),0)</f>
        <v>0</v>
      </c>
      <c r="G85" s="105">
        <f>IFERROR(VLOOKUP($B85,[1]NUM3A!$G$3:$T$143,4,FALSE),0)</f>
        <v>0</v>
      </c>
      <c r="H85" s="105">
        <f>IFERROR(VLOOKUP($B85,[1]NUM3A!$G$3:$T$143,5,FALSE),0)</f>
        <v>0</v>
      </c>
      <c r="I85" s="105">
        <f>IFERROR(VLOOKUP($B85,[1]NUM3A!$G$3:$T$143,6,FALSE),0)</f>
        <v>0</v>
      </c>
      <c r="J85" s="105">
        <f>IFERROR(VLOOKUP($B85,[1]NUM3A!$G$3:$T$143,7,FALSE),0)</f>
        <v>0</v>
      </c>
      <c r="K85" s="105">
        <f>IFERROR(VLOOKUP($B85,[1]NUM3A!$G$3:$T$143,8,FALSE),0)</f>
        <v>0</v>
      </c>
      <c r="L85" s="105">
        <f>IFERROR(VLOOKUP($B85,[1]NUM3A!$G$3:$T$143,9,FALSE),0)</f>
        <v>0</v>
      </c>
      <c r="M85" s="105">
        <f>IFERROR(VLOOKUP($B85,[1]NUM3A!$G$3:$T$143,10,FALSE),0)</f>
        <v>0</v>
      </c>
      <c r="N85" s="105">
        <f>IFERROR(VLOOKUP($B85,[1]NUM3A!$G$3:$T$143,11,FALSE),0)</f>
        <v>0</v>
      </c>
      <c r="O85" s="105">
        <f>IFERROR(VLOOKUP($B85,[1]NUM3A!$G$3:$T$143,12,FALSE),0)</f>
        <v>0</v>
      </c>
      <c r="P85" s="105">
        <f>IFERROR(VLOOKUP($B85,[1]NUM3A!$G$3:$T$143,13,FALSE),0)</f>
        <v>0</v>
      </c>
      <c r="Q85" s="99">
        <f t="shared" si="8"/>
        <v>0</v>
      </c>
      <c r="R85" s="186"/>
      <c r="S85" s="186"/>
    </row>
    <row r="86" spans="1:19" x14ac:dyDescent="0.25">
      <c r="A86" s="2" t="s">
        <v>92</v>
      </c>
      <c r="B86" s="2" t="s">
        <v>101</v>
      </c>
      <c r="C86" s="4"/>
      <c r="D86" s="8"/>
      <c r="E86" s="105">
        <f>IFERROR(VLOOKUP($B86,[1]NUM3A!$G$3:$T$143,2,FALSE),0)</f>
        <v>0</v>
      </c>
      <c r="F86" s="105">
        <f>IFERROR(VLOOKUP($B86,[1]NUM3A!$G$3:$T$143,3,FALSE),0)</f>
        <v>0</v>
      </c>
      <c r="G86" s="105">
        <f>IFERROR(VLOOKUP($B86,[1]NUM3A!$G$3:$T$143,4,FALSE),0)</f>
        <v>0</v>
      </c>
      <c r="H86" s="105">
        <f>IFERROR(VLOOKUP($B86,[1]NUM3A!$G$3:$T$143,5,FALSE),0)</f>
        <v>0</v>
      </c>
      <c r="I86" s="105">
        <f>IFERROR(VLOOKUP($B86,[1]NUM3A!$G$3:$T$143,6,FALSE),0)</f>
        <v>0</v>
      </c>
      <c r="J86" s="105">
        <f>IFERROR(VLOOKUP($B86,[1]NUM3A!$G$3:$T$143,7,FALSE),0)</f>
        <v>0</v>
      </c>
      <c r="K86" s="105">
        <f>IFERROR(VLOOKUP($B86,[1]NUM3A!$G$3:$T$143,8,FALSE),0)</f>
        <v>0</v>
      </c>
      <c r="L86" s="105">
        <f>IFERROR(VLOOKUP($B86,[1]NUM3A!$G$3:$T$143,9,FALSE),0)</f>
        <v>0</v>
      </c>
      <c r="M86" s="105">
        <f>IFERROR(VLOOKUP($B86,[1]NUM3A!$G$3:$T$143,10,FALSE),0)</f>
        <v>0</v>
      </c>
      <c r="N86" s="105">
        <f>IFERROR(VLOOKUP($B86,[1]NUM3A!$G$3:$T$143,11,FALSE),0)</f>
        <v>0</v>
      </c>
      <c r="O86" s="105">
        <f>IFERROR(VLOOKUP($B86,[1]NUM3A!$G$3:$T$143,12,FALSE),0)</f>
        <v>0</v>
      </c>
      <c r="P86" s="105">
        <f>IFERROR(VLOOKUP($B86,[1]NUM3A!$G$3:$T$143,13,FALSE),0)</f>
        <v>0</v>
      </c>
      <c r="Q86" s="99">
        <f t="shared" si="8"/>
        <v>0</v>
      </c>
      <c r="R86" s="186"/>
      <c r="S86" s="186"/>
    </row>
    <row r="87" spans="1:19" x14ac:dyDescent="0.25">
      <c r="A87" s="2" t="s">
        <v>92</v>
      </c>
      <c r="B87" s="2" t="s">
        <v>102</v>
      </c>
      <c r="C87" s="4"/>
      <c r="D87" s="8"/>
      <c r="E87" s="105">
        <f>IFERROR(VLOOKUP($B87,[1]NUM3A!$G$3:$T$143,2,FALSE),0)</f>
        <v>0</v>
      </c>
      <c r="F87" s="105">
        <f>IFERROR(VLOOKUP($B87,[1]NUM3A!$G$3:$T$143,3,FALSE),0)</f>
        <v>0</v>
      </c>
      <c r="G87" s="105">
        <f>IFERROR(VLOOKUP($B87,[1]NUM3A!$G$3:$T$143,4,FALSE),0)</f>
        <v>0</v>
      </c>
      <c r="H87" s="105">
        <f>IFERROR(VLOOKUP($B87,[1]NUM3A!$G$3:$T$143,5,FALSE),0)</f>
        <v>0</v>
      </c>
      <c r="I87" s="105">
        <f>IFERROR(VLOOKUP($B87,[1]NUM3A!$G$3:$T$143,6,FALSE),0)</f>
        <v>0</v>
      </c>
      <c r="J87" s="105">
        <f>IFERROR(VLOOKUP($B87,[1]NUM3A!$G$3:$T$143,7,FALSE),0)</f>
        <v>0</v>
      </c>
      <c r="K87" s="105">
        <f>IFERROR(VLOOKUP($B87,[1]NUM3A!$G$3:$T$143,8,FALSE),0)</f>
        <v>0</v>
      </c>
      <c r="L87" s="105">
        <f>IFERROR(VLOOKUP($B87,[1]NUM3A!$G$3:$T$143,9,FALSE),0)</f>
        <v>0</v>
      </c>
      <c r="M87" s="105">
        <f>IFERROR(VLOOKUP($B87,[1]NUM3A!$G$3:$T$143,10,FALSE),0)</f>
        <v>0</v>
      </c>
      <c r="N87" s="105">
        <f>IFERROR(VLOOKUP($B87,[1]NUM3A!$G$3:$T$143,11,FALSE),0)</f>
        <v>0</v>
      </c>
      <c r="O87" s="105">
        <f>IFERROR(VLOOKUP($B87,[1]NUM3A!$G$3:$T$143,12,FALSE),0)</f>
        <v>0</v>
      </c>
      <c r="P87" s="105">
        <f>IFERROR(VLOOKUP($B87,[1]NUM3A!$G$3:$T$143,13,FALSE),0)</f>
        <v>0</v>
      </c>
      <c r="Q87" s="99">
        <f t="shared" si="8"/>
        <v>0</v>
      </c>
      <c r="R87" s="186"/>
      <c r="S87" s="186"/>
    </row>
    <row r="88" spans="1:19" x14ac:dyDescent="0.25">
      <c r="A88" s="137" t="s">
        <v>234</v>
      </c>
      <c r="B88" s="138"/>
      <c r="C88" s="57">
        <f>D88/'Metas Muni'!I11</f>
        <v>1.1764816610038682</v>
      </c>
      <c r="D88" s="58">
        <f>Q88/R88</f>
        <v>0.96153846153846156</v>
      </c>
      <c r="E88" s="60">
        <f>SUM(E78:E87)</f>
        <v>1</v>
      </c>
      <c r="F88" s="60">
        <f>SUM(F78:F87)</f>
        <v>2</v>
      </c>
      <c r="G88" s="60">
        <f>SUM(G78:G87)</f>
        <v>4</v>
      </c>
      <c r="H88" s="60">
        <f>SUM(H78:H87)</f>
        <v>8</v>
      </c>
      <c r="I88" s="60">
        <f t="shared" ref="I88:N88" si="9">SUM(I78:I87)</f>
        <v>21</v>
      </c>
      <c r="J88" s="60">
        <f t="shared" si="9"/>
        <v>5</v>
      </c>
      <c r="K88" s="60">
        <f t="shared" si="9"/>
        <v>14</v>
      </c>
      <c r="L88" s="60">
        <f t="shared" si="9"/>
        <v>24</v>
      </c>
      <c r="M88" s="60">
        <f t="shared" si="9"/>
        <v>21</v>
      </c>
      <c r="N88" s="60">
        <f t="shared" si="9"/>
        <v>0</v>
      </c>
      <c r="O88" s="60">
        <f>SUM(O78:O87)</f>
        <v>0</v>
      </c>
      <c r="P88" s="60">
        <f>SUM(P78:P87)</f>
        <v>0</v>
      </c>
      <c r="Q88" s="101">
        <f>SUM(Q78:Q87)</f>
        <v>100</v>
      </c>
      <c r="R88" s="184">
        <v>104</v>
      </c>
      <c r="S88" s="184"/>
    </row>
    <row r="89" spans="1:19" x14ac:dyDescent="0.25">
      <c r="A89" s="2" t="s">
        <v>104</v>
      </c>
      <c r="B89" s="2" t="s">
        <v>105</v>
      </c>
      <c r="C89" s="4"/>
      <c r="D89" s="8"/>
      <c r="E89" s="105">
        <f>IFERROR(VLOOKUP($B89,[1]NUM3A!$G$3:$T$143,2,FALSE),0)</f>
        <v>0</v>
      </c>
      <c r="F89" s="105">
        <f>IFERROR(VLOOKUP($B89,[1]NUM3A!$G$3:$T$143,3,FALSE),0)</f>
        <v>0</v>
      </c>
      <c r="G89" s="105">
        <f>IFERROR(VLOOKUP($B89,[1]NUM3A!$G$3:$T$143,4,FALSE),0)</f>
        <v>0</v>
      </c>
      <c r="H89" s="105">
        <f>IFERROR(VLOOKUP($B89,[1]NUM3A!$G$3:$T$143,5,FALSE),0)</f>
        <v>0</v>
      </c>
      <c r="I89" s="105">
        <f>IFERROR(VLOOKUP($B89,[1]NUM3A!$G$3:$T$143,6,FALSE),0)</f>
        <v>0</v>
      </c>
      <c r="J89" s="105">
        <f>IFERROR(VLOOKUP($B89,[1]NUM3A!$G$3:$T$143,7,FALSE),0)</f>
        <v>4</v>
      </c>
      <c r="K89" s="105">
        <f>IFERROR(VLOOKUP($B89,[1]NUM3A!$G$3:$T$143,8,FALSE),0)</f>
        <v>2</v>
      </c>
      <c r="L89" s="105">
        <f>IFERROR(VLOOKUP($B89,[1]NUM3A!$G$3:$T$143,9,FALSE),0)</f>
        <v>5</v>
      </c>
      <c r="M89" s="105">
        <f>IFERROR(VLOOKUP($B89,[1]NUM3A!$G$3:$T$143,10,FALSE),0)</f>
        <v>0</v>
      </c>
      <c r="N89" s="105">
        <f>IFERROR(VLOOKUP($B89,[1]NUM3A!$G$3:$T$143,11,FALSE),0)</f>
        <v>3</v>
      </c>
      <c r="O89" s="105">
        <f>IFERROR(VLOOKUP($B89,[1]NUM3A!$G$3:$T$143,12,FALSE),0)</f>
        <v>0</v>
      </c>
      <c r="P89" s="105">
        <f>IFERROR(VLOOKUP($B89,[1]NUM3A!$G$3:$T$143,13,FALSE),0)</f>
        <v>0</v>
      </c>
      <c r="Q89" s="99">
        <f>SUM(E89:P89)</f>
        <v>14</v>
      </c>
      <c r="R89" s="186"/>
      <c r="S89" s="186"/>
    </row>
    <row r="90" spans="1:19" x14ac:dyDescent="0.25">
      <c r="A90" s="2" t="s">
        <v>104</v>
      </c>
      <c r="B90" s="2" t="s">
        <v>106</v>
      </c>
      <c r="C90" s="4"/>
      <c r="D90" s="8"/>
      <c r="E90" s="105">
        <f>IFERROR(VLOOKUP($B90,[1]NUM3A!$G$3:$T$143,2,FALSE),0)</f>
        <v>1</v>
      </c>
      <c r="F90" s="105">
        <f>IFERROR(VLOOKUP($B90,[1]NUM3A!$G$3:$T$143,3,FALSE),0)</f>
        <v>0</v>
      </c>
      <c r="G90" s="105">
        <f>IFERROR(VLOOKUP($B90,[1]NUM3A!$G$3:$T$143,4,FALSE),0)</f>
        <v>0</v>
      </c>
      <c r="H90" s="105">
        <f>IFERROR(VLOOKUP($B90,[1]NUM3A!$G$3:$T$143,5,FALSE),0)</f>
        <v>0</v>
      </c>
      <c r="I90" s="105">
        <f>IFERROR(VLOOKUP($B90,[1]NUM3A!$G$3:$T$143,6,FALSE),0)</f>
        <v>0</v>
      </c>
      <c r="J90" s="105">
        <f>IFERROR(VLOOKUP($B90,[1]NUM3A!$G$3:$T$143,7,FALSE),0)</f>
        <v>1</v>
      </c>
      <c r="K90" s="105">
        <f>IFERROR(VLOOKUP($B90,[1]NUM3A!$G$3:$T$143,8,FALSE),0)</f>
        <v>1</v>
      </c>
      <c r="L90" s="105">
        <f>IFERROR(VLOOKUP($B90,[1]NUM3A!$G$3:$T$143,9,FALSE),0)</f>
        <v>1</v>
      </c>
      <c r="M90" s="105">
        <f>IFERROR(VLOOKUP($B90,[1]NUM3A!$G$3:$T$143,10,FALSE),0)</f>
        <v>0</v>
      </c>
      <c r="N90" s="105">
        <f>IFERROR(VLOOKUP($B90,[1]NUM3A!$G$3:$T$143,11,FALSE),0)</f>
        <v>0</v>
      </c>
      <c r="O90" s="105">
        <f>IFERROR(VLOOKUP($B90,[1]NUM3A!$G$3:$T$143,12,FALSE),0)</f>
        <v>0</v>
      </c>
      <c r="P90" s="105">
        <f>IFERROR(VLOOKUP($B90,[1]NUM3A!$G$3:$T$143,13,FALSE),0)</f>
        <v>0</v>
      </c>
      <c r="Q90" s="99">
        <f>SUM(E90:P90)</f>
        <v>4</v>
      </c>
      <c r="R90" s="186"/>
      <c r="S90" s="186"/>
    </row>
    <row r="91" spans="1:19" x14ac:dyDescent="0.25">
      <c r="A91" s="2" t="s">
        <v>104</v>
      </c>
      <c r="B91" s="2" t="s">
        <v>107</v>
      </c>
      <c r="C91" s="4"/>
      <c r="D91" s="8"/>
      <c r="E91" s="105">
        <f>IFERROR(VLOOKUP($B91,[1]NUM3A!$G$3:$T$143,2,FALSE),0)</f>
        <v>0</v>
      </c>
      <c r="F91" s="105">
        <f>IFERROR(VLOOKUP($B91,[1]NUM3A!$G$3:$T$143,3,FALSE),0)</f>
        <v>3</v>
      </c>
      <c r="G91" s="105">
        <f>IFERROR(VLOOKUP($B91,[1]NUM3A!$G$3:$T$143,4,FALSE),0)</f>
        <v>4</v>
      </c>
      <c r="H91" s="105">
        <f>IFERROR(VLOOKUP($B91,[1]NUM3A!$G$3:$T$143,5,FALSE),0)</f>
        <v>2</v>
      </c>
      <c r="I91" s="105">
        <f>IFERROR(VLOOKUP($B91,[1]NUM3A!$G$3:$T$143,6,FALSE),0)</f>
        <v>2</v>
      </c>
      <c r="J91" s="105">
        <f>IFERROR(VLOOKUP($B91,[1]NUM3A!$G$3:$T$143,7,FALSE),0)</f>
        <v>1</v>
      </c>
      <c r="K91" s="105">
        <f>IFERROR(VLOOKUP($B91,[1]NUM3A!$G$3:$T$143,8,FALSE),0)</f>
        <v>0</v>
      </c>
      <c r="L91" s="105">
        <f>IFERROR(VLOOKUP($B91,[1]NUM3A!$G$3:$T$143,9,FALSE),0)</f>
        <v>5</v>
      </c>
      <c r="M91" s="105">
        <f>IFERROR(VLOOKUP($B91,[1]NUM3A!$G$3:$T$143,10,FALSE),0)</f>
        <v>11</v>
      </c>
      <c r="N91" s="105">
        <f>IFERROR(VLOOKUP($B91,[1]NUM3A!$G$3:$T$143,11,FALSE),0)</f>
        <v>5</v>
      </c>
      <c r="O91" s="105">
        <f>IFERROR(VLOOKUP($B91,[1]NUM3A!$G$3:$T$143,12,FALSE),0)</f>
        <v>0</v>
      </c>
      <c r="P91" s="105">
        <f>IFERROR(VLOOKUP($B91,[1]NUM3A!$G$3:$T$143,13,FALSE),0)</f>
        <v>2</v>
      </c>
      <c r="Q91" s="99">
        <f>SUM(E91:P91)</f>
        <v>35</v>
      </c>
      <c r="R91" s="186"/>
      <c r="S91" s="186"/>
    </row>
    <row r="92" spans="1:19" x14ac:dyDescent="0.25">
      <c r="A92" s="2" t="s">
        <v>104</v>
      </c>
      <c r="B92" s="2" t="s">
        <v>108</v>
      </c>
      <c r="C92" s="4"/>
      <c r="D92" s="8"/>
      <c r="E92" s="105">
        <f>IFERROR(VLOOKUP($B92,[1]NUM3A!$G$3:$T$143,2,FALSE),0)</f>
        <v>0</v>
      </c>
      <c r="F92" s="105">
        <f>IFERROR(VLOOKUP($B92,[1]NUM3A!$G$3:$T$143,3,FALSE),0)</f>
        <v>0</v>
      </c>
      <c r="G92" s="105">
        <f>IFERROR(VLOOKUP($B92,[1]NUM3A!$G$3:$T$143,4,FALSE),0)</f>
        <v>0</v>
      </c>
      <c r="H92" s="105">
        <f>IFERROR(VLOOKUP($B92,[1]NUM3A!$G$3:$T$143,5,FALSE),0)</f>
        <v>0</v>
      </c>
      <c r="I92" s="105">
        <f>IFERROR(VLOOKUP($B92,[1]NUM3A!$G$3:$T$143,6,FALSE),0)</f>
        <v>0</v>
      </c>
      <c r="J92" s="105">
        <f>IFERROR(VLOOKUP($B92,[1]NUM3A!$G$3:$T$143,7,FALSE),0)</f>
        <v>0</v>
      </c>
      <c r="K92" s="105">
        <f>IFERROR(VLOOKUP($B92,[1]NUM3A!$G$3:$T$143,8,FALSE),0)</f>
        <v>0</v>
      </c>
      <c r="L92" s="105">
        <f>IFERROR(VLOOKUP($B92,[1]NUM3A!$G$3:$T$143,9,FALSE),0)</f>
        <v>0</v>
      </c>
      <c r="M92" s="105">
        <f>IFERROR(VLOOKUP($B92,[1]NUM3A!$G$3:$T$143,10,FALSE),0)</f>
        <v>0</v>
      </c>
      <c r="N92" s="105">
        <f>IFERROR(VLOOKUP($B92,[1]NUM3A!$G$3:$T$143,11,FALSE),0)</f>
        <v>1</v>
      </c>
      <c r="O92" s="105">
        <f>IFERROR(VLOOKUP($B92,[1]NUM3A!$G$3:$T$143,12,FALSE),0)</f>
        <v>0</v>
      </c>
      <c r="P92" s="105">
        <f>IFERROR(VLOOKUP($B92,[1]NUM3A!$G$3:$T$143,13,FALSE),0)</f>
        <v>0</v>
      </c>
      <c r="Q92" s="99">
        <f>SUM(E92:P92)</f>
        <v>1</v>
      </c>
      <c r="R92" s="186"/>
      <c r="S92" s="186"/>
    </row>
    <row r="93" spans="1:19" x14ac:dyDescent="0.25">
      <c r="A93" s="2" t="s">
        <v>104</v>
      </c>
      <c r="B93" s="2" t="s">
        <v>109</v>
      </c>
      <c r="C93" s="4"/>
      <c r="D93" s="8"/>
      <c r="E93" s="105">
        <f>IFERROR(VLOOKUP($B93,[1]NUM3A!$G$3:$T$143,2,FALSE),0)</f>
        <v>0</v>
      </c>
      <c r="F93" s="105">
        <f>IFERROR(VLOOKUP($B93,[1]NUM3A!$G$3:$T$143,3,FALSE),0)</f>
        <v>0</v>
      </c>
      <c r="G93" s="105">
        <f>IFERROR(VLOOKUP($B93,[1]NUM3A!$G$3:$T$143,4,FALSE),0)</f>
        <v>0</v>
      </c>
      <c r="H93" s="105">
        <f>IFERROR(VLOOKUP($B93,[1]NUM3A!$G$3:$T$143,5,FALSE),0)</f>
        <v>0</v>
      </c>
      <c r="I93" s="105">
        <f>IFERROR(VLOOKUP($B93,[1]NUM3A!$G$3:$T$143,6,FALSE),0)</f>
        <v>0</v>
      </c>
      <c r="J93" s="105">
        <f>IFERROR(VLOOKUP($B93,[1]NUM3A!$G$3:$T$143,7,FALSE),0)</f>
        <v>2</v>
      </c>
      <c r="K93" s="105">
        <f>IFERROR(VLOOKUP($B93,[1]NUM3A!$G$3:$T$143,8,FALSE),0)</f>
        <v>0</v>
      </c>
      <c r="L93" s="105">
        <f>IFERROR(VLOOKUP($B93,[1]NUM3A!$G$3:$T$143,9,FALSE),0)</f>
        <v>0</v>
      </c>
      <c r="M93" s="105">
        <f>IFERROR(VLOOKUP($B93,[1]NUM3A!$G$3:$T$143,10,FALSE),0)</f>
        <v>0</v>
      </c>
      <c r="N93" s="105">
        <f>IFERROR(VLOOKUP($B93,[1]NUM3A!$G$3:$T$143,11,FALSE),0)</f>
        <v>4</v>
      </c>
      <c r="O93" s="105">
        <f>IFERROR(VLOOKUP($B93,[1]NUM3A!$G$3:$T$143,12,FALSE),0)</f>
        <v>0</v>
      </c>
      <c r="P93" s="105">
        <f>IFERROR(VLOOKUP($B93,[1]NUM3A!$G$3:$T$143,13,FALSE),0)</f>
        <v>0</v>
      </c>
      <c r="Q93" s="99">
        <f>SUM(E93:P93)</f>
        <v>6</v>
      </c>
      <c r="R93" s="186"/>
      <c r="S93" s="186"/>
    </row>
    <row r="94" spans="1:19" x14ac:dyDescent="0.25">
      <c r="A94" s="137" t="s">
        <v>235</v>
      </c>
      <c r="B94" s="138"/>
      <c r="C94" s="57">
        <f>D94/'Metas Muni'!I12</f>
        <v>1.0344613559719453</v>
      </c>
      <c r="D94" s="58">
        <f>Q94/R94</f>
        <v>0.81081081081081086</v>
      </c>
      <c r="E94" s="60">
        <f>SUM(E89:E93)</f>
        <v>1</v>
      </c>
      <c r="F94" s="60">
        <f>SUM(F89:F93)</f>
        <v>3</v>
      </c>
      <c r="G94" s="60">
        <f>SUM(G89:G93)</f>
        <v>4</v>
      </c>
      <c r="H94" s="60">
        <f>SUM(H89:H93)</f>
        <v>2</v>
      </c>
      <c r="I94" s="60">
        <f t="shared" ref="I94:N94" si="10">SUM(I89:I93)</f>
        <v>2</v>
      </c>
      <c r="J94" s="60">
        <f t="shared" si="10"/>
        <v>8</v>
      </c>
      <c r="K94" s="60">
        <f t="shared" si="10"/>
        <v>3</v>
      </c>
      <c r="L94" s="60">
        <f t="shared" si="10"/>
        <v>11</v>
      </c>
      <c r="M94" s="60">
        <f t="shared" si="10"/>
        <v>11</v>
      </c>
      <c r="N94" s="60">
        <f t="shared" si="10"/>
        <v>13</v>
      </c>
      <c r="O94" s="60">
        <f>SUM(O89:O93)</f>
        <v>0</v>
      </c>
      <c r="P94" s="60">
        <f>SUM(P89:P93)</f>
        <v>2</v>
      </c>
      <c r="Q94" s="101">
        <f>SUM(Q89:Q93)</f>
        <v>60</v>
      </c>
      <c r="R94" s="184">
        <v>74</v>
      </c>
      <c r="S94" s="184"/>
    </row>
    <row r="95" spans="1:19" x14ac:dyDescent="0.25">
      <c r="A95" s="2" t="s">
        <v>111</v>
      </c>
      <c r="B95" s="2" t="s">
        <v>112</v>
      </c>
      <c r="C95" s="4"/>
      <c r="D95" s="8"/>
      <c r="E95" s="105">
        <f>IFERROR(VLOOKUP($B95,[1]NUM3A!$G$3:$T$143,2,FALSE),0)</f>
        <v>0</v>
      </c>
      <c r="F95" s="105">
        <f>IFERROR(VLOOKUP($B95,[1]NUM3A!$G$3:$T$143,3,FALSE),0)</f>
        <v>0</v>
      </c>
      <c r="G95" s="105">
        <f>IFERROR(VLOOKUP($B95,[1]NUM3A!$G$3:$T$143,4,FALSE),0)</f>
        <v>8</v>
      </c>
      <c r="H95" s="105">
        <f>IFERROR(VLOOKUP($B95,[1]NUM3A!$G$3:$T$143,5,FALSE),0)</f>
        <v>0</v>
      </c>
      <c r="I95" s="105">
        <f>IFERROR(VLOOKUP($B95,[1]NUM3A!$G$3:$T$143,6,FALSE),0)</f>
        <v>1</v>
      </c>
      <c r="J95" s="105">
        <f>IFERROR(VLOOKUP($B95,[1]NUM3A!$G$3:$T$143,7,FALSE),0)</f>
        <v>0</v>
      </c>
      <c r="K95" s="105">
        <f>IFERROR(VLOOKUP($B95,[1]NUM3A!$G$3:$T$143,8,FALSE),0)</f>
        <v>0</v>
      </c>
      <c r="L95" s="105">
        <f>IFERROR(VLOOKUP($B95,[1]NUM3A!$G$3:$T$143,9,FALSE),0)</f>
        <v>0</v>
      </c>
      <c r="M95" s="105">
        <f>IFERROR(VLOOKUP($B95,[1]NUM3A!$G$3:$T$143,10,FALSE),0)</f>
        <v>0</v>
      </c>
      <c r="N95" s="105">
        <f>IFERROR(VLOOKUP($B95,[1]NUM3A!$G$3:$T$143,11,FALSE),0)</f>
        <v>0</v>
      </c>
      <c r="O95" s="105">
        <f>IFERROR(VLOOKUP($B95,[1]NUM3A!$G$3:$T$143,12,FALSE),0)</f>
        <v>0</v>
      </c>
      <c r="P95" s="105">
        <f>IFERROR(VLOOKUP($B95,[1]NUM3A!$G$3:$T$143,13,FALSE),0)</f>
        <v>0</v>
      </c>
      <c r="Q95" s="99">
        <f t="shared" ref="Q95:Q104" si="11">SUM(E95:P95)</f>
        <v>9</v>
      </c>
      <c r="R95" s="186"/>
      <c r="S95" s="186"/>
    </row>
    <row r="96" spans="1:19" x14ac:dyDescent="0.25">
      <c r="A96" s="2" t="s">
        <v>111</v>
      </c>
      <c r="B96" s="2" t="s">
        <v>113</v>
      </c>
      <c r="C96" s="4"/>
      <c r="D96" s="8"/>
      <c r="E96" s="105">
        <f>IFERROR(VLOOKUP($B96,[1]NUM3A!$G$3:$T$143,2,FALSE),0)</f>
        <v>1</v>
      </c>
      <c r="F96" s="105">
        <f>IFERROR(VLOOKUP($B96,[1]NUM3A!$G$3:$T$143,3,FALSE),0)</f>
        <v>2</v>
      </c>
      <c r="G96" s="105">
        <f>IFERROR(VLOOKUP($B96,[1]NUM3A!$G$3:$T$143,4,FALSE),0)</f>
        <v>10</v>
      </c>
      <c r="H96" s="105">
        <f>IFERROR(VLOOKUP($B96,[1]NUM3A!$G$3:$T$143,5,FALSE),0)</f>
        <v>10</v>
      </c>
      <c r="I96" s="105">
        <f>IFERROR(VLOOKUP($B96,[1]NUM3A!$G$3:$T$143,6,FALSE),0)</f>
        <v>0</v>
      </c>
      <c r="J96" s="105">
        <f>IFERROR(VLOOKUP($B96,[1]NUM3A!$G$3:$T$143,7,FALSE),0)</f>
        <v>5</v>
      </c>
      <c r="K96" s="105">
        <f>IFERROR(VLOOKUP($B96,[1]NUM3A!$G$3:$T$143,8,FALSE),0)</f>
        <v>0</v>
      </c>
      <c r="L96" s="105">
        <f>IFERROR(VLOOKUP($B96,[1]NUM3A!$G$3:$T$143,9,FALSE),0)</f>
        <v>0</v>
      </c>
      <c r="M96" s="105">
        <f>IFERROR(VLOOKUP($B96,[1]NUM3A!$G$3:$T$143,10,FALSE),0)</f>
        <v>0</v>
      </c>
      <c r="N96" s="105">
        <f>IFERROR(VLOOKUP($B96,[1]NUM3A!$G$3:$T$143,11,FALSE),0)</f>
        <v>1</v>
      </c>
      <c r="O96" s="105">
        <f>IFERROR(VLOOKUP($B96,[1]NUM3A!$G$3:$T$143,12,FALSE),0)</f>
        <v>0</v>
      </c>
      <c r="P96" s="105">
        <f>IFERROR(VLOOKUP($B96,[1]NUM3A!$G$3:$T$143,13,FALSE),0)</f>
        <v>0</v>
      </c>
      <c r="Q96" s="99">
        <f t="shared" si="11"/>
        <v>29</v>
      </c>
      <c r="R96" s="186"/>
      <c r="S96" s="186"/>
    </row>
    <row r="97" spans="1:19" x14ac:dyDescent="0.25">
      <c r="A97" s="2" t="s">
        <v>111</v>
      </c>
      <c r="B97" s="2" t="s">
        <v>114</v>
      </c>
      <c r="C97" s="4"/>
      <c r="D97" s="8"/>
      <c r="E97" s="105">
        <f>IFERROR(VLOOKUP($B97,[1]NUM3A!$G$3:$T$143,2,FALSE),0)</f>
        <v>0</v>
      </c>
      <c r="F97" s="105">
        <f>IFERROR(VLOOKUP($B97,[1]NUM3A!$G$3:$T$143,3,FALSE),0)</f>
        <v>0</v>
      </c>
      <c r="G97" s="105">
        <f>IFERROR(VLOOKUP($B97,[1]NUM3A!$G$3:$T$143,4,FALSE),0)</f>
        <v>0</v>
      </c>
      <c r="H97" s="105">
        <f>IFERROR(VLOOKUP($B97,[1]NUM3A!$G$3:$T$143,5,FALSE),0)</f>
        <v>0</v>
      </c>
      <c r="I97" s="105">
        <f>IFERROR(VLOOKUP($B97,[1]NUM3A!$G$3:$T$143,6,FALSE),0)</f>
        <v>0</v>
      </c>
      <c r="J97" s="105">
        <f>IFERROR(VLOOKUP($B97,[1]NUM3A!$G$3:$T$143,7,FALSE),0)</f>
        <v>0</v>
      </c>
      <c r="K97" s="105">
        <f>IFERROR(VLOOKUP($B97,[1]NUM3A!$G$3:$T$143,8,FALSE),0)</f>
        <v>0</v>
      </c>
      <c r="L97" s="105">
        <f>IFERROR(VLOOKUP($B97,[1]NUM3A!$G$3:$T$143,9,FALSE),0)</f>
        <v>0</v>
      </c>
      <c r="M97" s="105">
        <f>IFERROR(VLOOKUP($B97,[1]NUM3A!$G$3:$T$143,10,FALSE),0)</f>
        <v>0</v>
      </c>
      <c r="N97" s="105">
        <f>IFERROR(VLOOKUP($B97,[1]NUM3A!$G$3:$T$143,11,FALSE),0)</f>
        <v>0</v>
      </c>
      <c r="O97" s="105">
        <f>IFERROR(VLOOKUP($B97,[1]NUM3A!$G$3:$T$143,12,FALSE),0)</f>
        <v>0</v>
      </c>
      <c r="P97" s="105">
        <f>IFERROR(VLOOKUP($B97,[1]NUM3A!$G$3:$T$143,13,FALSE),0)</f>
        <v>0</v>
      </c>
      <c r="Q97" s="99">
        <f t="shared" si="11"/>
        <v>0</v>
      </c>
      <c r="R97" s="186"/>
      <c r="S97" s="186"/>
    </row>
    <row r="98" spans="1:19" x14ac:dyDescent="0.25">
      <c r="A98" s="2" t="s">
        <v>111</v>
      </c>
      <c r="B98" s="2" t="s">
        <v>115</v>
      </c>
      <c r="C98" s="4"/>
      <c r="D98" s="8"/>
      <c r="E98" s="105">
        <f>IFERROR(VLOOKUP($B98,[1]NUM3A!$G$3:$T$143,2,FALSE),0)</f>
        <v>1</v>
      </c>
      <c r="F98" s="105">
        <f>IFERROR(VLOOKUP($B98,[1]NUM3A!$G$3:$T$143,3,FALSE),0)</f>
        <v>0</v>
      </c>
      <c r="G98" s="105">
        <f>IFERROR(VLOOKUP($B98,[1]NUM3A!$G$3:$T$143,4,FALSE),0)</f>
        <v>0</v>
      </c>
      <c r="H98" s="105">
        <f>IFERROR(VLOOKUP($B98,[1]NUM3A!$G$3:$T$143,5,FALSE),0)</f>
        <v>10</v>
      </c>
      <c r="I98" s="105">
        <f>IFERROR(VLOOKUP($B98,[1]NUM3A!$G$3:$T$143,6,FALSE),0)</f>
        <v>1</v>
      </c>
      <c r="J98" s="105">
        <f>IFERROR(VLOOKUP($B98,[1]NUM3A!$G$3:$T$143,7,FALSE),0)</f>
        <v>5</v>
      </c>
      <c r="K98" s="105">
        <f>IFERROR(VLOOKUP($B98,[1]NUM3A!$G$3:$T$143,8,FALSE),0)</f>
        <v>0</v>
      </c>
      <c r="L98" s="105">
        <f>IFERROR(VLOOKUP($B98,[1]NUM3A!$G$3:$T$143,9,FALSE),0)</f>
        <v>0</v>
      </c>
      <c r="M98" s="105">
        <f>IFERROR(VLOOKUP($B98,[1]NUM3A!$G$3:$T$143,10,FALSE),0)</f>
        <v>0</v>
      </c>
      <c r="N98" s="105">
        <f>IFERROR(VLOOKUP($B98,[1]NUM3A!$G$3:$T$143,11,FALSE),0)</f>
        <v>0</v>
      </c>
      <c r="O98" s="105">
        <f>IFERROR(VLOOKUP($B98,[1]NUM3A!$G$3:$T$143,12,FALSE),0)</f>
        <v>0</v>
      </c>
      <c r="P98" s="105">
        <f>IFERROR(VLOOKUP($B98,[1]NUM3A!$G$3:$T$143,13,FALSE),0)</f>
        <v>0</v>
      </c>
      <c r="Q98" s="99">
        <f t="shared" si="11"/>
        <v>17</v>
      </c>
      <c r="R98" s="186"/>
      <c r="S98" s="186"/>
    </row>
    <row r="99" spans="1:19" x14ac:dyDescent="0.25">
      <c r="A99" s="2" t="s">
        <v>111</v>
      </c>
      <c r="B99" s="2" t="s">
        <v>116</v>
      </c>
      <c r="C99" s="4"/>
      <c r="D99" s="8"/>
      <c r="E99" s="105">
        <f>IFERROR(VLOOKUP($B99,[1]NUM3A!$G$3:$T$143,2,FALSE),0)</f>
        <v>1</v>
      </c>
      <c r="F99" s="105">
        <f>IFERROR(VLOOKUP($B99,[1]NUM3A!$G$3:$T$143,3,FALSE),0)</f>
        <v>2</v>
      </c>
      <c r="G99" s="105">
        <f>IFERROR(VLOOKUP($B99,[1]NUM3A!$G$3:$T$143,4,FALSE),0)</f>
        <v>1</v>
      </c>
      <c r="H99" s="105">
        <f>IFERROR(VLOOKUP($B99,[1]NUM3A!$G$3:$T$143,5,FALSE),0)</f>
        <v>0</v>
      </c>
      <c r="I99" s="105">
        <f>IFERROR(VLOOKUP($B99,[1]NUM3A!$G$3:$T$143,6,FALSE),0)</f>
        <v>0</v>
      </c>
      <c r="J99" s="105">
        <f>IFERROR(VLOOKUP($B99,[1]NUM3A!$G$3:$T$143,7,FALSE),0)</f>
        <v>1</v>
      </c>
      <c r="K99" s="105">
        <f>IFERROR(VLOOKUP($B99,[1]NUM3A!$G$3:$T$143,8,FALSE),0)</f>
        <v>0</v>
      </c>
      <c r="L99" s="105">
        <f>IFERROR(VLOOKUP($B99,[1]NUM3A!$G$3:$T$143,9,FALSE),0)</f>
        <v>0</v>
      </c>
      <c r="M99" s="105">
        <f>IFERROR(VLOOKUP($B99,[1]NUM3A!$G$3:$T$143,10,FALSE),0)</f>
        <v>0</v>
      </c>
      <c r="N99" s="105">
        <f>IFERROR(VLOOKUP($B99,[1]NUM3A!$G$3:$T$143,11,FALSE),0)</f>
        <v>0</v>
      </c>
      <c r="O99" s="105">
        <f>IFERROR(VLOOKUP($B99,[1]NUM3A!$G$3:$T$143,12,FALSE),0)</f>
        <v>0</v>
      </c>
      <c r="P99" s="105">
        <f>IFERROR(VLOOKUP($B99,[1]NUM3A!$G$3:$T$143,13,FALSE),0)</f>
        <v>0</v>
      </c>
      <c r="Q99" s="99">
        <f t="shared" si="11"/>
        <v>5</v>
      </c>
      <c r="R99" s="186"/>
      <c r="S99" s="186"/>
    </row>
    <row r="100" spans="1:19" x14ac:dyDescent="0.25">
      <c r="A100" s="2" t="s">
        <v>111</v>
      </c>
      <c r="B100" s="2" t="s">
        <v>117</v>
      </c>
      <c r="C100" s="4"/>
      <c r="D100" s="8"/>
      <c r="E100" s="105">
        <f>IFERROR(VLOOKUP($B100,[1]NUM3A!$G$3:$T$143,2,FALSE),0)</f>
        <v>0</v>
      </c>
      <c r="F100" s="105">
        <f>IFERROR(VLOOKUP($B100,[1]NUM3A!$G$3:$T$143,3,FALSE),0)</f>
        <v>2</v>
      </c>
      <c r="G100" s="105">
        <f>IFERROR(VLOOKUP($B100,[1]NUM3A!$G$3:$T$143,4,FALSE),0)</f>
        <v>3</v>
      </c>
      <c r="H100" s="105">
        <f>IFERROR(VLOOKUP($B100,[1]NUM3A!$G$3:$T$143,5,FALSE),0)</f>
        <v>2</v>
      </c>
      <c r="I100" s="105">
        <f>IFERROR(VLOOKUP($B100,[1]NUM3A!$G$3:$T$143,6,FALSE),0)</f>
        <v>0</v>
      </c>
      <c r="J100" s="105">
        <f>IFERROR(VLOOKUP($B100,[1]NUM3A!$G$3:$T$143,7,FALSE),0)</f>
        <v>0</v>
      </c>
      <c r="K100" s="105">
        <f>IFERROR(VLOOKUP($B100,[1]NUM3A!$G$3:$T$143,8,FALSE),0)</f>
        <v>1</v>
      </c>
      <c r="L100" s="105">
        <f>IFERROR(VLOOKUP($B100,[1]NUM3A!$G$3:$T$143,9,FALSE),0)</f>
        <v>0</v>
      </c>
      <c r="M100" s="105">
        <f>IFERROR(VLOOKUP($B100,[1]NUM3A!$G$3:$T$143,10,FALSE),0)</f>
        <v>0</v>
      </c>
      <c r="N100" s="105">
        <f>IFERROR(VLOOKUP($B100,[1]NUM3A!$G$3:$T$143,11,FALSE),0)</f>
        <v>0</v>
      </c>
      <c r="O100" s="105">
        <f>IFERROR(VLOOKUP($B100,[1]NUM3A!$G$3:$T$143,12,FALSE),0)</f>
        <v>0</v>
      </c>
      <c r="P100" s="105">
        <f>IFERROR(VLOOKUP($B100,[1]NUM3A!$G$3:$T$143,13,FALSE),0)</f>
        <v>0</v>
      </c>
      <c r="Q100" s="99">
        <f t="shared" si="11"/>
        <v>8</v>
      </c>
      <c r="R100" s="186"/>
      <c r="S100" s="186"/>
    </row>
    <row r="101" spans="1:19" x14ac:dyDescent="0.25">
      <c r="A101" s="2" t="s">
        <v>111</v>
      </c>
      <c r="B101" s="2" t="s">
        <v>118</v>
      </c>
      <c r="C101" s="4"/>
      <c r="D101" s="8"/>
      <c r="E101" s="105">
        <f>IFERROR(VLOOKUP($B101,[1]NUM3A!$G$3:$T$143,2,FALSE),0)</f>
        <v>5</v>
      </c>
      <c r="F101" s="105">
        <f>IFERROR(VLOOKUP($B101,[1]NUM3A!$G$3:$T$143,3,FALSE),0)</f>
        <v>1</v>
      </c>
      <c r="G101" s="105">
        <f>IFERROR(VLOOKUP($B101,[1]NUM3A!$G$3:$T$143,4,FALSE),0)</f>
        <v>2</v>
      </c>
      <c r="H101" s="105">
        <f>IFERROR(VLOOKUP($B101,[1]NUM3A!$G$3:$T$143,5,FALSE),0)</f>
        <v>0</v>
      </c>
      <c r="I101" s="105">
        <f>IFERROR(VLOOKUP($B101,[1]NUM3A!$G$3:$T$143,6,FALSE),0)</f>
        <v>18</v>
      </c>
      <c r="J101" s="105">
        <f>IFERROR(VLOOKUP($B101,[1]NUM3A!$G$3:$T$143,7,FALSE),0)</f>
        <v>9</v>
      </c>
      <c r="K101" s="105">
        <f>IFERROR(VLOOKUP($B101,[1]NUM3A!$G$3:$T$143,8,FALSE),0)</f>
        <v>0</v>
      </c>
      <c r="L101" s="105">
        <f>IFERROR(VLOOKUP($B101,[1]NUM3A!$G$3:$T$143,9,FALSE),0)</f>
        <v>0</v>
      </c>
      <c r="M101" s="105">
        <f>IFERROR(VLOOKUP($B101,[1]NUM3A!$G$3:$T$143,10,FALSE),0)</f>
        <v>1</v>
      </c>
      <c r="N101" s="105">
        <f>IFERROR(VLOOKUP($B101,[1]NUM3A!$G$3:$T$143,11,FALSE),0)</f>
        <v>34</v>
      </c>
      <c r="O101" s="105">
        <f>IFERROR(VLOOKUP($B101,[1]NUM3A!$G$3:$T$143,12,FALSE),0)</f>
        <v>0</v>
      </c>
      <c r="P101" s="105">
        <f>IFERROR(VLOOKUP($B101,[1]NUM3A!$G$3:$T$143,13,FALSE),0)</f>
        <v>1</v>
      </c>
      <c r="Q101" s="99">
        <f t="shared" si="11"/>
        <v>71</v>
      </c>
      <c r="R101" s="186"/>
      <c r="S101" s="186"/>
    </row>
    <row r="102" spans="1:19" x14ac:dyDescent="0.25">
      <c r="A102" s="2" t="s">
        <v>111</v>
      </c>
      <c r="B102" s="2" t="s">
        <v>119</v>
      </c>
      <c r="C102" s="4"/>
      <c r="D102" s="8"/>
      <c r="E102" s="105">
        <f>IFERROR(VLOOKUP($B102,[1]NUM3A!$G$3:$T$143,2,FALSE),0)</f>
        <v>4</v>
      </c>
      <c r="F102" s="105">
        <f>IFERROR(VLOOKUP($B102,[1]NUM3A!$G$3:$T$143,3,FALSE),0)</f>
        <v>6</v>
      </c>
      <c r="G102" s="105">
        <f>IFERROR(VLOOKUP($B102,[1]NUM3A!$G$3:$T$143,4,FALSE),0)</f>
        <v>7</v>
      </c>
      <c r="H102" s="105">
        <f>IFERROR(VLOOKUP($B102,[1]NUM3A!$G$3:$T$143,5,FALSE),0)</f>
        <v>2</v>
      </c>
      <c r="I102" s="105">
        <f>IFERROR(VLOOKUP($B102,[1]NUM3A!$G$3:$T$143,6,FALSE),0)</f>
        <v>5</v>
      </c>
      <c r="J102" s="105">
        <f>IFERROR(VLOOKUP($B102,[1]NUM3A!$G$3:$T$143,7,FALSE),0)</f>
        <v>0</v>
      </c>
      <c r="K102" s="105">
        <f>IFERROR(VLOOKUP($B102,[1]NUM3A!$G$3:$T$143,8,FALSE),0)</f>
        <v>1</v>
      </c>
      <c r="L102" s="105">
        <f>IFERROR(VLOOKUP($B102,[1]NUM3A!$G$3:$T$143,9,FALSE),0)</f>
        <v>0</v>
      </c>
      <c r="M102" s="105">
        <f>IFERROR(VLOOKUP($B102,[1]NUM3A!$G$3:$T$143,10,FALSE),0)</f>
        <v>1</v>
      </c>
      <c r="N102" s="105">
        <f>IFERROR(VLOOKUP($B102,[1]NUM3A!$G$3:$T$143,11,FALSE),0)</f>
        <v>0</v>
      </c>
      <c r="O102" s="105">
        <f>IFERROR(VLOOKUP($B102,[1]NUM3A!$G$3:$T$143,12,FALSE),0)</f>
        <v>0</v>
      </c>
      <c r="P102" s="105">
        <f>IFERROR(VLOOKUP($B102,[1]NUM3A!$G$3:$T$143,13,FALSE),0)</f>
        <v>0</v>
      </c>
      <c r="Q102" s="99">
        <f t="shared" si="11"/>
        <v>26</v>
      </c>
      <c r="R102" s="186"/>
      <c r="S102" s="186"/>
    </row>
    <row r="103" spans="1:19" x14ac:dyDescent="0.25">
      <c r="A103" s="2" t="s">
        <v>111</v>
      </c>
      <c r="B103" s="2" t="s">
        <v>120</v>
      </c>
      <c r="C103" s="4"/>
      <c r="D103" s="8"/>
      <c r="E103" s="105">
        <f>IFERROR(VLOOKUP($B103,[1]NUM3A!$G$3:$T$143,2,FALSE),0)</f>
        <v>1</v>
      </c>
      <c r="F103" s="105">
        <f>IFERROR(VLOOKUP($B103,[1]NUM3A!$G$3:$T$143,3,FALSE),0)</f>
        <v>0</v>
      </c>
      <c r="G103" s="105">
        <f>IFERROR(VLOOKUP($B103,[1]NUM3A!$G$3:$T$143,4,FALSE),0)</f>
        <v>0</v>
      </c>
      <c r="H103" s="105">
        <f>IFERROR(VLOOKUP($B103,[1]NUM3A!$G$3:$T$143,5,FALSE),0)</f>
        <v>0</v>
      </c>
      <c r="I103" s="105">
        <f>IFERROR(VLOOKUP($B103,[1]NUM3A!$G$3:$T$143,6,FALSE),0)</f>
        <v>0</v>
      </c>
      <c r="J103" s="105">
        <f>IFERROR(VLOOKUP($B103,[1]NUM3A!$G$3:$T$143,7,FALSE),0)</f>
        <v>0</v>
      </c>
      <c r="K103" s="105">
        <f>IFERROR(VLOOKUP($B103,[1]NUM3A!$G$3:$T$143,8,FALSE),0)</f>
        <v>0</v>
      </c>
      <c r="L103" s="105">
        <f>IFERROR(VLOOKUP($B103,[1]NUM3A!$G$3:$T$143,9,FALSE),0)</f>
        <v>0</v>
      </c>
      <c r="M103" s="105">
        <f>IFERROR(VLOOKUP($B103,[1]NUM3A!$G$3:$T$143,10,FALSE),0)</f>
        <v>0</v>
      </c>
      <c r="N103" s="105">
        <f>IFERROR(VLOOKUP($B103,[1]NUM3A!$G$3:$T$143,11,FALSE),0)</f>
        <v>0</v>
      </c>
      <c r="O103" s="105">
        <f>IFERROR(VLOOKUP($B103,[1]NUM3A!$G$3:$T$143,12,FALSE),0)</f>
        <v>0</v>
      </c>
      <c r="P103" s="105">
        <f>IFERROR(VLOOKUP($B103,[1]NUM3A!$G$3:$T$143,13,FALSE),0)</f>
        <v>0</v>
      </c>
      <c r="Q103" s="99">
        <f t="shared" si="11"/>
        <v>1</v>
      </c>
      <c r="R103" s="186"/>
      <c r="S103" s="186"/>
    </row>
    <row r="104" spans="1:19" x14ac:dyDescent="0.25">
      <c r="A104" s="2" t="s">
        <v>111</v>
      </c>
      <c r="B104" s="2" t="s">
        <v>121</v>
      </c>
      <c r="C104" s="4"/>
      <c r="D104" s="8"/>
      <c r="E104" s="105">
        <f>IFERROR(VLOOKUP($B104,[1]NUM3A!$G$3:$T$143,2,FALSE),0)</f>
        <v>1</v>
      </c>
      <c r="F104" s="105">
        <f>IFERROR(VLOOKUP($B104,[1]NUM3A!$G$3:$T$143,3,FALSE),0)</f>
        <v>1</v>
      </c>
      <c r="G104" s="105">
        <f>IFERROR(VLOOKUP($B104,[1]NUM3A!$G$3:$T$143,4,FALSE),0)</f>
        <v>1</v>
      </c>
      <c r="H104" s="105">
        <f>IFERROR(VLOOKUP($B104,[1]NUM3A!$G$3:$T$143,5,FALSE),0)</f>
        <v>0</v>
      </c>
      <c r="I104" s="105">
        <f>IFERROR(VLOOKUP($B104,[1]NUM3A!$G$3:$T$143,6,FALSE),0)</f>
        <v>0</v>
      </c>
      <c r="J104" s="105">
        <f>IFERROR(VLOOKUP($B104,[1]NUM3A!$G$3:$T$143,7,FALSE),0)</f>
        <v>3</v>
      </c>
      <c r="K104" s="105">
        <f>IFERROR(VLOOKUP($B104,[1]NUM3A!$G$3:$T$143,8,FALSE),0)</f>
        <v>0</v>
      </c>
      <c r="L104" s="105">
        <f>IFERROR(VLOOKUP($B104,[1]NUM3A!$G$3:$T$143,9,FALSE),0)</f>
        <v>0</v>
      </c>
      <c r="M104" s="105">
        <f>IFERROR(VLOOKUP($B104,[1]NUM3A!$G$3:$T$143,10,FALSE),0)</f>
        <v>0</v>
      </c>
      <c r="N104" s="105">
        <f>IFERROR(VLOOKUP($B104,[1]NUM3A!$G$3:$T$143,11,FALSE),0)</f>
        <v>0</v>
      </c>
      <c r="O104" s="105">
        <f>IFERROR(VLOOKUP($B104,[1]NUM3A!$G$3:$T$143,12,FALSE),0)</f>
        <v>0</v>
      </c>
      <c r="P104" s="105">
        <f>IFERROR(VLOOKUP($B104,[1]NUM3A!$G$3:$T$143,13,FALSE),0)</f>
        <v>0</v>
      </c>
      <c r="Q104" s="99">
        <f t="shared" si="11"/>
        <v>6</v>
      </c>
      <c r="R104" s="186"/>
      <c r="S104" s="186"/>
    </row>
    <row r="105" spans="1:19" x14ac:dyDescent="0.25">
      <c r="A105" s="137" t="s">
        <v>236</v>
      </c>
      <c r="B105" s="138"/>
      <c r="C105" s="57">
        <f>D105/'Metas Muni'!I13</f>
        <v>1.1025358324145533</v>
      </c>
      <c r="D105" s="58">
        <f>Q105/R105</f>
        <v>1</v>
      </c>
      <c r="E105" s="60">
        <f>SUM(E95:E104)</f>
        <v>14</v>
      </c>
      <c r="F105" s="60">
        <f>SUM(F95:F104)</f>
        <v>14</v>
      </c>
      <c r="G105" s="60">
        <f>SUM(G95:G104)</f>
        <v>32</v>
      </c>
      <c r="H105" s="60">
        <f>SUM(H95:H104)</f>
        <v>24</v>
      </c>
      <c r="I105" s="60">
        <f t="shared" ref="I105:N105" si="12">SUM(I95:I104)</f>
        <v>25</v>
      </c>
      <c r="J105" s="60">
        <f t="shared" si="12"/>
        <v>23</v>
      </c>
      <c r="K105" s="60">
        <f t="shared" si="12"/>
        <v>2</v>
      </c>
      <c r="L105" s="60">
        <f t="shared" si="12"/>
        <v>0</v>
      </c>
      <c r="M105" s="60">
        <f t="shared" si="12"/>
        <v>2</v>
      </c>
      <c r="N105" s="60">
        <f t="shared" si="12"/>
        <v>35</v>
      </c>
      <c r="O105" s="60">
        <f>SUM(O95:O104)</f>
        <v>0</v>
      </c>
      <c r="P105" s="60">
        <f>SUM(P95:P104)</f>
        <v>1</v>
      </c>
      <c r="Q105" s="101">
        <f>SUM(Q95:Q104)</f>
        <v>172</v>
      </c>
      <c r="R105" s="184">
        <v>172</v>
      </c>
      <c r="S105" s="184"/>
    </row>
    <row r="106" spans="1:19" x14ac:dyDescent="0.25">
      <c r="A106" s="2" t="s">
        <v>123</v>
      </c>
      <c r="B106" s="2" t="s">
        <v>124</v>
      </c>
      <c r="C106" s="4"/>
      <c r="D106" s="8"/>
      <c r="E106" s="105">
        <f>IFERROR(VLOOKUP($B106,[1]NUM3A!$G$3:$T$143,2,FALSE),0)</f>
        <v>4</v>
      </c>
      <c r="F106" s="105">
        <f>IFERROR(VLOOKUP($B106,[1]NUM3A!$G$3:$T$143,3,FALSE),0)</f>
        <v>3</v>
      </c>
      <c r="G106" s="105">
        <f>IFERROR(VLOOKUP($B106,[1]NUM3A!$G$3:$T$143,4,FALSE),0)</f>
        <v>5</v>
      </c>
      <c r="H106" s="105">
        <f>IFERROR(VLOOKUP($B106,[1]NUM3A!$G$3:$T$143,5,FALSE),0)</f>
        <v>5</v>
      </c>
      <c r="I106" s="105">
        <f>IFERROR(VLOOKUP($B106,[1]NUM3A!$G$3:$T$143,6,FALSE),0)</f>
        <v>7</v>
      </c>
      <c r="J106" s="105">
        <f>IFERROR(VLOOKUP($B106,[1]NUM3A!$G$3:$T$143,7,FALSE),0)</f>
        <v>23</v>
      </c>
      <c r="K106" s="105">
        <f>IFERROR(VLOOKUP($B106,[1]NUM3A!$G$3:$T$143,8,FALSE),0)</f>
        <v>8</v>
      </c>
      <c r="L106" s="105">
        <f>IFERROR(VLOOKUP($B106,[1]NUM3A!$G$3:$T$143,9,FALSE),0)</f>
        <v>3</v>
      </c>
      <c r="M106" s="105">
        <f>IFERROR(VLOOKUP($B106,[1]NUM3A!$G$3:$T$143,10,FALSE),0)</f>
        <v>8</v>
      </c>
      <c r="N106" s="105">
        <f>IFERROR(VLOOKUP($B106,[1]NUM3A!$G$3:$T$143,11,FALSE),0)</f>
        <v>23</v>
      </c>
      <c r="O106" s="105">
        <f>IFERROR(VLOOKUP($B106,[1]NUM3A!$G$3:$T$143,12,FALSE),0)</f>
        <v>5</v>
      </c>
      <c r="P106" s="105">
        <f>IFERROR(VLOOKUP($B106,[1]NUM3A!$G$3:$T$143,13,FALSE),0)</f>
        <v>11</v>
      </c>
      <c r="Q106" s="99">
        <f t="shared" ref="Q106:Q123" si="13">SUM(E106:P106)</f>
        <v>105</v>
      </c>
      <c r="R106" s="186"/>
      <c r="S106" s="186"/>
    </row>
    <row r="107" spans="1:19" x14ac:dyDescent="0.25">
      <c r="A107" s="2" t="s">
        <v>123</v>
      </c>
      <c r="B107" s="2" t="s">
        <v>125</v>
      </c>
      <c r="C107" s="4"/>
      <c r="D107" s="8"/>
      <c r="E107" s="105">
        <f>IFERROR(VLOOKUP($B107,[1]NUM3A!$G$3:$T$143,2,FALSE),0)</f>
        <v>14</v>
      </c>
      <c r="F107" s="105">
        <f>IFERROR(VLOOKUP($B107,[1]NUM3A!$G$3:$T$143,3,FALSE),0)</f>
        <v>10</v>
      </c>
      <c r="G107" s="105">
        <f>IFERROR(VLOOKUP($B107,[1]NUM3A!$G$3:$T$143,4,FALSE),0)</f>
        <v>16</v>
      </c>
      <c r="H107" s="105">
        <f>IFERROR(VLOOKUP($B107,[1]NUM3A!$G$3:$T$143,5,FALSE),0)</f>
        <v>46</v>
      </c>
      <c r="I107" s="105">
        <f>IFERROR(VLOOKUP($B107,[1]NUM3A!$G$3:$T$143,6,FALSE),0)</f>
        <v>28</v>
      </c>
      <c r="J107" s="105">
        <f>IFERROR(VLOOKUP($B107,[1]NUM3A!$G$3:$T$143,7,FALSE),0)</f>
        <v>43</v>
      </c>
      <c r="K107" s="105">
        <f>IFERROR(VLOOKUP($B107,[1]NUM3A!$G$3:$T$143,8,FALSE),0)</f>
        <v>40</v>
      </c>
      <c r="L107" s="105">
        <f>IFERROR(VLOOKUP($B107,[1]NUM3A!$G$3:$T$143,9,FALSE),0)</f>
        <v>8</v>
      </c>
      <c r="M107" s="105">
        <f>IFERROR(VLOOKUP($B107,[1]NUM3A!$G$3:$T$143,10,FALSE),0)</f>
        <v>57</v>
      </c>
      <c r="N107" s="105">
        <f>IFERROR(VLOOKUP($B107,[1]NUM3A!$G$3:$T$143,11,FALSE),0)</f>
        <v>19</v>
      </c>
      <c r="O107" s="105">
        <f>IFERROR(VLOOKUP($B107,[1]NUM3A!$G$3:$T$143,12,FALSE),0)</f>
        <v>13</v>
      </c>
      <c r="P107" s="105">
        <f>IFERROR(VLOOKUP($B107,[1]NUM3A!$G$3:$T$143,13,FALSE),0)</f>
        <v>8</v>
      </c>
      <c r="Q107" s="99">
        <f t="shared" si="13"/>
        <v>302</v>
      </c>
      <c r="R107" s="186"/>
      <c r="S107" s="186"/>
    </row>
    <row r="108" spans="1:19" x14ac:dyDescent="0.25">
      <c r="A108" s="2" t="s">
        <v>123</v>
      </c>
      <c r="B108" s="2" t="s">
        <v>126</v>
      </c>
      <c r="C108" s="4"/>
      <c r="D108" s="8"/>
      <c r="E108" s="105">
        <f>IFERROR(VLOOKUP($B108,[1]NUM3A!$G$3:$T$143,2,FALSE),0)</f>
        <v>26</v>
      </c>
      <c r="F108" s="105">
        <f>IFERROR(VLOOKUP($B108,[1]NUM3A!$G$3:$T$143,3,FALSE),0)</f>
        <v>20</v>
      </c>
      <c r="G108" s="105">
        <f>IFERROR(VLOOKUP($B108,[1]NUM3A!$G$3:$T$143,4,FALSE),0)</f>
        <v>7</v>
      </c>
      <c r="H108" s="105">
        <f>IFERROR(VLOOKUP($B108,[1]NUM3A!$G$3:$T$143,5,FALSE),0)</f>
        <v>21</v>
      </c>
      <c r="I108" s="105">
        <f>IFERROR(VLOOKUP($B108,[1]NUM3A!$G$3:$T$143,6,FALSE),0)</f>
        <v>35</v>
      </c>
      <c r="J108" s="105">
        <f>IFERROR(VLOOKUP($B108,[1]NUM3A!$G$3:$T$143,7,FALSE),0)</f>
        <v>100</v>
      </c>
      <c r="K108" s="105">
        <f>IFERROR(VLOOKUP($B108,[1]NUM3A!$G$3:$T$143,8,FALSE),0)</f>
        <v>45</v>
      </c>
      <c r="L108" s="105">
        <f>IFERROR(VLOOKUP($B108,[1]NUM3A!$G$3:$T$143,9,FALSE),0)</f>
        <v>47</v>
      </c>
      <c r="M108" s="105">
        <f>IFERROR(VLOOKUP($B108,[1]NUM3A!$G$3:$T$143,10,FALSE),0)</f>
        <v>73</v>
      </c>
      <c r="N108" s="105">
        <f>IFERROR(VLOOKUP($B108,[1]NUM3A!$G$3:$T$143,11,FALSE),0)</f>
        <v>51</v>
      </c>
      <c r="O108" s="105">
        <f>IFERROR(VLOOKUP($B108,[1]NUM3A!$G$3:$T$143,12,FALSE),0)</f>
        <v>35</v>
      </c>
      <c r="P108" s="105">
        <f>IFERROR(VLOOKUP($B108,[1]NUM3A!$G$3:$T$143,13,FALSE),0)</f>
        <v>125</v>
      </c>
      <c r="Q108" s="99">
        <f t="shared" si="13"/>
        <v>585</v>
      </c>
      <c r="R108" s="186"/>
      <c r="S108" s="186"/>
    </row>
    <row r="109" spans="1:19" x14ac:dyDescent="0.25">
      <c r="A109" s="2" t="s">
        <v>123</v>
      </c>
      <c r="B109" s="2" t="s">
        <v>127</v>
      </c>
      <c r="C109" s="4"/>
      <c r="D109" s="8"/>
      <c r="E109" s="105">
        <f>IFERROR(VLOOKUP($B109,[1]NUM3A!$G$3:$T$143,2,FALSE),0)</f>
        <v>5</v>
      </c>
      <c r="F109" s="105">
        <f>IFERROR(VLOOKUP($B109,[1]NUM3A!$G$3:$T$143,3,FALSE),0)</f>
        <v>6</v>
      </c>
      <c r="G109" s="105">
        <f>IFERROR(VLOOKUP($B109,[1]NUM3A!$G$3:$T$143,4,FALSE),0)</f>
        <v>6</v>
      </c>
      <c r="H109" s="105">
        <f>IFERROR(VLOOKUP($B109,[1]NUM3A!$G$3:$T$143,5,FALSE),0)</f>
        <v>3</v>
      </c>
      <c r="I109" s="105">
        <f>IFERROR(VLOOKUP($B109,[1]NUM3A!$G$3:$T$143,6,FALSE),0)</f>
        <v>6</v>
      </c>
      <c r="J109" s="105">
        <f>IFERROR(VLOOKUP($B109,[1]NUM3A!$G$3:$T$143,7,FALSE),0)</f>
        <v>3</v>
      </c>
      <c r="K109" s="105">
        <f>IFERROR(VLOOKUP($B109,[1]NUM3A!$G$3:$T$143,8,FALSE),0)</f>
        <v>6</v>
      </c>
      <c r="L109" s="105">
        <f>IFERROR(VLOOKUP($B109,[1]NUM3A!$G$3:$T$143,9,FALSE),0)</f>
        <v>6</v>
      </c>
      <c r="M109" s="105">
        <f>IFERROR(VLOOKUP($B109,[1]NUM3A!$G$3:$T$143,10,FALSE),0)</f>
        <v>9</v>
      </c>
      <c r="N109" s="105">
        <f>IFERROR(VLOOKUP($B109,[1]NUM3A!$G$3:$T$143,11,FALSE),0)</f>
        <v>5</v>
      </c>
      <c r="O109" s="105">
        <f>IFERROR(VLOOKUP($B109,[1]NUM3A!$G$3:$T$143,12,FALSE),0)</f>
        <v>2</v>
      </c>
      <c r="P109" s="105">
        <f>IFERROR(VLOOKUP($B109,[1]NUM3A!$G$3:$T$143,13,FALSE),0)</f>
        <v>3</v>
      </c>
      <c r="Q109" s="99">
        <f t="shared" si="13"/>
        <v>60</v>
      </c>
      <c r="R109" s="186"/>
      <c r="S109" s="186"/>
    </row>
    <row r="110" spans="1:19" x14ac:dyDescent="0.25">
      <c r="A110" s="2" t="s">
        <v>123</v>
      </c>
      <c r="B110" s="2" t="s">
        <v>128</v>
      </c>
      <c r="C110" s="4"/>
      <c r="D110" s="8"/>
      <c r="E110" s="105">
        <f>IFERROR(VLOOKUP($B110,[1]NUM3A!$G$3:$T$143,2,FALSE),0)</f>
        <v>1</v>
      </c>
      <c r="F110" s="105">
        <f>IFERROR(VLOOKUP($B110,[1]NUM3A!$G$3:$T$143,3,FALSE),0)</f>
        <v>0</v>
      </c>
      <c r="G110" s="105">
        <f>IFERROR(VLOOKUP($B110,[1]NUM3A!$G$3:$T$143,4,FALSE),0)</f>
        <v>1</v>
      </c>
      <c r="H110" s="105">
        <f>IFERROR(VLOOKUP($B110,[1]NUM3A!$G$3:$T$143,5,FALSE),0)</f>
        <v>0</v>
      </c>
      <c r="I110" s="105">
        <f>IFERROR(VLOOKUP($B110,[1]NUM3A!$G$3:$T$143,6,FALSE),0)</f>
        <v>0</v>
      </c>
      <c r="J110" s="105">
        <f>IFERROR(VLOOKUP($B110,[1]NUM3A!$G$3:$T$143,7,FALSE),0)</f>
        <v>0</v>
      </c>
      <c r="K110" s="105">
        <f>IFERROR(VLOOKUP($B110,[1]NUM3A!$G$3:$T$143,8,FALSE),0)</f>
        <v>0</v>
      </c>
      <c r="L110" s="105">
        <f>IFERROR(VLOOKUP($B110,[1]NUM3A!$G$3:$T$143,9,FALSE),0)</f>
        <v>0</v>
      </c>
      <c r="M110" s="105">
        <f>IFERROR(VLOOKUP($B110,[1]NUM3A!$G$3:$T$143,10,FALSE),0)</f>
        <v>0</v>
      </c>
      <c r="N110" s="105">
        <f>IFERROR(VLOOKUP($B110,[1]NUM3A!$G$3:$T$143,11,FALSE),0)</f>
        <v>0</v>
      </c>
      <c r="O110" s="105">
        <f>IFERROR(VLOOKUP($B110,[1]NUM3A!$G$3:$T$143,12,FALSE),0)</f>
        <v>0</v>
      </c>
      <c r="P110" s="105">
        <f>IFERROR(VLOOKUP($B110,[1]NUM3A!$G$3:$T$143,13,FALSE),0)</f>
        <v>0</v>
      </c>
      <c r="Q110" s="99">
        <f t="shared" si="13"/>
        <v>2</v>
      </c>
      <c r="R110" s="186"/>
      <c r="S110" s="186"/>
    </row>
    <row r="111" spans="1:19" x14ac:dyDescent="0.25">
      <c r="A111" s="2" t="s">
        <v>123</v>
      </c>
      <c r="B111" s="2" t="s">
        <v>129</v>
      </c>
      <c r="C111" s="4"/>
      <c r="D111" s="8"/>
      <c r="E111" s="105">
        <f>IFERROR(VLOOKUP($B111,[1]NUM3A!$G$3:$T$143,2,FALSE),0)</f>
        <v>0</v>
      </c>
      <c r="F111" s="105">
        <f>IFERROR(VLOOKUP($B111,[1]NUM3A!$G$3:$T$143,3,FALSE),0)</f>
        <v>0</v>
      </c>
      <c r="G111" s="105">
        <f>IFERROR(VLOOKUP($B111,[1]NUM3A!$G$3:$T$143,4,FALSE),0)</f>
        <v>4</v>
      </c>
      <c r="H111" s="105">
        <f>IFERROR(VLOOKUP($B111,[1]NUM3A!$G$3:$T$143,5,FALSE),0)</f>
        <v>6</v>
      </c>
      <c r="I111" s="105">
        <f>IFERROR(VLOOKUP($B111,[1]NUM3A!$G$3:$T$143,6,FALSE),0)</f>
        <v>3</v>
      </c>
      <c r="J111" s="105">
        <f>IFERROR(VLOOKUP($B111,[1]NUM3A!$G$3:$T$143,7,FALSE),0)</f>
        <v>0</v>
      </c>
      <c r="K111" s="105">
        <f>IFERROR(VLOOKUP($B111,[1]NUM3A!$G$3:$T$143,8,FALSE),0)</f>
        <v>1</v>
      </c>
      <c r="L111" s="105">
        <f>IFERROR(VLOOKUP($B111,[1]NUM3A!$G$3:$T$143,9,FALSE),0)</f>
        <v>3</v>
      </c>
      <c r="M111" s="105">
        <f>IFERROR(VLOOKUP($B111,[1]NUM3A!$G$3:$T$143,10,FALSE),0)</f>
        <v>0</v>
      </c>
      <c r="N111" s="105">
        <f>IFERROR(VLOOKUP($B111,[1]NUM3A!$G$3:$T$143,11,FALSE),0)</f>
        <v>2</v>
      </c>
      <c r="O111" s="105">
        <f>IFERROR(VLOOKUP($B111,[1]NUM3A!$G$3:$T$143,12,FALSE),0)</f>
        <v>2</v>
      </c>
      <c r="P111" s="105">
        <f>IFERROR(VLOOKUP($B111,[1]NUM3A!$G$3:$T$143,13,FALSE),0)</f>
        <v>0</v>
      </c>
      <c r="Q111" s="99">
        <f t="shared" si="13"/>
        <v>21</v>
      </c>
      <c r="R111" s="186"/>
      <c r="S111" s="186"/>
    </row>
    <row r="112" spans="1:19" x14ac:dyDescent="0.25">
      <c r="A112" s="2" t="s">
        <v>123</v>
      </c>
      <c r="B112" s="2" t="s">
        <v>130</v>
      </c>
      <c r="C112" s="4"/>
      <c r="D112" s="8"/>
      <c r="E112" s="105">
        <f>IFERROR(VLOOKUP($B112,[1]NUM3A!$G$3:$T$143,2,FALSE),0)</f>
        <v>0</v>
      </c>
      <c r="F112" s="105">
        <f>IFERROR(VLOOKUP($B112,[1]NUM3A!$G$3:$T$143,3,FALSE),0)</f>
        <v>0</v>
      </c>
      <c r="G112" s="105">
        <f>IFERROR(VLOOKUP($B112,[1]NUM3A!$G$3:$T$143,4,FALSE),0)</f>
        <v>0</v>
      </c>
      <c r="H112" s="105">
        <f>IFERROR(VLOOKUP($B112,[1]NUM3A!$G$3:$T$143,5,FALSE),0)</f>
        <v>0</v>
      </c>
      <c r="I112" s="105">
        <f>IFERROR(VLOOKUP($B112,[1]NUM3A!$G$3:$T$143,6,FALSE),0)</f>
        <v>7</v>
      </c>
      <c r="J112" s="105">
        <f>IFERROR(VLOOKUP($B112,[1]NUM3A!$G$3:$T$143,7,FALSE),0)</f>
        <v>5</v>
      </c>
      <c r="K112" s="105">
        <f>IFERROR(VLOOKUP($B112,[1]NUM3A!$G$3:$T$143,8,FALSE),0)</f>
        <v>0</v>
      </c>
      <c r="L112" s="105">
        <f>IFERROR(VLOOKUP($B112,[1]NUM3A!$G$3:$T$143,9,FALSE),0)</f>
        <v>2</v>
      </c>
      <c r="M112" s="105">
        <f>IFERROR(VLOOKUP($B112,[1]NUM3A!$G$3:$T$143,10,FALSE),0)</f>
        <v>0</v>
      </c>
      <c r="N112" s="105">
        <f>IFERROR(VLOOKUP($B112,[1]NUM3A!$G$3:$T$143,11,FALSE),0)</f>
        <v>0</v>
      </c>
      <c r="O112" s="105">
        <f>IFERROR(VLOOKUP($B112,[1]NUM3A!$G$3:$T$143,12,FALSE),0)</f>
        <v>0</v>
      </c>
      <c r="P112" s="105">
        <f>IFERROR(VLOOKUP($B112,[1]NUM3A!$G$3:$T$143,13,FALSE),0)</f>
        <v>0</v>
      </c>
      <c r="Q112" s="99">
        <f t="shared" si="13"/>
        <v>14</v>
      </c>
      <c r="R112" s="186"/>
      <c r="S112" s="186"/>
    </row>
    <row r="113" spans="1:19" x14ac:dyDescent="0.25">
      <c r="A113" s="2" t="s">
        <v>123</v>
      </c>
      <c r="B113" s="2" t="s">
        <v>131</v>
      </c>
      <c r="C113" s="4"/>
      <c r="D113" s="8"/>
      <c r="E113" s="105">
        <f>IFERROR(VLOOKUP($B113,[1]NUM3A!$G$3:$T$143,2,FALSE),0)</f>
        <v>0</v>
      </c>
      <c r="F113" s="105">
        <f>IFERROR(VLOOKUP($B113,[1]NUM3A!$G$3:$T$143,3,FALSE),0)</f>
        <v>0</v>
      </c>
      <c r="G113" s="105">
        <f>IFERROR(VLOOKUP($B113,[1]NUM3A!$G$3:$T$143,4,FALSE),0)</f>
        <v>0</v>
      </c>
      <c r="H113" s="105">
        <f>IFERROR(VLOOKUP($B113,[1]NUM3A!$G$3:$T$143,5,FALSE),0)</f>
        <v>0</v>
      </c>
      <c r="I113" s="105">
        <f>IFERROR(VLOOKUP($B113,[1]NUM3A!$G$3:$T$143,6,FALSE),0)</f>
        <v>0</v>
      </c>
      <c r="J113" s="105">
        <f>IFERROR(VLOOKUP($B113,[1]NUM3A!$G$3:$T$143,7,FALSE),0)</f>
        <v>0</v>
      </c>
      <c r="K113" s="105">
        <f>IFERROR(VLOOKUP($B113,[1]NUM3A!$G$3:$T$143,8,FALSE),0)</f>
        <v>0</v>
      </c>
      <c r="L113" s="105">
        <f>IFERROR(VLOOKUP($B113,[1]NUM3A!$G$3:$T$143,9,FALSE),0)</f>
        <v>0</v>
      </c>
      <c r="M113" s="105">
        <f>IFERROR(VLOOKUP($B113,[1]NUM3A!$G$3:$T$143,10,FALSE),0)</f>
        <v>0</v>
      </c>
      <c r="N113" s="105">
        <f>IFERROR(VLOOKUP($B113,[1]NUM3A!$G$3:$T$143,11,FALSE),0)</f>
        <v>0</v>
      </c>
      <c r="O113" s="105">
        <f>IFERROR(VLOOKUP($B113,[1]NUM3A!$G$3:$T$143,12,FALSE),0)</f>
        <v>0</v>
      </c>
      <c r="P113" s="105">
        <f>IFERROR(VLOOKUP($B113,[1]NUM3A!$G$3:$T$143,13,FALSE),0)</f>
        <v>0</v>
      </c>
      <c r="Q113" s="99">
        <f t="shared" si="13"/>
        <v>0</v>
      </c>
      <c r="R113" s="186"/>
      <c r="S113" s="186"/>
    </row>
    <row r="114" spans="1:19" x14ac:dyDescent="0.25">
      <c r="A114" s="2" t="s">
        <v>123</v>
      </c>
      <c r="B114" s="2" t="s">
        <v>132</v>
      </c>
      <c r="C114" s="4"/>
      <c r="D114" s="8"/>
      <c r="E114" s="105">
        <f>IFERROR(VLOOKUP($B114,[1]NUM3A!$G$3:$T$143,2,FALSE),0)</f>
        <v>0</v>
      </c>
      <c r="F114" s="105">
        <f>IFERROR(VLOOKUP($B114,[1]NUM3A!$G$3:$T$143,3,FALSE),0)</f>
        <v>0</v>
      </c>
      <c r="G114" s="105">
        <f>IFERROR(VLOOKUP($B114,[1]NUM3A!$G$3:$T$143,4,FALSE),0)</f>
        <v>0</v>
      </c>
      <c r="H114" s="105">
        <f>IFERROR(VLOOKUP($B114,[1]NUM3A!$G$3:$T$143,5,FALSE),0)</f>
        <v>0</v>
      </c>
      <c r="I114" s="105">
        <f>IFERROR(VLOOKUP($B114,[1]NUM3A!$G$3:$T$143,6,FALSE),0)</f>
        <v>0</v>
      </c>
      <c r="J114" s="105">
        <f>IFERROR(VLOOKUP($B114,[1]NUM3A!$G$3:$T$143,7,FALSE),0)</f>
        <v>0</v>
      </c>
      <c r="K114" s="105">
        <f>IFERROR(VLOOKUP($B114,[1]NUM3A!$G$3:$T$143,8,FALSE),0)</f>
        <v>0</v>
      </c>
      <c r="L114" s="105">
        <f>IFERROR(VLOOKUP($B114,[1]NUM3A!$G$3:$T$143,9,FALSE),0)</f>
        <v>0</v>
      </c>
      <c r="M114" s="105">
        <f>IFERROR(VLOOKUP($B114,[1]NUM3A!$G$3:$T$143,10,FALSE),0)</f>
        <v>0</v>
      </c>
      <c r="N114" s="105">
        <f>IFERROR(VLOOKUP($B114,[1]NUM3A!$G$3:$T$143,11,FALSE),0)</f>
        <v>0</v>
      </c>
      <c r="O114" s="105">
        <f>IFERROR(VLOOKUP($B114,[1]NUM3A!$G$3:$T$143,12,FALSE),0)</f>
        <v>0</v>
      </c>
      <c r="P114" s="105">
        <f>IFERROR(VLOOKUP($B114,[1]NUM3A!$G$3:$T$143,13,FALSE),0)</f>
        <v>0</v>
      </c>
      <c r="Q114" s="99">
        <f t="shared" si="13"/>
        <v>0</v>
      </c>
      <c r="R114" s="186"/>
      <c r="S114" s="186"/>
    </row>
    <row r="115" spans="1:19" x14ac:dyDescent="0.25">
      <c r="A115" s="2" t="s">
        <v>123</v>
      </c>
      <c r="B115" s="2" t="s">
        <v>133</v>
      </c>
      <c r="C115" s="4"/>
      <c r="D115" s="8"/>
      <c r="E115" s="105">
        <f>IFERROR(VLOOKUP($B115,[1]NUM3A!$G$3:$T$143,2,FALSE),0)</f>
        <v>0</v>
      </c>
      <c r="F115" s="105">
        <f>IFERROR(VLOOKUP($B115,[1]NUM3A!$G$3:$T$143,3,FALSE),0)</f>
        <v>0</v>
      </c>
      <c r="G115" s="105">
        <f>IFERROR(VLOOKUP($B115,[1]NUM3A!$G$3:$T$143,4,FALSE),0)</f>
        <v>0</v>
      </c>
      <c r="H115" s="105">
        <f>IFERROR(VLOOKUP($B115,[1]NUM3A!$G$3:$T$143,5,FALSE),0)</f>
        <v>0</v>
      </c>
      <c r="I115" s="105">
        <f>IFERROR(VLOOKUP($B115,[1]NUM3A!$G$3:$T$143,6,FALSE),0)</f>
        <v>0</v>
      </c>
      <c r="J115" s="105">
        <f>IFERROR(VLOOKUP($B115,[1]NUM3A!$G$3:$T$143,7,FALSE),0)</f>
        <v>0</v>
      </c>
      <c r="K115" s="105">
        <f>IFERROR(VLOOKUP($B115,[1]NUM3A!$G$3:$T$143,8,FALSE),0)</f>
        <v>0</v>
      </c>
      <c r="L115" s="105">
        <f>IFERROR(VLOOKUP($B115,[1]NUM3A!$G$3:$T$143,9,FALSE),0)</f>
        <v>0</v>
      </c>
      <c r="M115" s="105">
        <f>IFERROR(VLOOKUP($B115,[1]NUM3A!$G$3:$T$143,10,FALSE),0)</f>
        <v>0</v>
      </c>
      <c r="N115" s="105">
        <f>IFERROR(VLOOKUP($B115,[1]NUM3A!$G$3:$T$143,11,FALSE),0)</f>
        <v>0</v>
      </c>
      <c r="O115" s="105">
        <f>IFERROR(VLOOKUP($B115,[1]NUM3A!$G$3:$T$143,12,FALSE),0)</f>
        <v>0</v>
      </c>
      <c r="P115" s="105">
        <f>IFERROR(VLOOKUP($B115,[1]NUM3A!$G$3:$T$143,13,FALSE),0)</f>
        <v>0</v>
      </c>
      <c r="Q115" s="99">
        <f t="shared" si="13"/>
        <v>0</v>
      </c>
      <c r="R115" s="186"/>
      <c r="S115" s="186"/>
    </row>
    <row r="116" spans="1:19" x14ac:dyDescent="0.25">
      <c r="A116" s="2" t="s">
        <v>123</v>
      </c>
      <c r="B116" s="2" t="s">
        <v>134</v>
      </c>
      <c r="C116" s="4"/>
      <c r="D116" s="8"/>
      <c r="E116" s="105">
        <f>IFERROR(VLOOKUP($B116,[1]NUM3A!$G$3:$T$143,2,FALSE),0)</f>
        <v>0</v>
      </c>
      <c r="F116" s="105">
        <f>IFERROR(VLOOKUP($B116,[1]NUM3A!$G$3:$T$143,3,FALSE),0)</f>
        <v>0</v>
      </c>
      <c r="G116" s="105">
        <f>IFERROR(VLOOKUP($B116,[1]NUM3A!$G$3:$T$143,4,FALSE),0)</f>
        <v>3</v>
      </c>
      <c r="H116" s="105">
        <f>IFERROR(VLOOKUP($B116,[1]NUM3A!$G$3:$T$143,5,FALSE),0)</f>
        <v>0</v>
      </c>
      <c r="I116" s="105">
        <f>IFERROR(VLOOKUP($B116,[1]NUM3A!$G$3:$T$143,6,FALSE),0)</f>
        <v>0</v>
      </c>
      <c r="J116" s="105">
        <f>IFERROR(VLOOKUP($B116,[1]NUM3A!$G$3:$T$143,7,FALSE),0)</f>
        <v>1</v>
      </c>
      <c r="K116" s="105">
        <f>IFERROR(VLOOKUP($B116,[1]NUM3A!$G$3:$T$143,8,FALSE),0)</f>
        <v>0</v>
      </c>
      <c r="L116" s="105">
        <f>IFERROR(VLOOKUP($B116,[1]NUM3A!$G$3:$T$143,9,FALSE),0)</f>
        <v>0</v>
      </c>
      <c r="M116" s="105">
        <f>IFERROR(VLOOKUP($B116,[1]NUM3A!$G$3:$T$143,10,FALSE),0)</f>
        <v>0</v>
      </c>
      <c r="N116" s="105">
        <f>IFERROR(VLOOKUP($B116,[1]NUM3A!$G$3:$T$143,11,FALSE),0)</f>
        <v>0</v>
      </c>
      <c r="O116" s="105">
        <f>IFERROR(VLOOKUP($B116,[1]NUM3A!$G$3:$T$143,12,FALSE),0)</f>
        <v>1</v>
      </c>
      <c r="P116" s="105">
        <f>IFERROR(VLOOKUP($B116,[1]NUM3A!$G$3:$T$143,13,FALSE),0)</f>
        <v>1</v>
      </c>
      <c r="Q116" s="99">
        <f t="shared" si="13"/>
        <v>6</v>
      </c>
      <c r="R116" s="186"/>
      <c r="S116" s="186"/>
    </row>
    <row r="117" spans="1:19" x14ac:dyDescent="0.25">
      <c r="A117" s="2" t="s">
        <v>123</v>
      </c>
      <c r="B117" s="2" t="s">
        <v>135</v>
      </c>
      <c r="C117" s="4"/>
      <c r="D117" s="8"/>
      <c r="E117" s="105">
        <f>IFERROR(VLOOKUP($B117,[1]NUM3A!$G$3:$T$143,2,FALSE),0)</f>
        <v>0</v>
      </c>
      <c r="F117" s="105">
        <f>IFERROR(VLOOKUP($B117,[1]NUM3A!$G$3:$T$143,3,FALSE),0)</f>
        <v>0</v>
      </c>
      <c r="G117" s="105">
        <f>IFERROR(VLOOKUP($B117,[1]NUM3A!$G$3:$T$143,4,FALSE),0)</f>
        <v>0</v>
      </c>
      <c r="H117" s="105">
        <f>IFERROR(VLOOKUP($B117,[1]NUM3A!$G$3:$T$143,5,FALSE),0)</f>
        <v>0</v>
      </c>
      <c r="I117" s="105">
        <f>IFERROR(VLOOKUP($B117,[1]NUM3A!$G$3:$T$143,6,FALSE),0)</f>
        <v>0</v>
      </c>
      <c r="J117" s="105">
        <f>IFERROR(VLOOKUP($B117,[1]NUM3A!$G$3:$T$143,7,FALSE),0)</f>
        <v>0</v>
      </c>
      <c r="K117" s="105">
        <f>IFERROR(VLOOKUP($B117,[1]NUM3A!$G$3:$T$143,8,FALSE),0)</f>
        <v>0</v>
      </c>
      <c r="L117" s="105">
        <f>IFERROR(VLOOKUP($B117,[1]NUM3A!$G$3:$T$143,9,FALSE),0)</f>
        <v>0</v>
      </c>
      <c r="M117" s="105">
        <f>IFERROR(VLOOKUP($B117,[1]NUM3A!$G$3:$T$143,10,FALSE),0)</f>
        <v>0</v>
      </c>
      <c r="N117" s="105">
        <f>IFERROR(VLOOKUP($B117,[1]NUM3A!$G$3:$T$143,11,FALSE),0)</f>
        <v>0</v>
      </c>
      <c r="O117" s="105">
        <f>IFERROR(VLOOKUP($B117,[1]NUM3A!$G$3:$T$143,12,FALSE),0)</f>
        <v>0</v>
      </c>
      <c r="P117" s="105">
        <f>IFERROR(VLOOKUP($B117,[1]NUM3A!$G$3:$T$143,13,FALSE),0)</f>
        <v>0</v>
      </c>
      <c r="Q117" s="99">
        <f t="shared" si="13"/>
        <v>0</v>
      </c>
      <c r="R117" s="186"/>
      <c r="S117" s="186"/>
    </row>
    <row r="118" spans="1:19" x14ac:dyDescent="0.25">
      <c r="A118" s="2" t="s">
        <v>123</v>
      </c>
      <c r="B118" s="2" t="s">
        <v>136</v>
      </c>
      <c r="C118" s="4"/>
      <c r="D118" s="8"/>
      <c r="E118" s="105">
        <f>IFERROR(VLOOKUP($B118,[1]NUM3A!$G$3:$T$143,2,FALSE),0)</f>
        <v>0</v>
      </c>
      <c r="F118" s="105">
        <f>IFERROR(VLOOKUP($B118,[1]NUM3A!$G$3:$T$143,3,FALSE),0)</f>
        <v>0</v>
      </c>
      <c r="G118" s="105">
        <f>IFERROR(VLOOKUP($B118,[1]NUM3A!$G$3:$T$143,4,FALSE),0)</f>
        <v>2</v>
      </c>
      <c r="H118" s="105">
        <f>IFERROR(VLOOKUP($B118,[1]NUM3A!$G$3:$T$143,5,FALSE),0)</f>
        <v>12</v>
      </c>
      <c r="I118" s="105">
        <f>IFERROR(VLOOKUP($B118,[1]NUM3A!$G$3:$T$143,6,FALSE),0)</f>
        <v>15</v>
      </c>
      <c r="J118" s="105">
        <f>IFERROR(VLOOKUP($B118,[1]NUM3A!$G$3:$T$143,7,FALSE),0)</f>
        <v>0</v>
      </c>
      <c r="K118" s="105">
        <f>IFERROR(VLOOKUP($B118,[1]NUM3A!$G$3:$T$143,8,FALSE),0)</f>
        <v>0</v>
      </c>
      <c r="L118" s="105">
        <f>IFERROR(VLOOKUP($B118,[1]NUM3A!$G$3:$T$143,9,FALSE),0)</f>
        <v>0</v>
      </c>
      <c r="M118" s="105">
        <f>IFERROR(VLOOKUP($B118,[1]NUM3A!$G$3:$T$143,10,FALSE),0)</f>
        <v>16</v>
      </c>
      <c r="N118" s="105">
        <f>IFERROR(VLOOKUP($B118,[1]NUM3A!$G$3:$T$143,11,FALSE),0)</f>
        <v>1</v>
      </c>
      <c r="O118" s="105">
        <f>IFERROR(VLOOKUP($B118,[1]NUM3A!$G$3:$T$143,12,FALSE),0)</f>
        <v>0</v>
      </c>
      <c r="P118" s="105">
        <f>IFERROR(VLOOKUP($B118,[1]NUM3A!$G$3:$T$143,13,FALSE),0)</f>
        <v>0</v>
      </c>
      <c r="Q118" s="99">
        <f t="shared" si="13"/>
        <v>46</v>
      </c>
      <c r="R118" s="186"/>
      <c r="S118" s="186"/>
    </row>
    <row r="119" spans="1:19" x14ac:dyDescent="0.25">
      <c r="A119" s="2" t="s">
        <v>123</v>
      </c>
      <c r="B119" s="2" t="s">
        <v>137</v>
      </c>
      <c r="C119" s="4"/>
      <c r="D119" s="8"/>
      <c r="E119" s="105">
        <f>IFERROR(VLOOKUP($B119,[1]NUM3A!$G$3:$T$143,2,FALSE),0)</f>
        <v>0</v>
      </c>
      <c r="F119" s="105">
        <f>IFERROR(VLOOKUP($B119,[1]NUM3A!$G$3:$T$143,3,FALSE),0)</f>
        <v>0</v>
      </c>
      <c r="G119" s="105">
        <f>IFERROR(VLOOKUP($B119,[1]NUM3A!$G$3:$T$143,4,FALSE),0)</f>
        <v>3</v>
      </c>
      <c r="H119" s="105">
        <f>IFERROR(VLOOKUP($B119,[1]NUM3A!$G$3:$T$143,5,FALSE),0)</f>
        <v>0</v>
      </c>
      <c r="I119" s="105">
        <f>IFERROR(VLOOKUP($B119,[1]NUM3A!$G$3:$T$143,6,FALSE),0)</f>
        <v>9</v>
      </c>
      <c r="J119" s="105">
        <f>IFERROR(VLOOKUP($B119,[1]NUM3A!$G$3:$T$143,7,FALSE),0)</f>
        <v>3</v>
      </c>
      <c r="K119" s="105">
        <f>IFERROR(VLOOKUP($B119,[1]NUM3A!$G$3:$T$143,8,FALSE),0)</f>
        <v>0</v>
      </c>
      <c r="L119" s="105">
        <f>IFERROR(VLOOKUP($B119,[1]NUM3A!$G$3:$T$143,9,FALSE),0)</f>
        <v>12</v>
      </c>
      <c r="M119" s="105">
        <f>IFERROR(VLOOKUP($B119,[1]NUM3A!$G$3:$T$143,10,FALSE),0)</f>
        <v>0</v>
      </c>
      <c r="N119" s="105">
        <f>IFERROR(VLOOKUP($B119,[1]NUM3A!$G$3:$T$143,11,FALSE),0)</f>
        <v>1</v>
      </c>
      <c r="O119" s="105">
        <f>IFERROR(VLOOKUP($B119,[1]NUM3A!$G$3:$T$143,12,FALSE),0)</f>
        <v>0</v>
      </c>
      <c r="P119" s="105">
        <f>IFERROR(VLOOKUP($B119,[1]NUM3A!$G$3:$T$143,13,FALSE),0)</f>
        <v>0</v>
      </c>
      <c r="Q119" s="99">
        <f t="shared" si="13"/>
        <v>28</v>
      </c>
      <c r="R119" s="186"/>
      <c r="S119" s="186"/>
    </row>
    <row r="120" spans="1:19" x14ac:dyDescent="0.25">
      <c r="A120" s="2" t="s">
        <v>123</v>
      </c>
      <c r="B120" s="2" t="s">
        <v>138</v>
      </c>
      <c r="C120" s="4"/>
      <c r="D120" s="8"/>
      <c r="E120" s="105">
        <f>IFERROR(VLOOKUP($B120,[1]NUM3A!$G$3:$T$143,2,FALSE),0)</f>
        <v>10</v>
      </c>
      <c r="F120" s="105">
        <f>IFERROR(VLOOKUP($B120,[1]NUM3A!$G$3:$T$143,3,FALSE),0)</f>
        <v>6</v>
      </c>
      <c r="G120" s="105">
        <f>IFERROR(VLOOKUP($B120,[1]NUM3A!$G$3:$T$143,4,FALSE),0)</f>
        <v>6</v>
      </c>
      <c r="H120" s="105">
        <f>IFERROR(VLOOKUP($B120,[1]NUM3A!$G$3:$T$143,5,FALSE),0)</f>
        <v>2</v>
      </c>
      <c r="I120" s="105">
        <f>IFERROR(VLOOKUP($B120,[1]NUM3A!$G$3:$T$143,6,FALSE),0)</f>
        <v>44</v>
      </c>
      <c r="J120" s="105">
        <f>IFERROR(VLOOKUP($B120,[1]NUM3A!$G$3:$T$143,7,FALSE),0)</f>
        <v>1</v>
      </c>
      <c r="K120" s="105">
        <f>IFERROR(VLOOKUP($B120,[1]NUM3A!$G$3:$T$143,8,FALSE),0)</f>
        <v>0</v>
      </c>
      <c r="L120" s="105">
        <f>IFERROR(VLOOKUP($B120,[1]NUM3A!$G$3:$T$143,9,FALSE),0)</f>
        <v>7</v>
      </c>
      <c r="M120" s="105">
        <f>IFERROR(VLOOKUP($B120,[1]NUM3A!$G$3:$T$143,10,FALSE),0)</f>
        <v>2</v>
      </c>
      <c r="N120" s="105">
        <f>IFERROR(VLOOKUP($B120,[1]NUM3A!$G$3:$T$143,11,FALSE),0)</f>
        <v>3</v>
      </c>
      <c r="O120" s="105">
        <f>IFERROR(VLOOKUP($B120,[1]NUM3A!$G$3:$T$143,12,FALSE),0)</f>
        <v>4</v>
      </c>
      <c r="P120" s="105">
        <f>IFERROR(VLOOKUP($B120,[1]NUM3A!$G$3:$T$143,13,FALSE),0)</f>
        <v>0</v>
      </c>
      <c r="Q120" s="99">
        <f t="shared" si="13"/>
        <v>85</v>
      </c>
      <c r="R120" s="186"/>
      <c r="S120" s="186"/>
    </row>
    <row r="121" spans="1:19" x14ac:dyDescent="0.25">
      <c r="A121" s="2" t="s">
        <v>123</v>
      </c>
      <c r="B121" s="2" t="s">
        <v>139</v>
      </c>
      <c r="C121" s="4"/>
      <c r="D121" s="8"/>
      <c r="E121" s="105">
        <f>IFERROR(VLOOKUP($B121,[1]NUM3A!$G$3:$T$143,2,FALSE),0)</f>
        <v>2</v>
      </c>
      <c r="F121" s="105">
        <f>IFERROR(VLOOKUP($B121,[1]NUM3A!$G$3:$T$143,3,FALSE),0)</f>
        <v>2</v>
      </c>
      <c r="G121" s="105">
        <f>IFERROR(VLOOKUP($B121,[1]NUM3A!$G$3:$T$143,4,FALSE),0)</f>
        <v>4</v>
      </c>
      <c r="H121" s="105">
        <f>IFERROR(VLOOKUP($B121,[1]NUM3A!$G$3:$T$143,5,FALSE),0)</f>
        <v>2</v>
      </c>
      <c r="I121" s="105">
        <f>IFERROR(VLOOKUP($B121,[1]NUM3A!$G$3:$T$143,6,FALSE),0)</f>
        <v>2</v>
      </c>
      <c r="J121" s="105">
        <f>IFERROR(VLOOKUP($B121,[1]NUM3A!$G$3:$T$143,7,FALSE),0)</f>
        <v>4</v>
      </c>
      <c r="K121" s="105">
        <f>IFERROR(VLOOKUP($B121,[1]NUM3A!$G$3:$T$143,8,FALSE),0)</f>
        <v>2</v>
      </c>
      <c r="L121" s="105">
        <f>IFERROR(VLOOKUP($B121,[1]NUM3A!$G$3:$T$143,9,FALSE),0)</f>
        <v>21</v>
      </c>
      <c r="M121" s="105">
        <f>IFERROR(VLOOKUP($B121,[1]NUM3A!$G$3:$T$143,10,FALSE),0)</f>
        <v>1</v>
      </c>
      <c r="N121" s="105">
        <f>IFERROR(VLOOKUP($B121,[1]NUM3A!$G$3:$T$143,11,FALSE),0)</f>
        <v>0</v>
      </c>
      <c r="O121" s="105">
        <f>IFERROR(VLOOKUP($B121,[1]NUM3A!$G$3:$T$143,12,FALSE),0)</f>
        <v>2</v>
      </c>
      <c r="P121" s="105">
        <f>IFERROR(VLOOKUP($B121,[1]NUM3A!$G$3:$T$143,13,FALSE),0)</f>
        <v>0</v>
      </c>
      <c r="Q121" s="99">
        <f t="shared" si="13"/>
        <v>42</v>
      </c>
      <c r="R121" s="186"/>
      <c r="S121" s="186"/>
    </row>
    <row r="122" spans="1:19" x14ac:dyDescent="0.25">
      <c r="A122" s="11" t="s">
        <v>123</v>
      </c>
      <c r="B122" s="2" t="s">
        <v>140</v>
      </c>
      <c r="C122" s="4"/>
      <c r="D122" s="8"/>
      <c r="E122" s="105">
        <f>IFERROR(VLOOKUP($B122,[1]NUM3A!$G$3:$T$143,2,FALSE),0)</f>
        <v>5</v>
      </c>
      <c r="F122" s="105">
        <f>IFERROR(VLOOKUP($B122,[1]NUM3A!$G$3:$T$143,3,FALSE),0)</f>
        <v>6</v>
      </c>
      <c r="G122" s="105">
        <f>IFERROR(VLOOKUP($B122,[1]NUM3A!$G$3:$T$143,4,FALSE),0)</f>
        <v>1</v>
      </c>
      <c r="H122" s="105">
        <f>IFERROR(VLOOKUP($B122,[1]NUM3A!$G$3:$T$143,5,FALSE),0)</f>
        <v>8</v>
      </c>
      <c r="I122" s="105">
        <f>IFERROR(VLOOKUP($B122,[1]NUM3A!$G$3:$T$143,6,FALSE),0)</f>
        <v>3</v>
      </c>
      <c r="J122" s="105">
        <f>IFERROR(VLOOKUP($B122,[1]NUM3A!$G$3:$T$143,7,FALSE),0)</f>
        <v>1</v>
      </c>
      <c r="K122" s="105">
        <f>IFERROR(VLOOKUP($B122,[1]NUM3A!$G$3:$T$143,8,FALSE),0)</f>
        <v>3</v>
      </c>
      <c r="L122" s="105">
        <f>IFERROR(VLOOKUP($B122,[1]NUM3A!$G$3:$T$143,9,FALSE),0)</f>
        <v>1</v>
      </c>
      <c r="M122" s="105">
        <f>IFERROR(VLOOKUP($B122,[1]NUM3A!$G$3:$T$143,10,FALSE),0)</f>
        <v>4</v>
      </c>
      <c r="N122" s="105">
        <f>IFERROR(VLOOKUP($B122,[1]NUM3A!$G$3:$T$143,11,FALSE),0)</f>
        <v>4</v>
      </c>
      <c r="O122" s="105">
        <f>IFERROR(VLOOKUP($B122,[1]NUM3A!$G$3:$T$143,12,FALSE),0)</f>
        <v>3</v>
      </c>
      <c r="P122" s="105">
        <f>IFERROR(VLOOKUP($B122,[1]NUM3A!$G$3:$T$143,13,FALSE),0)</f>
        <v>1</v>
      </c>
      <c r="Q122" s="99">
        <f t="shared" si="13"/>
        <v>40</v>
      </c>
      <c r="R122" s="83"/>
      <c r="S122" s="83"/>
    </row>
    <row r="123" spans="1:19" x14ac:dyDescent="0.25">
      <c r="A123" s="11" t="s">
        <v>123</v>
      </c>
      <c r="B123" s="2" t="s">
        <v>141</v>
      </c>
      <c r="C123" s="4"/>
      <c r="D123" s="8"/>
      <c r="E123" s="105">
        <f>IFERROR(VLOOKUP($B123,[1]NUM3A!$G$3:$T$143,2,FALSE),0)</f>
        <v>0</v>
      </c>
      <c r="F123" s="105">
        <f>IFERROR(VLOOKUP($B123,[1]NUM3A!$G$3:$T$143,3,FALSE),0)</f>
        <v>2</v>
      </c>
      <c r="G123" s="105">
        <f>IFERROR(VLOOKUP($B123,[1]NUM3A!$G$3:$T$143,4,FALSE),0)</f>
        <v>3</v>
      </c>
      <c r="H123" s="105">
        <f>IFERROR(VLOOKUP($B123,[1]NUM3A!$G$3:$T$143,5,FALSE),0)</f>
        <v>3</v>
      </c>
      <c r="I123" s="105">
        <f>IFERROR(VLOOKUP($B123,[1]NUM3A!$G$3:$T$143,6,FALSE),0)</f>
        <v>0</v>
      </c>
      <c r="J123" s="105">
        <f>IFERROR(VLOOKUP($B123,[1]NUM3A!$G$3:$T$143,7,FALSE),0)</f>
        <v>3</v>
      </c>
      <c r="K123" s="105">
        <f>IFERROR(VLOOKUP($B123,[1]NUM3A!$G$3:$T$143,8,FALSE),0)</f>
        <v>0</v>
      </c>
      <c r="L123" s="105">
        <f>IFERROR(VLOOKUP($B123,[1]NUM3A!$G$3:$T$143,9,FALSE),0)</f>
        <v>6</v>
      </c>
      <c r="M123" s="105">
        <f>IFERROR(VLOOKUP($B123,[1]NUM3A!$G$3:$T$143,10,FALSE),0)</f>
        <v>3</v>
      </c>
      <c r="N123" s="105">
        <f>IFERROR(VLOOKUP($B123,[1]NUM3A!$G$3:$T$143,11,FALSE),0)</f>
        <v>1</v>
      </c>
      <c r="O123" s="105">
        <f>IFERROR(VLOOKUP($B123,[1]NUM3A!$G$3:$T$143,12,FALSE),0)</f>
        <v>1</v>
      </c>
      <c r="P123" s="105">
        <f>IFERROR(VLOOKUP($B123,[1]NUM3A!$G$3:$T$143,13,FALSE),0)</f>
        <v>4</v>
      </c>
      <c r="Q123" s="99">
        <f t="shared" si="13"/>
        <v>26</v>
      </c>
      <c r="R123" s="83"/>
      <c r="S123" s="83"/>
    </row>
    <row r="124" spans="1:19" x14ac:dyDescent="0.25">
      <c r="A124" s="137" t="s">
        <v>237</v>
      </c>
      <c r="B124" s="138"/>
      <c r="C124" s="57">
        <f>D124/'Metas Muni'!I14</f>
        <v>1.0895531927948374</v>
      </c>
      <c r="D124" s="58">
        <f>Q124/R124</f>
        <v>0.9584799437016186</v>
      </c>
      <c r="E124" s="60">
        <f>SUM(E106:E123)</f>
        <v>67</v>
      </c>
      <c r="F124" s="60">
        <f t="shared" ref="F124:Q124" si="14">SUM(F106:F123)</f>
        <v>55</v>
      </c>
      <c r="G124" s="60">
        <f t="shared" si="14"/>
        <v>61</v>
      </c>
      <c r="H124" s="60">
        <f t="shared" si="14"/>
        <v>108</v>
      </c>
      <c r="I124" s="60">
        <f t="shared" si="14"/>
        <v>159</v>
      </c>
      <c r="J124" s="60">
        <f t="shared" si="14"/>
        <v>187</v>
      </c>
      <c r="K124" s="60">
        <f t="shared" si="14"/>
        <v>105</v>
      </c>
      <c r="L124" s="60">
        <f t="shared" si="14"/>
        <v>116</v>
      </c>
      <c r="M124" s="60">
        <f t="shared" si="14"/>
        <v>173</v>
      </c>
      <c r="N124" s="60">
        <f>SUM(N106:N123)</f>
        <v>110</v>
      </c>
      <c r="O124" s="60">
        <f>SUM(O106:O123)</f>
        <v>68</v>
      </c>
      <c r="P124" s="60">
        <f>SUM(P106:P123)</f>
        <v>153</v>
      </c>
      <c r="Q124" s="60">
        <f t="shared" si="14"/>
        <v>1362</v>
      </c>
      <c r="R124" s="184">
        <v>1421</v>
      </c>
      <c r="S124" s="184"/>
    </row>
    <row r="125" spans="1:19" x14ac:dyDescent="0.25">
      <c r="A125" s="2" t="s">
        <v>143</v>
      </c>
      <c r="B125" s="2" t="s">
        <v>144</v>
      </c>
      <c r="C125" s="4"/>
      <c r="D125" s="8"/>
      <c r="E125" s="105">
        <f>IFERROR(VLOOKUP($B125,[1]NUM3A!$G$3:$T$143,2,FALSE),0)</f>
        <v>0</v>
      </c>
      <c r="F125" s="105">
        <f>IFERROR(VLOOKUP($B125,[1]NUM3A!$G$3:$T$143,3,FALSE),0)</f>
        <v>0</v>
      </c>
      <c r="G125" s="105">
        <f>IFERROR(VLOOKUP($B125,[1]NUM3A!$G$3:$T$143,4,FALSE),0)</f>
        <v>0</v>
      </c>
      <c r="H125" s="105">
        <f>IFERROR(VLOOKUP($B125,[1]NUM3A!$G$3:$T$143,5,FALSE),0)</f>
        <v>0</v>
      </c>
      <c r="I125" s="105">
        <f>IFERROR(VLOOKUP($B125,[1]NUM3A!$G$3:$T$143,6,FALSE),0)</f>
        <v>0</v>
      </c>
      <c r="J125" s="105">
        <f>IFERROR(VLOOKUP($B125,[1]NUM3A!$G$3:$T$143,7,FALSE),0)</f>
        <v>0</v>
      </c>
      <c r="K125" s="105">
        <f>IFERROR(VLOOKUP($B125,[1]NUM3A!$G$3:$T$143,8,FALSE),0)</f>
        <v>0</v>
      </c>
      <c r="L125" s="105">
        <f>IFERROR(VLOOKUP($B125,[1]NUM3A!$G$3:$T$143,9,FALSE),0)</f>
        <v>0</v>
      </c>
      <c r="M125" s="105">
        <f>IFERROR(VLOOKUP($B125,[1]NUM3A!$G$3:$T$143,10,FALSE),0)</f>
        <v>0</v>
      </c>
      <c r="N125" s="105">
        <f>IFERROR(VLOOKUP($B125,[1]NUM3A!$G$3:$T$143,11,FALSE),0)</f>
        <v>2</v>
      </c>
      <c r="O125" s="105">
        <f>IFERROR(VLOOKUP($B125,[1]NUM3A!$G$3:$T$143,12,FALSE),0)</f>
        <v>0</v>
      </c>
      <c r="P125" s="105">
        <f>IFERROR(VLOOKUP($B125,[1]NUM3A!$G$3:$T$143,13,FALSE),0)</f>
        <v>0</v>
      </c>
      <c r="Q125" s="99">
        <f t="shared" ref="Q125:Q136" si="15">SUM(E125:P125)</f>
        <v>2</v>
      </c>
      <c r="R125" s="186"/>
      <c r="S125" s="186"/>
    </row>
    <row r="126" spans="1:19" x14ac:dyDescent="0.25">
      <c r="A126" s="2" t="s">
        <v>143</v>
      </c>
      <c r="B126" s="2" t="s">
        <v>145</v>
      </c>
      <c r="C126" s="4"/>
      <c r="D126" s="8"/>
      <c r="E126" s="105">
        <f>IFERROR(VLOOKUP($B126,[1]NUM3A!$G$3:$T$143,2,FALSE),0)</f>
        <v>0</v>
      </c>
      <c r="F126" s="105">
        <f>IFERROR(VLOOKUP($B126,[1]NUM3A!$G$3:$T$143,3,FALSE),0)</f>
        <v>0</v>
      </c>
      <c r="G126" s="105">
        <f>IFERROR(VLOOKUP($B126,[1]NUM3A!$G$3:$T$143,4,FALSE),0)</f>
        <v>0</v>
      </c>
      <c r="H126" s="105">
        <f>IFERROR(VLOOKUP($B126,[1]NUM3A!$G$3:$T$143,5,FALSE),0)</f>
        <v>0</v>
      </c>
      <c r="I126" s="105">
        <f>IFERROR(VLOOKUP($B126,[1]NUM3A!$G$3:$T$143,6,FALSE),0)</f>
        <v>0</v>
      </c>
      <c r="J126" s="105">
        <f>IFERROR(VLOOKUP($B126,[1]NUM3A!$G$3:$T$143,7,FALSE),0)</f>
        <v>0</v>
      </c>
      <c r="K126" s="105">
        <f>IFERROR(VLOOKUP($B126,[1]NUM3A!$G$3:$T$143,8,FALSE),0)</f>
        <v>0</v>
      </c>
      <c r="L126" s="105">
        <f>IFERROR(VLOOKUP($B126,[1]NUM3A!$G$3:$T$143,9,FALSE),0)</f>
        <v>0</v>
      </c>
      <c r="M126" s="105">
        <f>IFERROR(VLOOKUP($B126,[1]NUM3A!$G$3:$T$143,10,FALSE),0)</f>
        <v>4</v>
      </c>
      <c r="N126" s="105">
        <f>IFERROR(VLOOKUP($B126,[1]NUM3A!$G$3:$T$143,11,FALSE),0)</f>
        <v>0</v>
      </c>
      <c r="O126" s="105">
        <f>IFERROR(VLOOKUP($B126,[1]NUM3A!$G$3:$T$143,12,FALSE),0)</f>
        <v>0</v>
      </c>
      <c r="P126" s="105">
        <f>IFERROR(VLOOKUP($B126,[1]NUM3A!$G$3:$T$143,13,FALSE),0)</f>
        <v>0</v>
      </c>
      <c r="Q126" s="99">
        <f t="shared" si="15"/>
        <v>4</v>
      </c>
      <c r="R126" s="186"/>
      <c r="S126" s="186"/>
    </row>
    <row r="127" spans="1:19" x14ac:dyDescent="0.25">
      <c r="A127" s="2" t="s">
        <v>143</v>
      </c>
      <c r="B127" s="2" t="s">
        <v>146</v>
      </c>
      <c r="C127" s="4"/>
      <c r="D127" s="8"/>
      <c r="E127" s="105">
        <f>IFERROR(VLOOKUP($B127,[1]NUM3A!$G$3:$T$143,2,FALSE),0)</f>
        <v>0</v>
      </c>
      <c r="F127" s="105">
        <f>IFERROR(VLOOKUP($B127,[1]NUM3A!$G$3:$T$143,3,FALSE),0)</f>
        <v>0</v>
      </c>
      <c r="G127" s="105">
        <f>IFERROR(VLOOKUP($B127,[1]NUM3A!$G$3:$T$143,4,FALSE),0)</f>
        <v>0</v>
      </c>
      <c r="H127" s="105">
        <f>IFERROR(VLOOKUP($B127,[1]NUM3A!$G$3:$T$143,5,FALSE),0)</f>
        <v>0</v>
      </c>
      <c r="I127" s="105">
        <f>IFERROR(VLOOKUP($B127,[1]NUM3A!$G$3:$T$143,6,FALSE),0)</f>
        <v>0</v>
      </c>
      <c r="J127" s="105">
        <f>IFERROR(VLOOKUP($B127,[1]NUM3A!$G$3:$T$143,7,FALSE),0)</f>
        <v>3</v>
      </c>
      <c r="K127" s="105">
        <f>IFERROR(VLOOKUP($B127,[1]NUM3A!$G$3:$T$143,8,FALSE),0)</f>
        <v>5</v>
      </c>
      <c r="L127" s="105">
        <f>IFERROR(VLOOKUP($B127,[1]NUM3A!$G$3:$T$143,9,FALSE),0)</f>
        <v>3</v>
      </c>
      <c r="M127" s="105">
        <f>IFERROR(VLOOKUP($B127,[1]NUM3A!$G$3:$T$143,10,FALSE),0)</f>
        <v>0</v>
      </c>
      <c r="N127" s="105">
        <f>IFERROR(VLOOKUP($B127,[1]NUM3A!$G$3:$T$143,11,FALSE),0)</f>
        <v>0</v>
      </c>
      <c r="O127" s="105">
        <f>IFERROR(VLOOKUP($B127,[1]NUM3A!$G$3:$T$143,12,FALSE),0)</f>
        <v>0</v>
      </c>
      <c r="P127" s="105">
        <f>IFERROR(VLOOKUP($B127,[1]NUM3A!$G$3:$T$143,13,FALSE),0)</f>
        <v>0</v>
      </c>
      <c r="Q127" s="99">
        <f t="shared" si="15"/>
        <v>11</v>
      </c>
      <c r="R127" s="186"/>
      <c r="S127" s="186"/>
    </row>
    <row r="128" spans="1:19" x14ac:dyDescent="0.25">
      <c r="A128" s="2" t="s">
        <v>143</v>
      </c>
      <c r="B128" s="2" t="s">
        <v>147</v>
      </c>
      <c r="C128" s="4"/>
      <c r="D128" s="8"/>
      <c r="E128" s="105">
        <f>IFERROR(VLOOKUP($B128,[1]NUM3A!$G$3:$T$143,2,FALSE),0)</f>
        <v>0</v>
      </c>
      <c r="F128" s="105">
        <f>IFERROR(VLOOKUP($B128,[1]NUM3A!$G$3:$T$143,3,FALSE),0)</f>
        <v>0</v>
      </c>
      <c r="G128" s="105">
        <f>IFERROR(VLOOKUP($B128,[1]NUM3A!$G$3:$T$143,4,FALSE),0)</f>
        <v>0</v>
      </c>
      <c r="H128" s="105">
        <f>IFERROR(VLOOKUP($B128,[1]NUM3A!$G$3:$T$143,5,FALSE),0)</f>
        <v>0</v>
      </c>
      <c r="I128" s="105">
        <f>IFERROR(VLOOKUP($B128,[1]NUM3A!$G$3:$T$143,6,FALSE),0)</f>
        <v>0</v>
      </c>
      <c r="J128" s="105">
        <f>IFERROR(VLOOKUP($B128,[1]NUM3A!$G$3:$T$143,7,FALSE),0)</f>
        <v>0</v>
      </c>
      <c r="K128" s="105">
        <f>IFERROR(VLOOKUP($B128,[1]NUM3A!$G$3:$T$143,8,FALSE),0)</f>
        <v>0</v>
      </c>
      <c r="L128" s="105">
        <f>IFERROR(VLOOKUP($B128,[1]NUM3A!$G$3:$T$143,9,FALSE),0)</f>
        <v>0</v>
      </c>
      <c r="M128" s="105">
        <f>IFERROR(VLOOKUP($B128,[1]NUM3A!$G$3:$T$143,10,FALSE),0)</f>
        <v>0</v>
      </c>
      <c r="N128" s="105">
        <f>IFERROR(VLOOKUP($B128,[1]NUM3A!$G$3:$T$143,11,FALSE),0)</f>
        <v>0</v>
      </c>
      <c r="O128" s="105">
        <f>IFERROR(VLOOKUP($B128,[1]NUM3A!$G$3:$T$143,12,FALSE),0)</f>
        <v>0</v>
      </c>
      <c r="P128" s="105">
        <f>IFERROR(VLOOKUP($B128,[1]NUM3A!$G$3:$T$143,13,FALSE),0)</f>
        <v>0</v>
      </c>
      <c r="Q128" s="99">
        <f t="shared" si="15"/>
        <v>0</v>
      </c>
      <c r="R128" s="186"/>
      <c r="S128" s="186"/>
    </row>
    <row r="129" spans="1:19" x14ac:dyDescent="0.25">
      <c r="A129" s="2" t="s">
        <v>143</v>
      </c>
      <c r="B129" s="2" t="s">
        <v>148</v>
      </c>
      <c r="C129" s="4"/>
      <c r="D129" s="8"/>
      <c r="E129" s="105">
        <f>IFERROR(VLOOKUP($B129,[1]NUM3A!$G$3:$T$143,2,FALSE),0)</f>
        <v>0</v>
      </c>
      <c r="F129" s="105">
        <f>IFERROR(VLOOKUP($B129,[1]NUM3A!$G$3:$T$143,3,FALSE),0)</f>
        <v>1</v>
      </c>
      <c r="G129" s="105">
        <f>IFERROR(VLOOKUP($B129,[1]NUM3A!$G$3:$T$143,4,FALSE),0)</f>
        <v>0</v>
      </c>
      <c r="H129" s="105">
        <f>IFERROR(VLOOKUP($B129,[1]NUM3A!$G$3:$T$143,5,FALSE),0)</f>
        <v>12</v>
      </c>
      <c r="I129" s="105">
        <f>IFERROR(VLOOKUP($B129,[1]NUM3A!$G$3:$T$143,6,FALSE),0)</f>
        <v>0</v>
      </c>
      <c r="J129" s="105">
        <f>IFERROR(VLOOKUP($B129,[1]NUM3A!$G$3:$T$143,7,FALSE),0)</f>
        <v>0</v>
      </c>
      <c r="K129" s="105">
        <f>IFERROR(VLOOKUP($B129,[1]NUM3A!$G$3:$T$143,8,FALSE),0)</f>
        <v>0</v>
      </c>
      <c r="L129" s="105">
        <f>IFERROR(VLOOKUP($B129,[1]NUM3A!$G$3:$T$143,9,FALSE),0)</f>
        <v>0</v>
      </c>
      <c r="M129" s="105">
        <f>IFERROR(VLOOKUP($B129,[1]NUM3A!$G$3:$T$143,10,FALSE),0)</f>
        <v>0</v>
      </c>
      <c r="N129" s="105">
        <f>IFERROR(VLOOKUP($B129,[1]NUM3A!$G$3:$T$143,11,FALSE),0)</f>
        <v>0</v>
      </c>
      <c r="O129" s="105">
        <f>IFERROR(VLOOKUP($B129,[1]NUM3A!$G$3:$T$143,12,FALSE),0)</f>
        <v>0</v>
      </c>
      <c r="P129" s="105">
        <f>IFERROR(VLOOKUP($B129,[1]NUM3A!$G$3:$T$143,13,FALSE),0)</f>
        <v>0</v>
      </c>
      <c r="Q129" s="99">
        <f t="shared" si="15"/>
        <v>13</v>
      </c>
      <c r="R129" s="186"/>
      <c r="S129" s="186"/>
    </row>
    <row r="130" spans="1:19" x14ac:dyDescent="0.25">
      <c r="A130" s="2" t="s">
        <v>143</v>
      </c>
      <c r="B130" s="2" t="s">
        <v>149</v>
      </c>
      <c r="C130" s="4"/>
      <c r="D130" s="8"/>
      <c r="E130" s="105">
        <f>IFERROR(VLOOKUP($B130,[1]NUM3A!$G$3:$T$143,2,FALSE),0)</f>
        <v>0</v>
      </c>
      <c r="F130" s="105">
        <f>IFERROR(VLOOKUP($B130,[1]NUM3A!$G$3:$T$143,3,FALSE),0)</f>
        <v>0</v>
      </c>
      <c r="G130" s="105">
        <f>IFERROR(VLOOKUP($B130,[1]NUM3A!$G$3:$T$143,4,FALSE),0)</f>
        <v>0</v>
      </c>
      <c r="H130" s="105">
        <f>IFERROR(VLOOKUP($B130,[1]NUM3A!$G$3:$T$143,5,FALSE),0)</f>
        <v>0</v>
      </c>
      <c r="I130" s="105">
        <f>IFERROR(VLOOKUP($B130,[1]NUM3A!$G$3:$T$143,6,FALSE),0)</f>
        <v>0</v>
      </c>
      <c r="J130" s="105">
        <f>IFERROR(VLOOKUP($B130,[1]NUM3A!$G$3:$T$143,7,FALSE),0)</f>
        <v>0</v>
      </c>
      <c r="K130" s="105">
        <f>IFERROR(VLOOKUP($B130,[1]NUM3A!$G$3:$T$143,8,FALSE),0)</f>
        <v>0</v>
      </c>
      <c r="L130" s="105">
        <f>IFERROR(VLOOKUP($B130,[1]NUM3A!$G$3:$T$143,9,FALSE),0)</f>
        <v>0</v>
      </c>
      <c r="M130" s="105">
        <f>IFERROR(VLOOKUP($B130,[1]NUM3A!$G$3:$T$143,10,FALSE),0)</f>
        <v>2</v>
      </c>
      <c r="N130" s="105">
        <f>IFERROR(VLOOKUP($B130,[1]NUM3A!$G$3:$T$143,11,FALSE),0)</f>
        <v>0</v>
      </c>
      <c r="O130" s="105">
        <f>IFERROR(VLOOKUP($B130,[1]NUM3A!$G$3:$T$143,12,FALSE),0)</f>
        <v>0</v>
      </c>
      <c r="P130" s="105">
        <f>IFERROR(VLOOKUP($B130,[1]NUM3A!$G$3:$T$143,13,FALSE),0)</f>
        <v>0</v>
      </c>
      <c r="Q130" s="99">
        <f t="shared" si="15"/>
        <v>2</v>
      </c>
      <c r="R130" s="186"/>
      <c r="S130" s="186"/>
    </row>
    <row r="131" spans="1:19" x14ac:dyDescent="0.25">
      <c r="A131" s="2" t="s">
        <v>143</v>
      </c>
      <c r="B131" s="2" t="s">
        <v>150</v>
      </c>
      <c r="C131" s="4"/>
      <c r="D131" s="8"/>
      <c r="E131" s="105">
        <f>IFERROR(VLOOKUP($B131,[1]NUM3A!$G$3:$T$143,2,FALSE),0)</f>
        <v>0</v>
      </c>
      <c r="F131" s="105">
        <f>IFERROR(VLOOKUP($B131,[1]NUM3A!$G$3:$T$143,3,FALSE),0)</f>
        <v>0</v>
      </c>
      <c r="G131" s="105">
        <f>IFERROR(VLOOKUP($B131,[1]NUM3A!$G$3:$T$143,4,FALSE),0)</f>
        <v>0</v>
      </c>
      <c r="H131" s="105">
        <f>IFERROR(VLOOKUP($B131,[1]NUM3A!$G$3:$T$143,5,FALSE),0)</f>
        <v>0</v>
      </c>
      <c r="I131" s="105">
        <f>IFERROR(VLOOKUP($B131,[1]NUM3A!$G$3:$T$143,6,FALSE),0)</f>
        <v>0</v>
      </c>
      <c r="J131" s="105">
        <f>IFERROR(VLOOKUP($B131,[1]NUM3A!$G$3:$T$143,7,FALSE),0)</f>
        <v>0</v>
      </c>
      <c r="K131" s="105">
        <f>IFERROR(VLOOKUP($B131,[1]NUM3A!$G$3:$T$143,8,FALSE),0)</f>
        <v>0</v>
      </c>
      <c r="L131" s="105">
        <f>IFERROR(VLOOKUP($B131,[1]NUM3A!$G$3:$T$143,9,FALSE),0)</f>
        <v>0</v>
      </c>
      <c r="M131" s="105">
        <f>IFERROR(VLOOKUP($B131,[1]NUM3A!$G$3:$T$143,10,FALSE),0)</f>
        <v>0</v>
      </c>
      <c r="N131" s="105">
        <f>IFERROR(VLOOKUP($B131,[1]NUM3A!$G$3:$T$143,11,FALSE),0)</f>
        <v>0</v>
      </c>
      <c r="O131" s="105">
        <f>IFERROR(VLOOKUP($B131,[1]NUM3A!$G$3:$T$143,12,FALSE),0)</f>
        <v>0</v>
      </c>
      <c r="P131" s="105">
        <f>IFERROR(VLOOKUP($B131,[1]NUM3A!$G$3:$T$143,13,FALSE),0)</f>
        <v>0</v>
      </c>
      <c r="Q131" s="99">
        <f t="shared" si="15"/>
        <v>0</v>
      </c>
      <c r="R131" s="186"/>
      <c r="S131" s="186"/>
    </row>
    <row r="132" spans="1:19" x14ac:dyDescent="0.25">
      <c r="A132" s="2" t="s">
        <v>143</v>
      </c>
      <c r="B132" s="2" t="s">
        <v>151</v>
      </c>
      <c r="C132" s="4"/>
      <c r="D132" s="8"/>
      <c r="E132" s="105">
        <f>IFERROR(VLOOKUP($B132,[1]NUM3A!$G$3:$T$143,2,FALSE),0)</f>
        <v>0</v>
      </c>
      <c r="F132" s="105">
        <f>IFERROR(VLOOKUP($B132,[1]NUM3A!$G$3:$T$143,3,FALSE),0)</f>
        <v>0</v>
      </c>
      <c r="G132" s="105">
        <f>IFERROR(VLOOKUP($B132,[1]NUM3A!$G$3:$T$143,4,FALSE),0)</f>
        <v>17</v>
      </c>
      <c r="H132" s="105">
        <f>IFERROR(VLOOKUP($B132,[1]NUM3A!$G$3:$T$143,5,FALSE),0)</f>
        <v>0</v>
      </c>
      <c r="I132" s="105">
        <f>IFERROR(VLOOKUP($B132,[1]NUM3A!$G$3:$T$143,6,FALSE),0)</f>
        <v>0</v>
      </c>
      <c r="J132" s="105">
        <f>IFERROR(VLOOKUP($B132,[1]NUM3A!$G$3:$T$143,7,FALSE),0)</f>
        <v>1</v>
      </c>
      <c r="K132" s="105">
        <f>IFERROR(VLOOKUP($B132,[1]NUM3A!$G$3:$T$143,8,FALSE),0)</f>
        <v>0</v>
      </c>
      <c r="L132" s="105">
        <f>IFERROR(VLOOKUP($B132,[1]NUM3A!$G$3:$T$143,9,FALSE),0)</f>
        <v>0</v>
      </c>
      <c r="M132" s="105">
        <f>IFERROR(VLOOKUP($B132,[1]NUM3A!$G$3:$T$143,10,FALSE),0)</f>
        <v>0</v>
      </c>
      <c r="N132" s="105">
        <f>IFERROR(VLOOKUP($B132,[1]NUM3A!$G$3:$T$143,11,FALSE),0)</f>
        <v>0</v>
      </c>
      <c r="O132" s="105">
        <f>IFERROR(VLOOKUP($B132,[1]NUM3A!$G$3:$T$143,12,FALSE),0)</f>
        <v>0</v>
      </c>
      <c r="P132" s="105">
        <f>IFERROR(VLOOKUP($B132,[1]NUM3A!$G$3:$T$143,13,FALSE),0)</f>
        <v>0</v>
      </c>
      <c r="Q132" s="99">
        <f t="shared" si="15"/>
        <v>18</v>
      </c>
      <c r="R132" s="186"/>
      <c r="S132" s="186"/>
    </row>
    <row r="133" spans="1:19" x14ac:dyDescent="0.25">
      <c r="A133" s="2" t="s">
        <v>143</v>
      </c>
      <c r="B133" s="2" t="s">
        <v>152</v>
      </c>
      <c r="C133" s="4"/>
      <c r="D133" s="8"/>
      <c r="E133" s="105">
        <f>IFERROR(VLOOKUP($B133,[1]NUM3A!$G$3:$T$143,2,FALSE),0)</f>
        <v>0</v>
      </c>
      <c r="F133" s="105">
        <f>IFERROR(VLOOKUP($B133,[1]NUM3A!$G$3:$T$143,3,FALSE),0)</f>
        <v>0</v>
      </c>
      <c r="G133" s="105">
        <f>IFERROR(VLOOKUP($B133,[1]NUM3A!$G$3:$T$143,4,FALSE),0)</f>
        <v>0</v>
      </c>
      <c r="H133" s="105">
        <f>IFERROR(VLOOKUP($B133,[1]NUM3A!$G$3:$T$143,5,FALSE),0)</f>
        <v>0</v>
      </c>
      <c r="I133" s="105">
        <f>IFERROR(VLOOKUP($B133,[1]NUM3A!$G$3:$T$143,6,FALSE),0)</f>
        <v>0</v>
      </c>
      <c r="J133" s="105">
        <f>IFERROR(VLOOKUP($B133,[1]NUM3A!$G$3:$T$143,7,FALSE),0)</f>
        <v>5</v>
      </c>
      <c r="K133" s="105">
        <f>IFERROR(VLOOKUP($B133,[1]NUM3A!$G$3:$T$143,8,FALSE),0)</f>
        <v>2</v>
      </c>
      <c r="L133" s="105">
        <f>IFERROR(VLOOKUP($B133,[1]NUM3A!$G$3:$T$143,9,FALSE),0)</f>
        <v>0</v>
      </c>
      <c r="M133" s="105">
        <f>IFERROR(VLOOKUP($B133,[1]NUM3A!$G$3:$T$143,10,FALSE),0)</f>
        <v>0</v>
      </c>
      <c r="N133" s="105">
        <f>IFERROR(VLOOKUP($B133,[1]NUM3A!$G$3:$T$143,11,FALSE),0)</f>
        <v>0</v>
      </c>
      <c r="O133" s="105">
        <f>IFERROR(VLOOKUP($B133,[1]NUM3A!$G$3:$T$143,12,FALSE),0)</f>
        <v>0</v>
      </c>
      <c r="P133" s="105">
        <f>IFERROR(VLOOKUP($B133,[1]NUM3A!$G$3:$T$143,13,FALSE),0)</f>
        <v>0</v>
      </c>
      <c r="Q133" s="99">
        <f t="shared" si="15"/>
        <v>7</v>
      </c>
      <c r="R133" s="186"/>
      <c r="S133" s="186"/>
    </row>
    <row r="134" spans="1:19" x14ac:dyDescent="0.25">
      <c r="A134" s="2" t="s">
        <v>143</v>
      </c>
      <c r="B134" s="2" t="s">
        <v>153</v>
      </c>
      <c r="C134" s="4"/>
      <c r="D134" s="8"/>
      <c r="E134" s="105">
        <f>IFERROR(VLOOKUP($B134,[1]NUM3A!$G$3:$T$143,2,FALSE),0)</f>
        <v>1</v>
      </c>
      <c r="F134" s="105">
        <f>IFERROR(VLOOKUP($B134,[1]NUM3A!$G$3:$T$143,3,FALSE),0)</f>
        <v>0</v>
      </c>
      <c r="G134" s="105">
        <f>IFERROR(VLOOKUP($B134,[1]NUM3A!$G$3:$T$143,4,FALSE),0)</f>
        <v>0</v>
      </c>
      <c r="H134" s="105">
        <f>IFERROR(VLOOKUP($B134,[1]NUM3A!$G$3:$T$143,5,FALSE),0)</f>
        <v>0</v>
      </c>
      <c r="I134" s="105">
        <f>IFERROR(VLOOKUP($B134,[1]NUM3A!$G$3:$T$143,6,FALSE),0)</f>
        <v>0</v>
      </c>
      <c r="J134" s="105">
        <f>IFERROR(VLOOKUP($B134,[1]NUM3A!$G$3:$T$143,7,FALSE),0)</f>
        <v>0</v>
      </c>
      <c r="K134" s="105">
        <f>IFERROR(VLOOKUP($B134,[1]NUM3A!$G$3:$T$143,8,FALSE),0)</f>
        <v>0</v>
      </c>
      <c r="L134" s="105">
        <f>IFERROR(VLOOKUP($B134,[1]NUM3A!$G$3:$T$143,9,FALSE),0)</f>
        <v>0</v>
      </c>
      <c r="M134" s="105">
        <f>IFERROR(VLOOKUP($B134,[1]NUM3A!$G$3:$T$143,10,FALSE),0)</f>
        <v>0</v>
      </c>
      <c r="N134" s="105">
        <f>IFERROR(VLOOKUP($B134,[1]NUM3A!$G$3:$T$143,11,FALSE),0)</f>
        <v>0</v>
      </c>
      <c r="O134" s="105">
        <f>IFERROR(VLOOKUP($B134,[1]NUM3A!$G$3:$T$143,12,FALSE),0)</f>
        <v>0</v>
      </c>
      <c r="P134" s="105">
        <f>IFERROR(VLOOKUP($B134,[1]NUM3A!$G$3:$T$143,13,FALSE),0)</f>
        <v>0</v>
      </c>
      <c r="Q134" s="99">
        <f t="shared" si="15"/>
        <v>1</v>
      </c>
      <c r="R134" s="186"/>
      <c r="S134" s="186"/>
    </row>
    <row r="135" spans="1:19" x14ac:dyDescent="0.25">
      <c r="A135" s="2" t="s">
        <v>143</v>
      </c>
      <c r="B135" s="2" t="s">
        <v>154</v>
      </c>
      <c r="C135" s="4"/>
      <c r="D135" s="8"/>
      <c r="E135" s="105">
        <f>IFERROR(VLOOKUP($B135,[1]NUM3A!$G$3:$T$143,2,FALSE),0)</f>
        <v>0</v>
      </c>
      <c r="F135" s="105">
        <f>IFERROR(VLOOKUP($B135,[1]NUM3A!$G$3:$T$143,3,FALSE),0)</f>
        <v>1</v>
      </c>
      <c r="G135" s="105">
        <f>IFERROR(VLOOKUP($B135,[1]NUM3A!$G$3:$T$143,4,FALSE),0)</f>
        <v>0</v>
      </c>
      <c r="H135" s="105">
        <f>IFERROR(VLOOKUP($B135,[1]NUM3A!$G$3:$T$143,5,FALSE),0)</f>
        <v>0</v>
      </c>
      <c r="I135" s="105">
        <f>IFERROR(VLOOKUP($B135,[1]NUM3A!$G$3:$T$143,6,FALSE),0)</f>
        <v>0</v>
      </c>
      <c r="J135" s="105">
        <f>IFERROR(VLOOKUP($B135,[1]NUM3A!$G$3:$T$143,7,FALSE),0)</f>
        <v>0</v>
      </c>
      <c r="K135" s="105">
        <f>IFERROR(VLOOKUP($B135,[1]NUM3A!$G$3:$T$143,8,FALSE),0)</f>
        <v>0</v>
      </c>
      <c r="L135" s="105">
        <f>IFERROR(VLOOKUP($B135,[1]NUM3A!$G$3:$T$143,9,FALSE),0)</f>
        <v>0</v>
      </c>
      <c r="M135" s="105">
        <f>IFERROR(VLOOKUP($B135,[1]NUM3A!$G$3:$T$143,10,FALSE),0)</f>
        <v>0</v>
      </c>
      <c r="N135" s="105">
        <f>IFERROR(VLOOKUP($B135,[1]NUM3A!$G$3:$T$143,11,FALSE),0)</f>
        <v>0</v>
      </c>
      <c r="O135" s="105">
        <f>IFERROR(VLOOKUP($B135,[1]NUM3A!$G$3:$T$143,12,FALSE),0)</f>
        <v>0</v>
      </c>
      <c r="P135" s="105">
        <f>IFERROR(VLOOKUP($B135,[1]NUM3A!$G$3:$T$143,13,FALSE),0)</f>
        <v>0</v>
      </c>
      <c r="Q135" s="99">
        <f t="shared" si="15"/>
        <v>1</v>
      </c>
      <c r="R135" s="186"/>
      <c r="S135" s="186"/>
    </row>
    <row r="136" spans="1:19" x14ac:dyDescent="0.25">
      <c r="A136" s="2" t="s">
        <v>143</v>
      </c>
      <c r="B136" s="2" t="s">
        <v>155</v>
      </c>
      <c r="C136" s="4"/>
      <c r="D136" s="8"/>
      <c r="E136" s="105">
        <f>IFERROR(VLOOKUP($B136,[1]NUM3A!$G$3:$T$143,2,FALSE),0)</f>
        <v>3</v>
      </c>
      <c r="F136" s="105">
        <f>IFERROR(VLOOKUP($B136,[1]NUM3A!$G$3:$T$143,3,FALSE),0)</f>
        <v>0</v>
      </c>
      <c r="G136" s="105">
        <f>IFERROR(VLOOKUP($B136,[1]NUM3A!$G$3:$T$143,4,FALSE),0)</f>
        <v>0</v>
      </c>
      <c r="H136" s="105">
        <f>IFERROR(VLOOKUP($B136,[1]NUM3A!$G$3:$T$143,5,FALSE),0)</f>
        <v>0</v>
      </c>
      <c r="I136" s="105">
        <f>IFERROR(VLOOKUP($B136,[1]NUM3A!$G$3:$T$143,6,FALSE),0)</f>
        <v>0</v>
      </c>
      <c r="J136" s="105">
        <f>IFERROR(VLOOKUP($B136,[1]NUM3A!$G$3:$T$143,7,FALSE),0)</f>
        <v>0</v>
      </c>
      <c r="K136" s="105">
        <f>IFERROR(VLOOKUP($B136,[1]NUM3A!$G$3:$T$143,8,FALSE),0)</f>
        <v>0</v>
      </c>
      <c r="L136" s="105">
        <f>IFERROR(VLOOKUP($B136,[1]NUM3A!$G$3:$T$143,9,FALSE),0)</f>
        <v>0</v>
      </c>
      <c r="M136" s="105">
        <f>IFERROR(VLOOKUP($B136,[1]NUM3A!$G$3:$T$143,10,FALSE),0)</f>
        <v>0</v>
      </c>
      <c r="N136" s="105">
        <f>IFERROR(VLOOKUP($B136,[1]NUM3A!$G$3:$T$143,11,FALSE),0)</f>
        <v>0</v>
      </c>
      <c r="O136" s="105">
        <f>IFERROR(VLOOKUP($B136,[1]NUM3A!$G$3:$T$143,12,FALSE),0)</f>
        <v>0</v>
      </c>
      <c r="P136" s="105">
        <f>IFERROR(VLOOKUP($B136,[1]NUM3A!$G$3:$T$143,13,FALSE),0)</f>
        <v>0</v>
      </c>
      <c r="Q136" s="99">
        <f t="shared" si="15"/>
        <v>3</v>
      </c>
      <c r="R136" s="186"/>
      <c r="S136" s="186"/>
    </row>
    <row r="137" spans="1:19" x14ac:dyDescent="0.25">
      <c r="A137" s="137" t="s">
        <v>238</v>
      </c>
      <c r="B137" s="138"/>
      <c r="C137" s="57">
        <f>D137/'Metas Muni'!I15</f>
        <v>1.0333230001033324</v>
      </c>
      <c r="D137" s="58">
        <f>Q137/R137</f>
        <v>0.93939393939393945</v>
      </c>
      <c r="E137" s="60">
        <f>SUM(E125:E136)</f>
        <v>4</v>
      </c>
      <c r="F137" s="60">
        <f>SUM(F125:F136)</f>
        <v>2</v>
      </c>
      <c r="G137" s="60">
        <f>SUM(G125:G136)</f>
        <v>17</v>
      </c>
      <c r="H137" s="60">
        <f>SUM(H125:H136)</f>
        <v>12</v>
      </c>
      <c r="I137" s="60">
        <f t="shared" ref="I137:N137" si="16">SUM(I125:I136)</f>
        <v>0</v>
      </c>
      <c r="J137" s="60">
        <f t="shared" si="16"/>
        <v>9</v>
      </c>
      <c r="K137" s="60">
        <f t="shared" si="16"/>
        <v>7</v>
      </c>
      <c r="L137" s="60">
        <f t="shared" si="16"/>
        <v>3</v>
      </c>
      <c r="M137" s="60">
        <f t="shared" si="16"/>
        <v>6</v>
      </c>
      <c r="N137" s="60">
        <f t="shared" si="16"/>
        <v>2</v>
      </c>
      <c r="O137" s="60">
        <f>SUM(O125:O136)</f>
        <v>0</v>
      </c>
      <c r="P137" s="60">
        <f>SUM(P125:P136)</f>
        <v>0</v>
      </c>
      <c r="Q137" s="101">
        <f>SUM(Q125:Q136)</f>
        <v>62</v>
      </c>
      <c r="R137" s="184">
        <v>66</v>
      </c>
      <c r="S137" s="184"/>
    </row>
    <row r="138" spans="1:19" x14ac:dyDescent="0.25">
      <c r="A138" s="2" t="s">
        <v>157</v>
      </c>
      <c r="B138" s="2" t="s">
        <v>158</v>
      </c>
      <c r="C138" s="4"/>
      <c r="D138" s="8"/>
      <c r="E138" s="105">
        <f>IFERROR(VLOOKUP($B138,[1]NUM3A!$G$3:$T$143,2,FALSE),0)</f>
        <v>7</v>
      </c>
      <c r="F138" s="105">
        <f>IFERROR(VLOOKUP($B138,[1]NUM3A!$G$3:$T$143,3,FALSE),0)</f>
        <v>8</v>
      </c>
      <c r="G138" s="105">
        <f>IFERROR(VLOOKUP($B138,[1]NUM3A!$G$3:$T$143,4,FALSE),0)</f>
        <v>9</v>
      </c>
      <c r="H138" s="105">
        <f>IFERROR(VLOOKUP($B138,[1]NUM3A!$G$3:$T$143,5,FALSE),0)</f>
        <v>12</v>
      </c>
      <c r="I138" s="105">
        <f>IFERROR(VLOOKUP($B138,[1]NUM3A!$G$3:$T$143,6,FALSE),0)</f>
        <v>16</v>
      </c>
      <c r="J138" s="105">
        <f>IFERROR(VLOOKUP($B138,[1]NUM3A!$G$3:$T$143,7,FALSE),0)</f>
        <v>3</v>
      </c>
      <c r="K138" s="105">
        <f>IFERROR(VLOOKUP($B138,[1]NUM3A!$G$3:$T$143,8,FALSE),0)</f>
        <v>11</v>
      </c>
      <c r="L138" s="105">
        <f>IFERROR(VLOOKUP($B138,[1]NUM3A!$G$3:$T$143,9,FALSE),0)</f>
        <v>16</v>
      </c>
      <c r="M138" s="105">
        <f>IFERROR(VLOOKUP($B138,[1]NUM3A!$G$3:$T$143,10,FALSE),0)</f>
        <v>31</v>
      </c>
      <c r="N138" s="105">
        <f>IFERROR(VLOOKUP($B138,[1]NUM3A!$G$3:$T$143,11,FALSE),0)</f>
        <v>17</v>
      </c>
      <c r="O138" s="105">
        <f>IFERROR(VLOOKUP($B138,[1]NUM3A!$G$3:$T$143,12,FALSE),0)</f>
        <v>14</v>
      </c>
      <c r="P138" s="105">
        <f>IFERROR(VLOOKUP($B138,[1]NUM3A!$G$3:$T$143,13,FALSE),0)</f>
        <v>11</v>
      </c>
      <c r="Q138" s="99">
        <f t="shared" ref="Q138:Q150" si="17">SUM(E138:P138)</f>
        <v>155</v>
      </c>
      <c r="R138" s="186"/>
      <c r="S138" s="186"/>
    </row>
    <row r="139" spans="1:19" x14ac:dyDescent="0.25">
      <c r="A139" s="2" t="s">
        <v>157</v>
      </c>
      <c r="B139" s="2" t="s">
        <v>159</v>
      </c>
      <c r="C139" s="4"/>
      <c r="D139" s="8"/>
      <c r="E139" s="105">
        <f>IFERROR(VLOOKUP($B139,[1]NUM3A!$G$3:$T$143,2,FALSE),0)</f>
        <v>6</v>
      </c>
      <c r="F139" s="105">
        <f>IFERROR(VLOOKUP($B139,[1]NUM3A!$G$3:$T$143,3,FALSE),0)</f>
        <v>0</v>
      </c>
      <c r="G139" s="105">
        <f>IFERROR(VLOOKUP($B139,[1]NUM3A!$G$3:$T$143,4,FALSE),0)</f>
        <v>6</v>
      </c>
      <c r="H139" s="105">
        <f>IFERROR(VLOOKUP($B139,[1]NUM3A!$G$3:$T$143,5,FALSE),0)</f>
        <v>9</v>
      </c>
      <c r="I139" s="105">
        <f>IFERROR(VLOOKUP($B139,[1]NUM3A!$G$3:$T$143,6,FALSE),0)</f>
        <v>4</v>
      </c>
      <c r="J139" s="105">
        <f>IFERROR(VLOOKUP($B139,[1]NUM3A!$G$3:$T$143,7,FALSE),0)</f>
        <v>5</v>
      </c>
      <c r="K139" s="105">
        <f>IFERROR(VLOOKUP($B139,[1]NUM3A!$G$3:$T$143,8,FALSE),0)</f>
        <v>0</v>
      </c>
      <c r="L139" s="105">
        <f>IFERROR(VLOOKUP($B139,[1]NUM3A!$G$3:$T$143,9,FALSE),0)</f>
        <v>5</v>
      </c>
      <c r="M139" s="105">
        <f>IFERROR(VLOOKUP($B139,[1]NUM3A!$G$3:$T$143,10,FALSE),0)</f>
        <v>0</v>
      </c>
      <c r="N139" s="105">
        <f>IFERROR(VLOOKUP($B139,[1]NUM3A!$G$3:$T$143,11,FALSE),0)</f>
        <v>13</v>
      </c>
      <c r="O139" s="105">
        <f>IFERROR(VLOOKUP($B139,[1]NUM3A!$G$3:$T$143,12,FALSE),0)</f>
        <v>5</v>
      </c>
      <c r="P139" s="105">
        <f>IFERROR(VLOOKUP($B139,[1]NUM3A!$G$3:$T$143,13,FALSE),0)</f>
        <v>2</v>
      </c>
      <c r="Q139" s="99">
        <f t="shared" si="17"/>
        <v>55</v>
      </c>
      <c r="R139" s="186"/>
      <c r="S139" s="186"/>
    </row>
    <row r="140" spans="1:19" x14ac:dyDescent="0.25">
      <c r="A140" s="2" t="s">
        <v>157</v>
      </c>
      <c r="B140" s="2" t="s">
        <v>160</v>
      </c>
      <c r="C140" s="4"/>
      <c r="D140" s="8"/>
      <c r="E140" s="105">
        <f>IFERROR(VLOOKUP($B140,[1]NUM3A!$G$3:$T$143,2,FALSE),0)</f>
        <v>3</v>
      </c>
      <c r="F140" s="105">
        <f>IFERROR(VLOOKUP($B140,[1]NUM3A!$G$3:$T$143,3,FALSE),0)</f>
        <v>2</v>
      </c>
      <c r="G140" s="105">
        <f>IFERROR(VLOOKUP($B140,[1]NUM3A!$G$3:$T$143,4,FALSE),0)</f>
        <v>0</v>
      </c>
      <c r="H140" s="105">
        <f>IFERROR(VLOOKUP($B140,[1]NUM3A!$G$3:$T$143,5,FALSE),0)</f>
        <v>0</v>
      </c>
      <c r="I140" s="105">
        <f>IFERROR(VLOOKUP($B140,[1]NUM3A!$G$3:$T$143,6,FALSE),0)</f>
        <v>4</v>
      </c>
      <c r="J140" s="105">
        <f>IFERROR(VLOOKUP($B140,[1]NUM3A!$G$3:$T$143,7,FALSE),0)</f>
        <v>1</v>
      </c>
      <c r="K140" s="105">
        <f>IFERROR(VLOOKUP($B140,[1]NUM3A!$G$3:$T$143,8,FALSE),0)</f>
        <v>5</v>
      </c>
      <c r="L140" s="105">
        <f>IFERROR(VLOOKUP($B140,[1]NUM3A!$G$3:$T$143,9,FALSE),0)</f>
        <v>1</v>
      </c>
      <c r="M140" s="105">
        <f>IFERROR(VLOOKUP($B140,[1]NUM3A!$G$3:$T$143,10,FALSE),0)</f>
        <v>2</v>
      </c>
      <c r="N140" s="105">
        <f>IFERROR(VLOOKUP($B140,[1]NUM3A!$G$3:$T$143,11,FALSE),0)</f>
        <v>4</v>
      </c>
      <c r="O140" s="105">
        <f>IFERROR(VLOOKUP($B140,[1]NUM3A!$G$3:$T$143,12,FALSE),0)</f>
        <v>4</v>
      </c>
      <c r="P140" s="105">
        <f>IFERROR(VLOOKUP($B140,[1]NUM3A!$G$3:$T$143,13,FALSE),0)</f>
        <v>1</v>
      </c>
      <c r="Q140" s="99">
        <f t="shared" si="17"/>
        <v>27</v>
      </c>
      <c r="R140" s="186"/>
      <c r="S140" s="186"/>
    </row>
    <row r="141" spans="1:19" x14ac:dyDescent="0.25">
      <c r="A141" s="2" t="s">
        <v>157</v>
      </c>
      <c r="B141" s="2" t="s">
        <v>161</v>
      </c>
      <c r="C141" s="4"/>
      <c r="D141" s="8"/>
      <c r="E141" s="105">
        <f>IFERROR(VLOOKUP($B141,[1]NUM3A!$G$3:$T$143,2,FALSE),0)</f>
        <v>14</v>
      </c>
      <c r="F141" s="105">
        <f>IFERROR(VLOOKUP($B141,[1]NUM3A!$G$3:$T$143,3,FALSE),0)</f>
        <v>10</v>
      </c>
      <c r="G141" s="105">
        <f>IFERROR(VLOOKUP($B141,[1]NUM3A!$G$3:$T$143,4,FALSE),0)</f>
        <v>10</v>
      </c>
      <c r="H141" s="105">
        <f>IFERROR(VLOOKUP($B141,[1]NUM3A!$G$3:$T$143,5,FALSE),0)</f>
        <v>8</v>
      </c>
      <c r="I141" s="105">
        <f>IFERROR(VLOOKUP($B141,[1]NUM3A!$G$3:$T$143,6,FALSE),0)</f>
        <v>6</v>
      </c>
      <c r="J141" s="105">
        <f>IFERROR(VLOOKUP($B141,[1]NUM3A!$G$3:$T$143,7,FALSE),0)</f>
        <v>7</v>
      </c>
      <c r="K141" s="105">
        <f>IFERROR(VLOOKUP($B141,[1]NUM3A!$G$3:$T$143,8,FALSE),0)</f>
        <v>7</v>
      </c>
      <c r="L141" s="105">
        <f>IFERROR(VLOOKUP($B141,[1]NUM3A!$G$3:$T$143,9,FALSE),0)</f>
        <v>4</v>
      </c>
      <c r="M141" s="105">
        <f>IFERROR(VLOOKUP($B141,[1]NUM3A!$G$3:$T$143,10,FALSE),0)</f>
        <v>3</v>
      </c>
      <c r="N141" s="105">
        <f>IFERROR(VLOOKUP($B141,[1]NUM3A!$G$3:$T$143,11,FALSE),0)</f>
        <v>4</v>
      </c>
      <c r="O141" s="105">
        <f>IFERROR(VLOOKUP($B141,[1]NUM3A!$G$3:$T$143,12,FALSE),0)</f>
        <v>2</v>
      </c>
      <c r="P141" s="105">
        <f>IFERROR(VLOOKUP($B141,[1]NUM3A!$G$3:$T$143,13,FALSE),0)</f>
        <v>2</v>
      </c>
      <c r="Q141" s="99">
        <f t="shared" si="17"/>
        <v>77</v>
      </c>
      <c r="R141" s="186"/>
      <c r="S141" s="186"/>
    </row>
    <row r="142" spans="1:19" x14ac:dyDescent="0.25">
      <c r="A142" s="2" t="s">
        <v>157</v>
      </c>
      <c r="B142" s="2" t="s">
        <v>162</v>
      </c>
      <c r="C142" s="4"/>
      <c r="D142" s="8"/>
      <c r="E142" s="105">
        <f>IFERROR(VLOOKUP($B142,[1]NUM3A!$G$3:$T$143,2,FALSE),0)</f>
        <v>0</v>
      </c>
      <c r="F142" s="105">
        <f>IFERROR(VLOOKUP($B142,[1]NUM3A!$G$3:$T$143,3,FALSE),0)</f>
        <v>0</v>
      </c>
      <c r="G142" s="105">
        <f>IFERROR(VLOOKUP($B142,[1]NUM3A!$G$3:$T$143,4,FALSE),0)</f>
        <v>0</v>
      </c>
      <c r="H142" s="105">
        <f>IFERROR(VLOOKUP($B142,[1]NUM3A!$G$3:$T$143,5,FALSE),0)</f>
        <v>0</v>
      </c>
      <c r="I142" s="105">
        <f>IFERROR(VLOOKUP($B142,[1]NUM3A!$G$3:$T$143,6,FALSE),0)</f>
        <v>0</v>
      </c>
      <c r="J142" s="105">
        <f>IFERROR(VLOOKUP($B142,[1]NUM3A!$G$3:$T$143,7,FALSE),0)</f>
        <v>0</v>
      </c>
      <c r="K142" s="105">
        <f>IFERROR(VLOOKUP($B142,[1]NUM3A!$G$3:$T$143,8,FALSE),0)</f>
        <v>0</v>
      </c>
      <c r="L142" s="105">
        <f>IFERROR(VLOOKUP($B142,[1]NUM3A!$G$3:$T$143,9,FALSE),0)</f>
        <v>0</v>
      </c>
      <c r="M142" s="105">
        <f>IFERROR(VLOOKUP($B142,[1]NUM3A!$G$3:$T$143,10,FALSE),0)</f>
        <v>0</v>
      </c>
      <c r="N142" s="105">
        <f>IFERROR(VLOOKUP($B142,[1]NUM3A!$G$3:$T$143,11,FALSE),0)</f>
        <v>0</v>
      </c>
      <c r="O142" s="105">
        <f>IFERROR(VLOOKUP($B142,[1]NUM3A!$G$3:$T$143,12,FALSE),0)</f>
        <v>0</v>
      </c>
      <c r="P142" s="105">
        <f>IFERROR(VLOOKUP($B142,[1]NUM3A!$G$3:$T$143,13,FALSE),0)</f>
        <v>0</v>
      </c>
      <c r="Q142" s="99">
        <f t="shared" si="17"/>
        <v>0</v>
      </c>
      <c r="R142" s="186"/>
      <c r="S142" s="186"/>
    </row>
    <row r="143" spans="1:19" x14ac:dyDescent="0.25">
      <c r="A143" s="2" t="s">
        <v>157</v>
      </c>
      <c r="B143" s="2" t="s">
        <v>163</v>
      </c>
      <c r="C143" s="4"/>
      <c r="D143" s="8"/>
      <c r="E143" s="105">
        <f>IFERROR(VLOOKUP($B143,[1]NUM3A!$G$3:$T$143,2,FALSE),0)</f>
        <v>0</v>
      </c>
      <c r="F143" s="105">
        <f>IFERROR(VLOOKUP($B143,[1]NUM3A!$G$3:$T$143,3,FALSE),0)</f>
        <v>0</v>
      </c>
      <c r="G143" s="105">
        <f>IFERROR(VLOOKUP($B143,[1]NUM3A!$G$3:$T$143,4,FALSE),0)</f>
        <v>0</v>
      </c>
      <c r="H143" s="105">
        <f>IFERROR(VLOOKUP($B143,[1]NUM3A!$G$3:$T$143,5,FALSE),0)</f>
        <v>0</v>
      </c>
      <c r="I143" s="105">
        <f>IFERROR(VLOOKUP($B143,[1]NUM3A!$G$3:$T$143,6,FALSE),0)</f>
        <v>0</v>
      </c>
      <c r="J143" s="105">
        <f>IFERROR(VLOOKUP($B143,[1]NUM3A!$G$3:$T$143,7,FALSE),0)</f>
        <v>0</v>
      </c>
      <c r="K143" s="105">
        <f>IFERROR(VLOOKUP($B143,[1]NUM3A!$G$3:$T$143,8,FALSE),0)</f>
        <v>0</v>
      </c>
      <c r="L143" s="105">
        <f>IFERROR(VLOOKUP($B143,[1]NUM3A!$G$3:$T$143,9,FALSE),0)</f>
        <v>0</v>
      </c>
      <c r="M143" s="105">
        <f>IFERROR(VLOOKUP($B143,[1]NUM3A!$G$3:$T$143,10,FALSE),0)</f>
        <v>0</v>
      </c>
      <c r="N143" s="105">
        <f>IFERROR(VLOOKUP($B143,[1]NUM3A!$G$3:$T$143,11,FALSE),0)</f>
        <v>0</v>
      </c>
      <c r="O143" s="105">
        <f>IFERROR(VLOOKUP($B143,[1]NUM3A!$G$3:$T$143,12,FALSE),0)</f>
        <v>0</v>
      </c>
      <c r="P143" s="105">
        <f>IFERROR(VLOOKUP($B143,[1]NUM3A!$G$3:$T$143,13,FALSE),0)</f>
        <v>0</v>
      </c>
      <c r="Q143" s="99">
        <f t="shared" si="17"/>
        <v>0</v>
      </c>
      <c r="R143" s="186"/>
      <c r="S143" s="186"/>
    </row>
    <row r="144" spans="1:19" x14ac:dyDescent="0.25">
      <c r="A144" s="2" t="s">
        <v>157</v>
      </c>
      <c r="B144" s="2" t="s">
        <v>164</v>
      </c>
      <c r="C144" s="4"/>
      <c r="D144" s="8"/>
      <c r="E144" s="105">
        <f>IFERROR(VLOOKUP($B144,[1]NUM3A!$G$3:$T$143,2,FALSE),0)</f>
        <v>0</v>
      </c>
      <c r="F144" s="105">
        <f>IFERROR(VLOOKUP($B144,[1]NUM3A!$G$3:$T$143,3,FALSE),0)</f>
        <v>0</v>
      </c>
      <c r="G144" s="105">
        <f>IFERROR(VLOOKUP($B144,[1]NUM3A!$G$3:$T$143,4,FALSE),0)</f>
        <v>0</v>
      </c>
      <c r="H144" s="105">
        <f>IFERROR(VLOOKUP($B144,[1]NUM3A!$G$3:$T$143,5,FALSE),0)</f>
        <v>0</v>
      </c>
      <c r="I144" s="105">
        <f>IFERROR(VLOOKUP($B144,[1]NUM3A!$G$3:$T$143,6,FALSE),0)</f>
        <v>0</v>
      </c>
      <c r="J144" s="105">
        <f>IFERROR(VLOOKUP($B144,[1]NUM3A!$G$3:$T$143,7,FALSE),0)</f>
        <v>0</v>
      </c>
      <c r="K144" s="105">
        <f>IFERROR(VLOOKUP($B144,[1]NUM3A!$G$3:$T$143,8,FALSE),0)</f>
        <v>1</v>
      </c>
      <c r="L144" s="105">
        <f>IFERROR(VLOOKUP($B144,[1]NUM3A!$G$3:$T$143,9,FALSE),0)</f>
        <v>0</v>
      </c>
      <c r="M144" s="105">
        <f>IFERROR(VLOOKUP($B144,[1]NUM3A!$G$3:$T$143,10,FALSE),0)</f>
        <v>0</v>
      </c>
      <c r="N144" s="105">
        <f>IFERROR(VLOOKUP($B144,[1]NUM3A!$G$3:$T$143,11,FALSE),0)</f>
        <v>0</v>
      </c>
      <c r="O144" s="105">
        <f>IFERROR(VLOOKUP($B144,[1]NUM3A!$G$3:$T$143,12,FALSE),0)</f>
        <v>1</v>
      </c>
      <c r="P144" s="105">
        <f>IFERROR(VLOOKUP($B144,[1]NUM3A!$G$3:$T$143,13,FALSE),0)</f>
        <v>0</v>
      </c>
      <c r="Q144" s="99">
        <f t="shared" si="17"/>
        <v>2</v>
      </c>
      <c r="R144" s="186"/>
      <c r="S144" s="186"/>
    </row>
    <row r="145" spans="1:19" x14ac:dyDescent="0.25">
      <c r="A145" s="2" t="s">
        <v>157</v>
      </c>
      <c r="B145" s="2" t="s">
        <v>165</v>
      </c>
      <c r="C145" s="4"/>
      <c r="D145" s="8"/>
      <c r="E145" s="105">
        <f>IFERROR(VLOOKUP($B145,[1]NUM3A!$G$3:$T$143,2,FALSE),0)</f>
        <v>0</v>
      </c>
      <c r="F145" s="105">
        <f>IFERROR(VLOOKUP($B145,[1]NUM3A!$G$3:$T$143,3,FALSE),0)</f>
        <v>0</v>
      </c>
      <c r="G145" s="105">
        <f>IFERROR(VLOOKUP($B145,[1]NUM3A!$G$3:$T$143,4,FALSE),0)</f>
        <v>0</v>
      </c>
      <c r="H145" s="105">
        <f>IFERROR(VLOOKUP($B145,[1]NUM3A!$G$3:$T$143,5,FALSE),0)</f>
        <v>0</v>
      </c>
      <c r="I145" s="105">
        <f>IFERROR(VLOOKUP($B145,[1]NUM3A!$G$3:$T$143,6,FALSE),0)</f>
        <v>0</v>
      </c>
      <c r="J145" s="105">
        <f>IFERROR(VLOOKUP($B145,[1]NUM3A!$G$3:$T$143,7,FALSE),0)</f>
        <v>0</v>
      </c>
      <c r="K145" s="105">
        <f>IFERROR(VLOOKUP($B145,[1]NUM3A!$G$3:$T$143,8,FALSE),0)</f>
        <v>0</v>
      </c>
      <c r="L145" s="105">
        <f>IFERROR(VLOOKUP($B145,[1]NUM3A!$G$3:$T$143,9,FALSE),0)</f>
        <v>0</v>
      </c>
      <c r="M145" s="105">
        <f>IFERROR(VLOOKUP($B145,[1]NUM3A!$G$3:$T$143,10,FALSE),0)</f>
        <v>0</v>
      </c>
      <c r="N145" s="105">
        <f>IFERROR(VLOOKUP($B145,[1]NUM3A!$G$3:$T$143,11,FALSE),0)</f>
        <v>0</v>
      </c>
      <c r="O145" s="105">
        <f>IFERROR(VLOOKUP($B145,[1]NUM3A!$G$3:$T$143,12,FALSE),0)</f>
        <v>0</v>
      </c>
      <c r="P145" s="105">
        <f>IFERROR(VLOOKUP($B145,[1]NUM3A!$G$3:$T$143,13,FALSE),0)</f>
        <v>0</v>
      </c>
      <c r="Q145" s="99">
        <f t="shared" si="17"/>
        <v>0</v>
      </c>
      <c r="R145" s="186"/>
      <c r="S145" s="186"/>
    </row>
    <row r="146" spans="1:19" x14ac:dyDescent="0.25">
      <c r="A146" s="2" t="s">
        <v>157</v>
      </c>
      <c r="B146" s="2" t="s">
        <v>166</v>
      </c>
      <c r="C146" s="4"/>
      <c r="D146" s="8"/>
      <c r="E146" s="105">
        <f>IFERROR(VLOOKUP($B146,[1]NUM3A!$G$3:$T$143,2,FALSE),0)</f>
        <v>0</v>
      </c>
      <c r="F146" s="105">
        <f>IFERROR(VLOOKUP($B146,[1]NUM3A!$G$3:$T$143,3,FALSE),0)</f>
        <v>2</v>
      </c>
      <c r="G146" s="105">
        <f>IFERROR(VLOOKUP($B146,[1]NUM3A!$G$3:$T$143,4,FALSE),0)</f>
        <v>1</v>
      </c>
      <c r="H146" s="105">
        <f>IFERROR(VLOOKUP($B146,[1]NUM3A!$G$3:$T$143,5,FALSE),0)</f>
        <v>0</v>
      </c>
      <c r="I146" s="105">
        <f>IFERROR(VLOOKUP($B146,[1]NUM3A!$G$3:$T$143,6,FALSE),0)</f>
        <v>1</v>
      </c>
      <c r="J146" s="105">
        <f>IFERROR(VLOOKUP($B146,[1]NUM3A!$G$3:$T$143,7,FALSE),0)</f>
        <v>1</v>
      </c>
      <c r="K146" s="105">
        <f>IFERROR(VLOOKUP($B146,[1]NUM3A!$G$3:$T$143,8,FALSE),0)</f>
        <v>0</v>
      </c>
      <c r="L146" s="105">
        <f>IFERROR(VLOOKUP($B146,[1]NUM3A!$G$3:$T$143,9,FALSE),0)</f>
        <v>0</v>
      </c>
      <c r="M146" s="105">
        <f>IFERROR(VLOOKUP($B146,[1]NUM3A!$G$3:$T$143,10,FALSE),0)</f>
        <v>0</v>
      </c>
      <c r="N146" s="105">
        <f>IFERROR(VLOOKUP($B146,[1]NUM3A!$G$3:$T$143,11,FALSE),0)</f>
        <v>13</v>
      </c>
      <c r="O146" s="105">
        <f>IFERROR(VLOOKUP($B146,[1]NUM3A!$G$3:$T$143,12,FALSE),0)</f>
        <v>0</v>
      </c>
      <c r="P146" s="105">
        <f>IFERROR(VLOOKUP($B146,[1]NUM3A!$G$3:$T$143,13,FALSE),0)</f>
        <v>1</v>
      </c>
      <c r="Q146" s="99">
        <f t="shared" si="17"/>
        <v>19</v>
      </c>
      <c r="R146" s="186"/>
      <c r="S146" s="186"/>
    </row>
    <row r="147" spans="1:19" x14ac:dyDescent="0.25">
      <c r="A147" s="2" t="s">
        <v>157</v>
      </c>
      <c r="B147" s="2" t="s">
        <v>167</v>
      </c>
      <c r="C147" s="4"/>
      <c r="D147" s="8"/>
      <c r="E147" s="105">
        <f>IFERROR(VLOOKUP($B147,[1]NUM3A!$G$3:$T$143,2,FALSE),0)</f>
        <v>0</v>
      </c>
      <c r="F147" s="105">
        <f>IFERROR(VLOOKUP($B147,[1]NUM3A!$G$3:$T$143,3,FALSE),0)</f>
        <v>0</v>
      </c>
      <c r="G147" s="105">
        <f>IFERROR(VLOOKUP($B147,[1]NUM3A!$G$3:$T$143,4,FALSE),0)</f>
        <v>0</v>
      </c>
      <c r="H147" s="105">
        <f>IFERROR(VLOOKUP($B147,[1]NUM3A!$G$3:$T$143,5,FALSE),0)</f>
        <v>0</v>
      </c>
      <c r="I147" s="105">
        <f>IFERROR(VLOOKUP($B147,[1]NUM3A!$G$3:$T$143,6,FALSE),0)</f>
        <v>0</v>
      </c>
      <c r="J147" s="105">
        <f>IFERROR(VLOOKUP($B147,[1]NUM3A!$G$3:$T$143,7,FALSE),0)</f>
        <v>0</v>
      </c>
      <c r="K147" s="105">
        <f>IFERROR(VLOOKUP($B147,[1]NUM3A!$G$3:$T$143,8,FALSE),0)</f>
        <v>0</v>
      </c>
      <c r="L147" s="105">
        <f>IFERROR(VLOOKUP($B147,[1]NUM3A!$G$3:$T$143,9,FALSE),0)</f>
        <v>0</v>
      </c>
      <c r="M147" s="105">
        <f>IFERROR(VLOOKUP($B147,[1]NUM3A!$G$3:$T$143,10,FALSE),0)</f>
        <v>0</v>
      </c>
      <c r="N147" s="105">
        <f>IFERROR(VLOOKUP($B147,[1]NUM3A!$G$3:$T$143,11,FALSE),0)</f>
        <v>0</v>
      </c>
      <c r="O147" s="105">
        <f>IFERROR(VLOOKUP($B147,[1]NUM3A!$G$3:$T$143,12,FALSE),0)</f>
        <v>0</v>
      </c>
      <c r="P147" s="105">
        <f>IFERROR(VLOOKUP($B147,[1]NUM3A!$G$3:$T$143,13,FALSE),0)</f>
        <v>0</v>
      </c>
      <c r="Q147" s="99">
        <f t="shared" si="17"/>
        <v>0</v>
      </c>
      <c r="R147" s="186"/>
      <c r="S147" s="186"/>
    </row>
    <row r="148" spans="1:19" x14ac:dyDescent="0.25">
      <c r="A148" s="2" t="s">
        <v>157</v>
      </c>
      <c r="B148" s="2" t="s">
        <v>168</v>
      </c>
      <c r="C148" s="4"/>
      <c r="D148" s="8"/>
      <c r="E148" s="105">
        <f>IFERROR(VLOOKUP($B148,[1]NUM3A!$G$3:$T$143,2,FALSE),0)</f>
        <v>0</v>
      </c>
      <c r="F148" s="105">
        <f>IFERROR(VLOOKUP($B148,[1]NUM3A!$G$3:$T$143,3,FALSE),0)</f>
        <v>0</v>
      </c>
      <c r="G148" s="105">
        <f>IFERROR(VLOOKUP($B148,[1]NUM3A!$G$3:$T$143,4,FALSE),0)</f>
        <v>3</v>
      </c>
      <c r="H148" s="105">
        <f>IFERROR(VLOOKUP($B148,[1]NUM3A!$G$3:$T$143,5,FALSE),0)</f>
        <v>6</v>
      </c>
      <c r="I148" s="105">
        <f>IFERROR(VLOOKUP($B148,[1]NUM3A!$G$3:$T$143,6,FALSE),0)</f>
        <v>1</v>
      </c>
      <c r="J148" s="105">
        <f>IFERROR(VLOOKUP($B148,[1]NUM3A!$G$3:$T$143,7,FALSE),0)</f>
        <v>2</v>
      </c>
      <c r="K148" s="105">
        <f>IFERROR(VLOOKUP($B148,[1]NUM3A!$G$3:$T$143,8,FALSE),0)</f>
        <v>3</v>
      </c>
      <c r="L148" s="105">
        <f>IFERROR(VLOOKUP($B148,[1]NUM3A!$G$3:$T$143,9,FALSE),0)</f>
        <v>2</v>
      </c>
      <c r="M148" s="105">
        <f>IFERROR(VLOOKUP($B148,[1]NUM3A!$G$3:$T$143,10,FALSE),0)</f>
        <v>0</v>
      </c>
      <c r="N148" s="105">
        <f>IFERROR(VLOOKUP($B148,[1]NUM3A!$G$3:$T$143,11,FALSE),0)</f>
        <v>0</v>
      </c>
      <c r="O148" s="105">
        <f>IFERROR(VLOOKUP($B148,[1]NUM3A!$G$3:$T$143,12,FALSE),0)</f>
        <v>0</v>
      </c>
      <c r="P148" s="105">
        <f>IFERROR(VLOOKUP($B148,[1]NUM3A!$G$3:$T$143,13,FALSE),0)</f>
        <v>0</v>
      </c>
      <c r="Q148" s="99">
        <f t="shared" si="17"/>
        <v>17</v>
      </c>
      <c r="R148" s="186"/>
      <c r="S148" s="186"/>
    </row>
    <row r="149" spans="1:19" x14ac:dyDescent="0.25">
      <c r="A149" s="2" t="s">
        <v>157</v>
      </c>
      <c r="B149" s="2" t="s">
        <v>169</v>
      </c>
      <c r="C149" s="4"/>
      <c r="D149" s="8"/>
      <c r="E149" s="105">
        <f>IFERROR(VLOOKUP($B149,[1]NUM3A!$G$3:$T$143,2,FALSE),0)</f>
        <v>0</v>
      </c>
      <c r="F149" s="105">
        <f>IFERROR(VLOOKUP($B149,[1]NUM3A!$G$3:$T$143,3,FALSE),0)</f>
        <v>1</v>
      </c>
      <c r="G149" s="105">
        <f>IFERROR(VLOOKUP($B149,[1]NUM3A!$G$3:$T$143,4,FALSE),0)</f>
        <v>0</v>
      </c>
      <c r="H149" s="105">
        <f>IFERROR(VLOOKUP($B149,[1]NUM3A!$G$3:$T$143,5,FALSE),0)</f>
        <v>0</v>
      </c>
      <c r="I149" s="105">
        <f>IFERROR(VLOOKUP($B149,[1]NUM3A!$G$3:$T$143,6,FALSE),0)</f>
        <v>1</v>
      </c>
      <c r="J149" s="105">
        <f>IFERROR(VLOOKUP($B149,[1]NUM3A!$G$3:$T$143,7,FALSE),0)</f>
        <v>0</v>
      </c>
      <c r="K149" s="105">
        <f>IFERROR(VLOOKUP($B149,[1]NUM3A!$G$3:$T$143,8,FALSE),0)</f>
        <v>0</v>
      </c>
      <c r="L149" s="105">
        <f>IFERROR(VLOOKUP($B149,[1]NUM3A!$G$3:$T$143,9,FALSE),0)</f>
        <v>0</v>
      </c>
      <c r="M149" s="105">
        <f>IFERROR(VLOOKUP($B149,[1]NUM3A!$G$3:$T$143,10,FALSE),0)</f>
        <v>1</v>
      </c>
      <c r="N149" s="105">
        <f>IFERROR(VLOOKUP($B149,[1]NUM3A!$G$3:$T$143,11,FALSE),0)</f>
        <v>0</v>
      </c>
      <c r="O149" s="105">
        <f>IFERROR(VLOOKUP($B149,[1]NUM3A!$G$3:$T$143,12,FALSE),0)</f>
        <v>0</v>
      </c>
      <c r="P149" s="105">
        <f>IFERROR(VLOOKUP($B149,[1]NUM3A!$G$3:$T$143,13,FALSE),0)</f>
        <v>0</v>
      </c>
      <c r="Q149" s="99">
        <f t="shared" si="17"/>
        <v>3</v>
      </c>
      <c r="R149" s="186"/>
      <c r="S149" s="186"/>
    </row>
    <row r="150" spans="1:19" x14ac:dyDescent="0.25">
      <c r="A150" s="2" t="s">
        <v>157</v>
      </c>
      <c r="B150" s="2" t="s">
        <v>170</v>
      </c>
      <c r="C150" s="4"/>
      <c r="D150" s="8"/>
      <c r="E150" s="105">
        <f>IFERROR(VLOOKUP($B150,[1]NUM3A!$G$3:$T$143,2,FALSE),0)</f>
        <v>0</v>
      </c>
      <c r="F150" s="105">
        <f>IFERROR(VLOOKUP($B150,[1]NUM3A!$G$3:$T$143,3,FALSE),0)</f>
        <v>0</v>
      </c>
      <c r="G150" s="105">
        <f>IFERROR(VLOOKUP($B150,[1]NUM3A!$G$3:$T$143,4,FALSE),0)</f>
        <v>0</v>
      </c>
      <c r="H150" s="105">
        <f>IFERROR(VLOOKUP($B150,[1]NUM3A!$G$3:$T$143,5,FALSE),0)</f>
        <v>0</v>
      </c>
      <c r="I150" s="105">
        <f>IFERROR(VLOOKUP($B150,[1]NUM3A!$G$3:$T$143,6,FALSE),0)</f>
        <v>0</v>
      </c>
      <c r="J150" s="105">
        <f>IFERROR(VLOOKUP($B150,[1]NUM3A!$G$3:$T$143,7,FALSE),0)</f>
        <v>0</v>
      </c>
      <c r="K150" s="105">
        <f>IFERROR(VLOOKUP($B150,[1]NUM3A!$G$3:$T$143,8,FALSE),0)</f>
        <v>0</v>
      </c>
      <c r="L150" s="105">
        <f>IFERROR(VLOOKUP($B150,[1]NUM3A!$G$3:$T$143,9,FALSE),0)</f>
        <v>0</v>
      </c>
      <c r="M150" s="105">
        <f>IFERROR(VLOOKUP($B150,[1]NUM3A!$G$3:$T$143,10,FALSE),0)</f>
        <v>0</v>
      </c>
      <c r="N150" s="105">
        <f>IFERROR(VLOOKUP($B150,[1]NUM3A!$G$3:$T$143,11,FALSE),0)</f>
        <v>0</v>
      </c>
      <c r="O150" s="105">
        <f>IFERROR(VLOOKUP($B150,[1]NUM3A!$G$3:$T$143,12,FALSE),0)</f>
        <v>0</v>
      </c>
      <c r="P150" s="105">
        <f>IFERROR(VLOOKUP($B150,[1]NUM3A!$G$3:$T$143,13,FALSE),0)</f>
        <v>0</v>
      </c>
      <c r="Q150" s="99">
        <f t="shared" si="17"/>
        <v>0</v>
      </c>
      <c r="R150" s="186"/>
      <c r="S150" s="186"/>
    </row>
    <row r="151" spans="1:19" x14ac:dyDescent="0.25">
      <c r="A151" s="137" t="s">
        <v>239</v>
      </c>
      <c r="B151" s="138"/>
      <c r="C151" s="57">
        <f>D151/'Metas Muni'!I16</f>
        <v>1.1059190031152648</v>
      </c>
      <c r="D151" s="58">
        <f>Q151/R151</f>
        <v>0.82943925233644855</v>
      </c>
      <c r="E151" s="60">
        <f>SUM(E138:E150)</f>
        <v>30</v>
      </c>
      <c r="F151" s="60">
        <f>SUM(F138:F150)</f>
        <v>23</v>
      </c>
      <c r="G151" s="60">
        <f>SUM(G138:G150)</f>
        <v>29</v>
      </c>
      <c r="H151" s="60">
        <f>SUM(H138:H150)</f>
        <v>35</v>
      </c>
      <c r="I151" s="60">
        <f t="shared" ref="I151:N151" si="18">SUM(I138:I150)</f>
        <v>33</v>
      </c>
      <c r="J151" s="60">
        <f t="shared" si="18"/>
        <v>19</v>
      </c>
      <c r="K151" s="60">
        <f t="shared" si="18"/>
        <v>27</v>
      </c>
      <c r="L151" s="60">
        <f t="shared" si="18"/>
        <v>28</v>
      </c>
      <c r="M151" s="60">
        <f t="shared" si="18"/>
        <v>37</v>
      </c>
      <c r="N151" s="60">
        <f t="shared" si="18"/>
        <v>51</v>
      </c>
      <c r="O151" s="60">
        <f>SUM(O138:O150)</f>
        <v>26</v>
      </c>
      <c r="P151" s="60">
        <f>SUM(P138:P150)</f>
        <v>17</v>
      </c>
      <c r="Q151" s="101">
        <f>SUM(Q138:Q150)</f>
        <v>355</v>
      </c>
      <c r="R151" s="184">
        <v>428</v>
      </c>
      <c r="S151" s="184"/>
    </row>
    <row r="152" spans="1:19" x14ac:dyDescent="0.25">
      <c r="A152" s="2" t="s">
        <v>172</v>
      </c>
      <c r="B152" s="2" t="s">
        <v>173</v>
      </c>
      <c r="C152" s="4"/>
      <c r="D152" s="8"/>
      <c r="E152" s="105">
        <f>IFERROR(VLOOKUP($B152,[1]NUM3A!$G$3:$T$143,2,FALSE),0)</f>
        <v>5</v>
      </c>
      <c r="F152" s="105">
        <f>IFERROR(VLOOKUP($B152,[1]NUM3A!$G$3:$T$143,3,FALSE),0)</f>
        <v>8</v>
      </c>
      <c r="G152" s="105">
        <f>IFERROR(VLOOKUP($B152,[1]NUM3A!$G$3:$T$143,4,FALSE),0)</f>
        <v>13</v>
      </c>
      <c r="H152" s="105">
        <f>IFERROR(VLOOKUP($B152,[1]NUM3A!$G$3:$T$143,5,FALSE),0)</f>
        <v>3</v>
      </c>
      <c r="I152" s="105">
        <f>IFERROR(VLOOKUP($B152,[1]NUM3A!$G$3:$T$143,6,FALSE),0)</f>
        <v>4</v>
      </c>
      <c r="J152" s="105">
        <f>IFERROR(VLOOKUP($B152,[1]NUM3A!$G$3:$T$143,7,FALSE),0)</f>
        <v>13</v>
      </c>
      <c r="K152" s="105">
        <f>IFERROR(VLOOKUP($B152,[1]NUM3A!$G$3:$T$143,8,FALSE),0)</f>
        <v>22</v>
      </c>
      <c r="L152" s="105">
        <f>IFERROR(VLOOKUP($B152,[1]NUM3A!$G$3:$T$143,9,FALSE),0)</f>
        <v>9</v>
      </c>
      <c r="M152" s="105">
        <f>IFERROR(VLOOKUP($B152,[1]NUM3A!$G$3:$T$143,10,FALSE),0)</f>
        <v>5</v>
      </c>
      <c r="N152" s="105">
        <f>IFERROR(VLOOKUP($B152,[1]NUM3A!$G$3:$T$143,11,FALSE),0)</f>
        <v>27</v>
      </c>
      <c r="O152" s="105">
        <f>IFERROR(VLOOKUP($B152,[1]NUM3A!$G$3:$T$143,12,FALSE),0)</f>
        <v>21</v>
      </c>
      <c r="P152" s="105">
        <f>IFERROR(VLOOKUP($B152,[1]NUM3A!$G$3:$T$143,13,FALSE),0)</f>
        <v>3</v>
      </c>
      <c r="Q152" s="99">
        <f>SUM(E152:P152)</f>
        <v>133</v>
      </c>
      <c r="R152" s="186"/>
      <c r="S152" s="186"/>
    </row>
    <row r="153" spans="1:19" x14ac:dyDescent="0.25">
      <c r="A153" s="2" t="s">
        <v>172</v>
      </c>
      <c r="B153" s="2" t="s">
        <v>174</v>
      </c>
      <c r="C153" s="4"/>
      <c r="D153" s="8"/>
      <c r="E153" s="105">
        <f>IFERROR(VLOOKUP($B153,[1]NUM3A!$G$3:$T$143,2,FALSE),0)</f>
        <v>0</v>
      </c>
      <c r="F153" s="105">
        <f>IFERROR(VLOOKUP($B153,[1]NUM3A!$G$3:$T$143,3,FALSE),0)</f>
        <v>0</v>
      </c>
      <c r="G153" s="105">
        <f>IFERROR(VLOOKUP($B153,[1]NUM3A!$G$3:$T$143,4,FALSE),0)</f>
        <v>0</v>
      </c>
      <c r="H153" s="105">
        <f>IFERROR(VLOOKUP($B153,[1]NUM3A!$G$3:$T$143,5,FALSE),0)</f>
        <v>0</v>
      </c>
      <c r="I153" s="105">
        <f>IFERROR(VLOOKUP($B153,[1]NUM3A!$G$3:$T$143,6,FALSE),0)</f>
        <v>0</v>
      </c>
      <c r="J153" s="105">
        <f>IFERROR(VLOOKUP($B153,[1]NUM3A!$G$3:$T$143,7,FALSE),0)</f>
        <v>0</v>
      </c>
      <c r="K153" s="105">
        <f>IFERROR(VLOOKUP($B153,[1]NUM3A!$G$3:$T$143,8,FALSE),0)</f>
        <v>0</v>
      </c>
      <c r="L153" s="105">
        <f>IFERROR(VLOOKUP($B153,[1]NUM3A!$G$3:$T$143,9,FALSE),0)</f>
        <v>0</v>
      </c>
      <c r="M153" s="105">
        <f>IFERROR(VLOOKUP($B153,[1]NUM3A!$G$3:$T$143,10,FALSE),0)</f>
        <v>0</v>
      </c>
      <c r="N153" s="105">
        <f>IFERROR(VLOOKUP($B153,[1]NUM3A!$G$3:$T$143,11,FALSE),0)</f>
        <v>0</v>
      </c>
      <c r="O153" s="105">
        <f>IFERROR(VLOOKUP($B153,[1]NUM3A!$G$3:$T$143,12,FALSE),0)</f>
        <v>0</v>
      </c>
      <c r="P153" s="105">
        <f>IFERROR(VLOOKUP($B153,[1]NUM3A!$G$3:$T$143,13,FALSE),0)</f>
        <v>0</v>
      </c>
      <c r="Q153" s="99">
        <f>SUM(E153:P153)</f>
        <v>0</v>
      </c>
      <c r="R153" s="186"/>
      <c r="S153" s="186"/>
    </row>
    <row r="154" spans="1:19" x14ac:dyDescent="0.25">
      <c r="A154" s="2" t="s">
        <v>172</v>
      </c>
      <c r="B154" s="2" t="s">
        <v>175</v>
      </c>
      <c r="C154" s="4"/>
      <c r="D154" s="8"/>
      <c r="E154" s="105">
        <f>IFERROR(VLOOKUP($B154,[1]NUM3A!$G$3:$T$143,2,FALSE),0)</f>
        <v>0</v>
      </c>
      <c r="F154" s="105">
        <f>IFERROR(VLOOKUP($B154,[1]NUM3A!$G$3:$T$143,3,FALSE),0)</f>
        <v>0</v>
      </c>
      <c r="G154" s="105">
        <f>IFERROR(VLOOKUP($B154,[1]NUM3A!$G$3:$T$143,4,FALSE),0)</f>
        <v>0</v>
      </c>
      <c r="H154" s="105">
        <f>IFERROR(VLOOKUP($B154,[1]NUM3A!$G$3:$T$143,5,FALSE),0)</f>
        <v>0</v>
      </c>
      <c r="I154" s="105">
        <f>IFERROR(VLOOKUP($B154,[1]NUM3A!$G$3:$T$143,6,FALSE),0)</f>
        <v>0</v>
      </c>
      <c r="J154" s="105">
        <f>IFERROR(VLOOKUP($B154,[1]NUM3A!$G$3:$T$143,7,FALSE),0)</f>
        <v>0</v>
      </c>
      <c r="K154" s="105">
        <f>IFERROR(VLOOKUP($B154,[1]NUM3A!$G$3:$T$143,8,FALSE),0)</f>
        <v>0</v>
      </c>
      <c r="L154" s="105">
        <f>IFERROR(VLOOKUP($B154,[1]NUM3A!$G$3:$T$143,9,FALSE),0)</f>
        <v>0</v>
      </c>
      <c r="M154" s="105">
        <f>IFERROR(VLOOKUP($B154,[1]NUM3A!$G$3:$T$143,10,FALSE),0)</f>
        <v>0</v>
      </c>
      <c r="N154" s="105">
        <f>IFERROR(VLOOKUP($B154,[1]NUM3A!$G$3:$T$143,11,FALSE),0)</f>
        <v>0</v>
      </c>
      <c r="O154" s="105">
        <f>IFERROR(VLOOKUP($B154,[1]NUM3A!$G$3:$T$143,12,FALSE),0)</f>
        <v>0</v>
      </c>
      <c r="P154" s="105">
        <f>IFERROR(VLOOKUP($B154,[1]NUM3A!$G$3:$T$143,13,FALSE),0)</f>
        <v>0</v>
      </c>
      <c r="Q154" s="99">
        <f>SUM(E154:P154)</f>
        <v>0</v>
      </c>
      <c r="R154" s="186"/>
      <c r="S154" s="186"/>
    </row>
    <row r="155" spans="1:19" x14ac:dyDescent="0.25">
      <c r="A155" s="2" t="s">
        <v>172</v>
      </c>
      <c r="B155" s="2" t="s">
        <v>176</v>
      </c>
      <c r="C155" s="4"/>
      <c r="D155" s="8"/>
      <c r="E155" s="105">
        <f>IFERROR(VLOOKUP($B155,[1]NUM3A!$G$3:$T$143,2,FALSE),0)</f>
        <v>0</v>
      </c>
      <c r="F155" s="105">
        <f>IFERROR(VLOOKUP($B155,[1]NUM3A!$G$3:$T$143,3,FALSE),0)</f>
        <v>0</v>
      </c>
      <c r="G155" s="105">
        <f>IFERROR(VLOOKUP($B155,[1]NUM3A!$G$3:$T$143,4,FALSE),0)</f>
        <v>0</v>
      </c>
      <c r="H155" s="105">
        <f>IFERROR(VLOOKUP($B155,[1]NUM3A!$G$3:$T$143,5,FALSE),0)</f>
        <v>0</v>
      </c>
      <c r="I155" s="105">
        <f>IFERROR(VLOOKUP($B155,[1]NUM3A!$G$3:$T$143,6,FALSE),0)</f>
        <v>0</v>
      </c>
      <c r="J155" s="105">
        <f>IFERROR(VLOOKUP($B155,[1]NUM3A!$G$3:$T$143,7,FALSE),0)</f>
        <v>0</v>
      </c>
      <c r="K155" s="105">
        <f>IFERROR(VLOOKUP($B155,[1]NUM3A!$G$3:$T$143,8,FALSE),0)</f>
        <v>0</v>
      </c>
      <c r="L155" s="105">
        <f>IFERROR(VLOOKUP($B155,[1]NUM3A!$G$3:$T$143,9,FALSE),0)</f>
        <v>0</v>
      </c>
      <c r="M155" s="105">
        <f>IFERROR(VLOOKUP($B155,[1]NUM3A!$G$3:$T$143,10,FALSE),0)</f>
        <v>0</v>
      </c>
      <c r="N155" s="105">
        <f>IFERROR(VLOOKUP($B155,[1]NUM3A!$G$3:$T$143,11,FALSE),0)</f>
        <v>0</v>
      </c>
      <c r="O155" s="105">
        <f>IFERROR(VLOOKUP($B155,[1]NUM3A!$G$3:$T$143,12,FALSE),0)</f>
        <v>0</v>
      </c>
      <c r="P155" s="105">
        <f>IFERROR(VLOOKUP($B155,[1]NUM3A!$G$3:$T$143,13,FALSE),0)</f>
        <v>0</v>
      </c>
      <c r="Q155" s="99">
        <f>SUM(E155:P155)</f>
        <v>0</v>
      </c>
      <c r="R155" s="186"/>
      <c r="S155" s="186"/>
    </row>
    <row r="156" spans="1:19" x14ac:dyDescent="0.25">
      <c r="A156" s="137" t="s">
        <v>240</v>
      </c>
      <c r="B156" s="138"/>
      <c r="C156" s="57">
        <f>D156/'Metas Muni'!I17</f>
        <v>1.0391152675721813</v>
      </c>
      <c r="D156" s="58">
        <f>Q156/R156</f>
        <v>0.77777777777777779</v>
      </c>
      <c r="E156" s="60">
        <f>SUM(E152:E155)</f>
        <v>5</v>
      </c>
      <c r="F156" s="60">
        <f>SUM(F152:F155)</f>
        <v>8</v>
      </c>
      <c r="G156" s="60">
        <f>SUM(G152:G155)</f>
        <v>13</v>
      </c>
      <c r="H156" s="60">
        <f>SUM(H152:H155)</f>
        <v>3</v>
      </c>
      <c r="I156" s="60">
        <f t="shared" ref="I156:N156" si="19">SUM(I152:I155)</f>
        <v>4</v>
      </c>
      <c r="J156" s="60">
        <f t="shared" si="19"/>
        <v>13</v>
      </c>
      <c r="K156" s="60">
        <f t="shared" si="19"/>
        <v>22</v>
      </c>
      <c r="L156" s="60">
        <f t="shared" si="19"/>
        <v>9</v>
      </c>
      <c r="M156" s="60">
        <f t="shared" si="19"/>
        <v>5</v>
      </c>
      <c r="N156" s="60">
        <f t="shared" si="19"/>
        <v>27</v>
      </c>
      <c r="O156" s="60">
        <f>SUM(O152:O155)</f>
        <v>21</v>
      </c>
      <c r="P156" s="60">
        <f>SUM(P152:P155)</f>
        <v>3</v>
      </c>
      <c r="Q156" s="101">
        <f>SUM(Q152:Q155)</f>
        <v>133</v>
      </c>
      <c r="R156" s="184">
        <v>171</v>
      </c>
      <c r="S156" s="184"/>
    </row>
    <row r="157" spans="1:19" x14ac:dyDescent="0.25">
      <c r="A157" s="2" t="s">
        <v>178</v>
      </c>
      <c r="B157" s="2" t="s">
        <v>179</v>
      </c>
      <c r="C157" s="4"/>
      <c r="D157" s="8"/>
      <c r="E157" s="105">
        <f>IFERROR(VLOOKUP($B157,[1]NUM3A!$G$3:$T$143,2,FALSE),0)</f>
        <v>0</v>
      </c>
      <c r="F157" s="105">
        <f>IFERROR(VLOOKUP($B157,[1]NUM3A!$G$3:$T$143,3,FALSE),0)</f>
        <v>0</v>
      </c>
      <c r="G157" s="105">
        <f>IFERROR(VLOOKUP($B157,[1]NUM3A!$G$3:$T$143,4,FALSE),0)</f>
        <v>0</v>
      </c>
      <c r="H157" s="105">
        <f>IFERROR(VLOOKUP($B157,[1]NUM3A!$G$3:$T$143,5,FALSE),0)</f>
        <v>0</v>
      </c>
      <c r="I157" s="105">
        <f>IFERROR(VLOOKUP($B157,[1]NUM3A!$G$3:$T$143,6,FALSE),0)</f>
        <v>11</v>
      </c>
      <c r="J157" s="105">
        <f>IFERROR(VLOOKUP($B157,[1]NUM3A!$G$3:$T$143,7,FALSE),0)</f>
        <v>8</v>
      </c>
      <c r="K157" s="105">
        <f>IFERROR(VLOOKUP($B157,[1]NUM3A!$G$3:$T$143,8,FALSE),0)</f>
        <v>0</v>
      </c>
      <c r="L157" s="105">
        <f>IFERROR(VLOOKUP($B157,[1]NUM3A!$G$3:$T$143,9,FALSE),0)</f>
        <v>5</v>
      </c>
      <c r="M157" s="105">
        <f>IFERROR(VLOOKUP($B157,[1]NUM3A!$G$3:$T$143,10,FALSE),0)</f>
        <v>4</v>
      </c>
      <c r="N157" s="105">
        <f>IFERROR(VLOOKUP($B157,[1]NUM3A!$G$3:$T$143,11,FALSE),0)</f>
        <v>0</v>
      </c>
      <c r="O157" s="105">
        <f>IFERROR(VLOOKUP($B157,[1]NUM3A!$G$3:$T$143,12,FALSE),0)</f>
        <v>0</v>
      </c>
      <c r="P157" s="105">
        <f>IFERROR(VLOOKUP($B157,[1]NUM3A!$G$3:$T$143,13,FALSE),0)</f>
        <v>0</v>
      </c>
      <c r="Q157" s="99">
        <f t="shared" ref="Q157:Q163" si="20">SUM(E157:P157)</f>
        <v>28</v>
      </c>
      <c r="R157" s="186"/>
      <c r="S157" s="186"/>
    </row>
    <row r="158" spans="1:19" x14ac:dyDescent="0.25">
      <c r="A158" s="2" t="s">
        <v>178</v>
      </c>
      <c r="B158" s="2" t="s">
        <v>180</v>
      </c>
      <c r="C158" s="4"/>
      <c r="D158" s="8"/>
      <c r="E158" s="105">
        <f>IFERROR(VLOOKUP($B158,[1]NUM3A!$G$3:$T$143,2,FALSE),0)</f>
        <v>0</v>
      </c>
      <c r="F158" s="105">
        <f>IFERROR(VLOOKUP($B158,[1]NUM3A!$G$3:$T$143,3,FALSE),0)</f>
        <v>0</v>
      </c>
      <c r="G158" s="105">
        <f>IFERROR(VLOOKUP($B158,[1]NUM3A!$G$3:$T$143,4,FALSE),0)</f>
        <v>0</v>
      </c>
      <c r="H158" s="105">
        <f>IFERROR(VLOOKUP($B158,[1]NUM3A!$G$3:$T$143,5,FALSE),0)</f>
        <v>0</v>
      </c>
      <c r="I158" s="105">
        <f>IFERROR(VLOOKUP($B158,[1]NUM3A!$G$3:$T$143,6,FALSE),0)</f>
        <v>0</v>
      </c>
      <c r="J158" s="105">
        <f>IFERROR(VLOOKUP($B158,[1]NUM3A!$G$3:$T$143,7,FALSE),0)</f>
        <v>0</v>
      </c>
      <c r="K158" s="105">
        <f>IFERROR(VLOOKUP($B158,[1]NUM3A!$G$3:$T$143,8,FALSE),0)</f>
        <v>0</v>
      </c>
      <c r="L158" s="105">
        <f>IFERROR(VLOOKUP($B158,[1]NUM3A!$G$3:$T$143,9,FALSE),0)</f>
        <v>0</v>
      </c>
      <c r="M158" s="105">
        <f>IFERROR(VLOOKUP($B158,[1]NUM3A!$G$3:$T$143,10,FALSE),0)</f>
        <v>2</v>
      </c>
      <c r="N158" s="105">
        <f>IFERROR(VLOOKUP($B158,[1]NUM3A!$G$3:$T$143,11,FALSE),0)</f>
        <v>0</v>
      </c>
      <c r="O158" s="105">
        <f>IFERROR(VLOOKUP($B158,[1]NUM3A!$G$3:$T$143,12,FALSE),0)</f>
        <v>0</v>
      </c>
      <c r="P158" s="105">
        <f>IFERROR(VLOOKUP($B158,[1]NUM3A!$G$3:$T$143,13,FALSE),0)</f>
        <v>0</v>
      </c>
      <c r="Q158" s="99">
        <f t="shared" si="20"/>
        <v>2</v>
      </c>
      <c r="R158" s="186"/>
      <c r="S158" s="186"/>
    </row>
    <row r="159" spans="1:19" x14ac:dyDescent="0.25">
      <c r="A159" s="2" t="s">
        <v>178</v>
      </c>
      <c r="B159" s="2" t="s">
        <v>181</v>
      </c>
      <c r="C159" s="4"/>
      <c r="D159" s="8"/>
      <c r="E159" s="105">
        <f>IFERROR(VLOOKUP($B159,[1]NUM3A!$G$3:$T$143,2,FALSE),0)</f>
        <v>0</v>
      </c>
      <c r="F159" s="105">
        <f>IFERROR(VLOOKUP($B159,[1]NUM3A!$G$3:$T$143,3,FALSE),0)</f>
        <v>0</v>
      </c>
      <c r="G159" s="105">
        <f>IFERROR(VLOOKUP($B159,[1]NUM3A!$G$3:$T$143,4,FALSE),0)</f>
        <v>0</v>
      </c>
      <c r="H159" s="105">
        <f>IFERROR(VLOOKUP($B159,[1]NUM3A!$G$3:$T$143,5,FALSE),0)</f>
        <v>0</v>
      </c>
      <c r="I159" s="105">
        <f>IFERROR(VLOOKUP($B159,[1]NUM3A!$G$3:$T$143,6,FALSE),0)</f>
        <v>0</v>
      </c>
      <c r="J159" s="105">
        <f>IFERROR(VLOOKUP($B159,[1]NUM3A!$G$3:$T$143,7,FALSE),0)</f>
        <v>0</v>
      </c>
      <c r="K159" s="105">
        <f>IFERROR(VLOOKUP($B159,[1]NUM3A!$G$3:$T$143,8,FALSE),0)</f>
        <v>0</v>
      </c>
      <c r="L159" s="105">
        <f>IFERROR(VLOOKUP($B159,[1]NUM3A!$G$3:$T$143,9,FALSE),0)</f>
        <v>1</v>
      </c>
      <c r="M159" s="105">
        <f>IFERROR(VLOOKUP($B159,[1]NUM3A!$G$3:$T$143,10,FALSE),0)</f>
        <v>1</v>
      </c>
      <c r="N159" s="105">
        <f>IFERROR(VLOOKUP($B159,[1]NUM3A!$G$3:$T$143,11,FALSE),0)</f>
        <v>2</v>
      </c>
      <c r="O159" s="105">
        <f>IFERROR(VLOOKUP($B159,[1]NUM3A!$G$3:$T$143,12,FALSE),0)</f>
        <v>0</v>
      </c>
      <c r="P159" s="105">
        <f>IFERROR(VLOOKUP($B159,[1]NUM3A!$G$3:$T$143,13,FALSE),0)</f>
        <v>0</v>
      </c>
      <c r="Q159" s="99">
        <f t="shared" si="20"/>
        <v>4</v>
      </c>
      <c r="R159" s="186"/>
      <c r="S159" s="186"/>
    </row>
    <row r="160" spans="1:19" x14ac:dyDescent="0.25">
      <c r="A160" s="2" t="s">
        <v>178</v>
      </c>
      <c r="B160" s="2" t="s">
        <v>182</v>
      </c>
      <c r="C160" s="4"/>
      <c r="D160" s="8"/>
      <c r="E160" s="105">
        <f>IFERROR(VLOOKUP($B160,[1]NUM3A!$G$3:$T$143,2,FALSE),0)</f>
        <v>0</v>
      </c>
      <c r="F160" s="105">
        <f>IFERROR(VLOOKUP($B160,[1]NUM3A!$G$3:$T$143,3,FALSE),0)</f>
        <v>0</v>
      </c>
      <c r="G160" s="105">
        <f>IFERROR(VLOOKUP($B160,[1]NUM3A!$G$3:$T$143,4,FALSE),0)</f>
        <v>0</v>
      </c>
      <c r="H160" s="105">
        <f>IFERROR(VLOOKUP($B160,[1]NUM3A!$G$3:$T$143,5,FALSE),0)</f>
        <v>0</v>
      </c>
      <c r="I160" s="105">
        <f>IFERROR(VLOOKUP($B160,[1]NUM3A!$G$3:$T$143,6,FALSE),0)</f>
        <v>0</v>
      </c>
      <c r="J160" s="105">
        <f>IFERROR(VLOOKUP($B160,[1]NUM3A!$G$3:$T$143,7,FALSE),0)</f>
        <v>0</v>
      </c>
      <c r="K160" s="105">
        <f>IFERROR(VLOOKUP($B160,[1]NUM3A!$G$3:$T$143,8,FALSE),0)</f>
        <v>0</v>
      </c>
      <c r="L160" s="105">
        <f>IFERROR(VLOOKUP($B160,[1]NUM3A!$G$3:$T$143,9,FALSE),0)</f>
        <v>0</v>
      </c>
      <c r="M160" s="105">
        <f>IFERROR(VLOOKUP($B160,[1]NUM3A!$G$3:$T$143,10,FALSE),0)</f>
        <v>0</v>
      </c>
      <c r="N160" s="105">
        <f>IFERROR(VLOOKUP($B160,[1]NUM3A!$G$3:$T$143,11,FALSE),0)</f>
        <v>0</v>
      </c>
      <c r="O160" s="105">
        <f>IFERROR(VLOOKUP($B160,[1]NUM3A!$G$3:$T$143,12,FALSE),0)</f>
        <v>0</v>
      </c>
      <c r="P160" s="105">
        <f>IFERROR(VLOOKUP($B160,[1]NUM3A!$G$3:$T$143,13,FALSE),0)</f>
        <v>0</v>
      </c>
      <c r="Q160" s="99">
        <f t="shared" si="20"/>
        <v>0</v>
      </c>
      <c r="R160" s="186"/>
      <c r="S160" s="186"/>
    </row>
    <row r="161" spans="1:19" x14ac:dyDescent="0.25">
      <c r="A161" s="2" t="s">
        <v>178</v>
      </c>
      <c r="B161" s="2" t="s">
        <v>183</v>
      </c>
      <c r="C161" s="4"/>
      <c r="D161" s="8"/>
      <c r="E161" s="105">
        <f>IFERROR(VLOOKUP($B161,[1]NUM3A!$G$3:$T$143,2,FALSE),0)</f>
        <v>0</v>
      </c>
      <c r="F161" s="105">
        <f>IFERROR(VLOOKUP($B161,[1]NUM3A!$G$3:$T$143,3,FALSE),0)</f>
        <v>3</v>
      </c>
      <c r="G161" s="105">
        <f>IFERROR(VLOOKUP($B161,[1]NUM3A!$G$3:$T$143,4,FALSE),0)</f>
        <v>0</v>
      </c>
      <c r="H161" s="105">
        <f>IFERROR(VLOOKUP($B161,[1]NUM3A!$G$3:$T$143,5,FALSE),0)</f>
        <v>0</v>
      </c>
      <c r="I161" s="105">
        <f>IFERROR(VLOOKUP($B161,[1]NUM3A!$G$3:$T$143,6,FALSE),0)</f>
        <v>0</v>
      </c>
      <c r="J161" s="105">
        <f>IFERROR(VLOOKUP($B161,[1]NUM3A!$G$3:$T$143,7,FALSE),0)</f>
        <v>0</v>
      </c>
      <c r="K161" s="105">
        <f>IFERROR(VLOOKUP($B161,[1]NUM3A!$G$3:$T$143,8,FALSE),0)</f>
        <v>0</v>
      </c>
      <c r="L161" s="105">
        <f>IFERROR(VLOOKUP($B161,[1]NUM3A!$G$3:$T$143,9,FALSE),0)</f>
        <v>0</v>
      </c>
      <c r="M161" s="105">
        <f>IFERROR(VLOOKUP($B161,[1]NUM3A!$G$3:$T$143,10,FALSE),0)</f>
        <v>1</v>
      </c>
      <c r="N161" s="105">
        <f>IFERROR(VLOOKUP($B161,[1]NUM3A!$G$3:$T$143,11,FALSE),0)</f>
        <v>3</v>
      </c>
      <c r="O161" s="105">
        <f>IFERROR(VLOOKUP($B161,[1]NUM3A!$G$3:$T$143,12,FALSE),0)</f>
        <v>0</v>
      </c>
      <c r="P161" s="105">
        <f>IFERROR(VLOOKUP($B161,[1]NUM3A!$G$3:$T$143,13,FALSE),0)</f>
        <v>0</v>
      </c>
      <c r="Q161" s="99">
        <f t="shared" si="20"/>
        <v>7</v>
      </c>
      <c r="R161" s="186"/>
      <c r="S161" s="186"/>
    </row>
    <row r="162" spans="1:19" x14ac:dyDescent="0.25">
      <c r="A162" s="2" t="s">
        <v>178</v>
      </c>
      <c r="B162" s="2" t="s">
        <v>184</v>
      </c>
      <c r="C162" s="4"/>
      <c r="D162" s="8"/>
      <c r="E162" s="105">
        <f>IFERROR(VLOOKUP($B162,[1]NUM3A!$G$3:$T$143,2,FALSE),0)</f>
        <v>0</v>
      </c>
      <c r="F162" s="105">
        <f>IFERROR(VLOOKUP($B162,[1]NUM3A!$G$3:$T$143,3,FALSE),0)</f>
        <v>0</v>
      </c>
      <c r="G162" s="105">
        <f>IFERROR(VLOOKUP($B162,[1]NUM3A!$G$3:$T$143,4,FALSE),0)</f>
        <v>0</v>
      </c>
      <c r="H162" s="105">
        <f>IFERROR(VLOOKUP($B162,[1]NUM3A!$G$3:$T$143,5,FALSE),0)</f>
        <v>0</v>
      </c>
      <c r="I162" s="105">
        <f>IFERROR(VLOOKUP($B162,[1]NUM3A!$G$3:$T$143,6,FALSE),0)</f>
        <v>0</v>
      </c>
      <c r="J162" s="105">
        <f>IFERROR(VLOOKUP($B162,[1]NUM3A!$G$3:$T$143,7,FALSE),0)</f>
        <v>0</v>
      </c>
      <c r="K162" s="105">
        <f>IFERROR(VLOOKUP($B162,[1]NUM3A!$G$3:$T$143,8,FALSE),0)</f>
        <v>0</v>
      </c>
      <c r="L162" s="105">
        <f>IFERROR(VLOOKUP($B162,[1]NUM3A!$G$3:$T$143,9,FALSE),0)</f>
        <v>0</v>
      </c>
      <c r="M162" s="105">
        <f>IFERROR(VLOOKUP($B162,[1]NUM3A!$G$3:$T$143,10,FALSE),0)</f>
        <v>0</v>
      </c>
      <c r="N162" s="105">
        <f>IFERROR(VLOOKUP($B162,[1]NUM3A!$G$3:$T$143,11,FALSE),0)</f>
        <v>2</v>
      </c>
      <c r="O162" s="105">
        <f>IFERROR(VLOOKUP($B162,[1]NUM3A!$G$3:$T$143,12,FALSE),0)</f>
        <v>0</v>
      </c>
      <c r="P162" s="105">
        <f>IFERROR(VLOOKUP($B162,[1]NUM3A!$G$3:$T$143,13,FALSE),0)</f>
        <v>0</v>
      </c>
      <c r="Q162" s="99">
        <f t="shared" si="20"/>
        <v>2</v>
      </c>
      <c r="R162" s="186"/>
      <c r="S162" s="186"/>
    </row>
    <row r="163" spans="1:19" x14ac:dyDescent="0.25">
      <c r="A163" s="2" t="s">
        <v>178</v>
      </c>
      <c r="B163" s="2" t="s">
        <v>185</v>
      </c>
      <c r="C163" s="4"/>
      <c r="D163" s="8"/>
      <c r="E163" s="105">
        <f>IFERROR(VLOOKUP($B163,[1]NUM3A!$G$3:$T$143,2,FALSE),0)</f>
        <v>0</v>
      </c>
      <c r="F163" s="105">
        <f>IFERROR(VLOOKUP($B163,[1]NUM3A!$G$3:$T$143,3,FALSE),0)</f>
        <v>0</v>
      </c>
      <c r="G163" s="105">
        <f>IFERROR(VLOOKUP($B163,[1]NUM3A!$G$3:$T$143,4,FALSE),0)</f>
        <v>0</v>
      </c>
      <c r="H163" s="105">
        <f>IFERROR(VLOOKUP($B163,[1]NUM3A!$G$3:$T$143,5,FALSE),0)</f>
        <v>1</v>
      </c>
      <c r="I163" s="105">
        <f>IFERROR(VLOOKUP($B163,[1]NUM3A!$G$3:$T$143,6,FALSE),0)</f>
        <v>0</v>
      </c>
      <c r="J163" s="105">
        <f>IFERROR(VLOOKUP($B163,[1]NUM3A!$G$3:$T$143,7,FALSE),0)</f>
        <v>0</v>
      </c>
      <c r="K163" s="105">
        <f>IFERROR(VLOOKUP($B163,[1]NUM3A!$G$3:$T$143,8,FALSE),0)</f>
        <v>0</v>
      </c>
      <c r="L163" s="105">
        <f>IFERROR(VLOOKUP($B163,[1]NUM3A!$G$3:$T$143,9,FALSE),0)</f>
        <v>0</v>
      </c>
      <c r="M163" s="105">
        <f>IFERROR(VLOOKUP($B163,[1]NUM3A!$G$3:$T$143,10,FALSE),0)</f>
        <v>0</v>
      </c>
      <c r="N163" s="105">
        <f>IFERROR(VLOOKUP($B163,[1]NUM3A!$G$3:$T$143,11,FALSE),0)</f>
        <v>0</v>
      </c>
      <c r="O163" s="105">
        <f>IFERROR(VLOOKUP($B163,[1]NUM3A!$G$3:$T$143,12,FALSE),0)</f>
        <v>0</v>
      </c>
      <c r="P163" s="105">
        <f>IFERROR(VLOOKUP($B163,[1]NUM3A!$G$3:$T$143,13,FALSE),0)</f>
        <v>0</v>
      </c>
      <c r="Q163" s="99">
        <f t="shared" si="20"/>
        <v>1</v>
      </c>
      <c r="R163" s="186"/>
      <c r="S163" s="186"/>
    </row>
    <row r="164" spans="1:19" x14ac:dyDescent="0.25">
      <c r="A164" s="137" t="s">
        <v>241</v>
      </c>
      <c r="B164" s="138"/>
      <c r="C164" s="57">
        <f>D164/'Metas Muni'!I18</f>
        <v>0.87999120008799914</v>
      </c>
      <c r="D164" s="58">
        <f>Q164/R164</f>
        <v>0.8</v>
      </c>
      <c r="E164" s="60">
        <f>SUM(E157:E163)</f>
        <v>0</v>
      </c>
      <c r="F164" s="60">
        <f>SUM(F157:F163)</f>
        <v>3</v>
      </c>
      <c r="G164" s="60">
        <f>SUM(G157:G163)</f>
        <v>0</v>
      </c>
      <c r="H164" s="60">
        <f>SUM(H157:H163)</f>
        <v>1</v>
      </c>
      <c r="I164" s="60">
        <f t="shared" ref="I164:N164" si="21">SUM(I157:I163)</f>
        <v>11</v>
      </c>
      <c r="J164" s="60">
        <f t="shared" si="21"/>
        <v>8</v>
      </c>
      <c r="K164" s="60">
        <f t="shared" si="21"/>
        <v>0</v>
      </c>
      <c r="L164" s="60">
        <f t="shared" si="21"/>
        <v>6</v>
      </c>
      <c r="M164" s="60">
        <f t="shared" si="21"/>
        <v>8</v>
      </c>
      <c r="N164" s="60">
        <f t="shared" si="21"/>
        <v>7</v>
      </c>
      <c r="O164" s="60">
        <f>SUM(O157:O163)</f>
        <v>0</v>
      </c>
      <c r="P164" s="60">
        <f>SUM(P157:P163)</f>
        <v>0</v>
      </c>
      <c r="Q164" s="101">
        <f>SUM(Q157:Q163)</f>
        <v>44</v>
      </c>
      <c r="R164" s="184">
        <v>55</v>
      </c>
      <c r="S164" s="184"/>
    </row>
    <row r="165" spans="1:19" x14ac:dyDescent="0.25">
      <c r="A165"/>
      <c r="B165" s="14" t="s">
        <v>187</v>
      </c>
      <c r="C165" s="61"/>
      <c r="D165" s="62"/>
      <c r="E165" s="107">
        <f t="shared" ref="E165:N165" si="22">+E26+E40+E62+E77+E88+E94+E105+E124+E137+E151+E156+E164</f>
        <v>424</v>
      </c>
      <c r="F165" s="107">
        <f t="shared" si="22"/>
        <v>330</v>
      </c>
      <c r="G165" s="108">
        <f t="shared" si="22"/>
        <v>560</v>
      </c>
      <c r="H165" s="109">
        <f>+H26+H40+H62+H77+H88+H94+H105+H124+H137+H151+H156+H164</f>
        <v>789</v>
      </c>
      <c r="I165" s="109">
        <f t="shared" si="22"/>
        <v>753</v>
      </c>
      <c r="J165" s="109">
        <f t="shared" si="22"/>
        <v>710</v>
      </c>
      <c r="K165" s="109">
        <f t="shared" si="22"/>
        <v>482</v>
      </c>
      <c r="L165" s="109">
        <f t="shared" si="22"/>
        <v>575</v>
      </c>
      <c r="M165" s="109">
        <f t="shared" si="22"/>
        <v>562</v>
      </c>
      <c r="N165" s="109">
        <f t="shared" si="22"/>
        <v>528</v>
      </c>
      <c r="O165" s="109">
        <f>+O26+O40+O62+O77+O88+O94+O105+O124+O137+O151+O156+O164</f>
        <v>532</v>
      </c>
      <c r="P165" s="109">
        <f>+P26+P40+P62+P77+P88+P94+P105+P124+P137+P151+P156+P164</f>
        <v>432</v>
      </c>
      <c r="Q165" s="102">
        <f>+Q26+Q40+Q62+Q77+Q88+Q94+Q105+Q124+Q137+Q151+Q156+Q164+Q50+Q45</f>
        <v>6777</v>
      </c>
      <c r="R165" s="185">
        <f>+R26+R40+R62+R77+R88+R94+R105+R124+R137+R151+R156+R164+R50+R45</f>
        <v>8220</v>
      </c>
      <c r="S165" s="185"/>
    </row>
    <row r="166" spans="1:19" x14ac:dyDescent="0.25">
      <c r="C166" s="19"/>
      <c r="Q166" s="13"/>
    </row>
    <row r="168" spans="1:19" x14ac:dyDescent="0.25">
      <c r="K168" s="13"/>
    </row>
  </sheetData>
  <mergeCells count="157">
    <mergeCell ref="A26:B26"/>
    <mergeCell ref="R26:S26"/>
    <mergeCell ref="R27:S27"/>
    <mergeCell ref="R28:S28"/>
    <mergeCell ref="R29:S29"/>
    <mergeCell ref="R30:S30"/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37:S37"/>
    <mergeCell ref="A40:B40"/>
    <mergeCell ref="R40:S40"/>
    <mergeCell ref="R41:S41"/>
    <mergeCell ref="R42:S42"/>
    <mergeCell ref="R43:S43"/>
    <mergeCell ref="R31:S31"/>
    <mergeCell ref="R32:S32"/>
    <mergeCell ref="R33:S33"/>
    <mergeCell ref="R34:S34"/>
    <mergeCell ref="R35:S35"/>
    <mergeCell ref="R36:S36"/>
    <mergeCell ref="R49:S49"/>
    <mergeCell ref="A50:B50"/>
    <mergeCell ref="R50:S50"/>
    <mergeCell ref="R51:S51"/>
    <mergeCell ref="R52:S52"/>
    <mergeCell ref="R53:S53"/>
    <mergeCell ref="R44:S44"/>
    <mergeCell ref="A45:B45"/>
    <mergeCell ref="R45:S45"/>
    <mergeCell ref="R46:S46"/>
    <mergeCell ref="R47:S47"/>
    <mergeCell ref="R48:S48"/>
    <mergeCell ref="R60:S60"/>
    <mergeCell ref="A62:B62"/>
    <mergeCell ref="R62:S62"/>
    <mergeCell ref="R63:S63"/>
    <mergeCell ref="R64:S64"/>
    <mergeCell ref="R65:S65"/>
    <mergeCell ref="R54:S54"/>
    <mergeCell ref="R55:S55"/>
    <mergeCell ref="R56:S56"/>
    <mergeCell ref="R57:S57"/>
    <mergeCell ref="R58:S58"/>
    <mergeCell ref="R59:S59"/>
    <mergeCell ref="R72:S72"/>
    <mergeCell ref="R73:S73"/>
    <mergeCell ref="R74:S74"/>
    <mergeCell ref="R75:S75"/>
    <mergeCell ref="A77:B77"/>
    <mergeCell ref="R77:S77"/>
    <mergeCell ref="R66:S66"/>
    <mergeCell ref="R67:S67"/>
    <mergeCell ref="R68:S68"/>
    <mergeCell ref="R69:S69"/>
    <mergeCell ref="R70:S70"/>
    <mergeCell ref="R71:S71"/>
    <mergeCell ref="R84:S84"/>
    <mergeCell ref="R85:S85"/>
    <mergeCell ref="R86:S86"/>
    <mergeCell ref="R87:S87"/>
    <mergeCell ref="A88:B88"/>
    <mergeCell ref="R88:S88"/>
    <mergeCell ref="R78:S78"/>
    <mergeCell ref="R79:S79"/>
    <mergeCell ref="R80:S80"/>
    <mergeCell ref="R81:S81"/>
    <mergeCell ref="R82:S82"/>
    <mergeCell ref="R83:S83"/>
    <mergeCell ref="A105:B105"/>
    <mergeCell ref="R105:S105"/>
    <mergeCell ref="R95:S95"/>
    <mergeCell ref="R96:S96"/>
    <mergeCell ref="R97:S97"/>
    <mergeCell ref="R98:S98"/>
    <mergeCell ref="R99:S99"/>
    <mergeCell ref="R100:S100"/>
    <mergeCell ref="R89:S89"/>
    <mergeCell ref="R90:S90"/>
    <mergeCell ref="R91:S91"/>
    <mergeCell ref="R92:S92"/>
    <mergeCell ref="R93:S93"/>
    <mergeCell ref="A94:B94"/>
    <mergeCell ref="R94:S94"/>
    <mergeCell ref="R106:S106"/>
    <mergeCell ref="R107:S107"/>
    <mergeCell ref="R108:S108"/>
    <mergeCell ref="R109:S109"/>
    <mergeCell ref="R110:S110"/>
    <mergeCell ref="R111:S111"/>
    <mergeCell ref="R101:S101"/>
    <mergeCell ref="R102:S102"/>
    <mergeCell ref="R103:S103"/>
    <mergeCell ref="R104:S104"/>
    <mergeCell ref="R118:S118"/>
    <mergeCell ref="R119:S119"/>
    <mergeCell ref="R120:S120"/>
    <mergeCell ref="R121:S121"/>
    <mergeCell ref="A124:B124"/>
    <mergeCell ref="R124:S124"/>
    <mergeCell ref="R112:S112"/>
    <mergeCell ref="R113:S113"/>
    <mergeCell ref="R114:S114"/>
    <mergeCell ref="R115:S115"/>
    <mergeCell ref="R116:S116"/>
    <mergeCell ref="R117:S117"/>
    <mergeCell ref="R131:S131"/>
    <mergeCell ref="R132:S132"/>
    <mergeCell ref="R133:S133"/>
    <mergeCell ref="R134:S134"/>
    <mergeCell ref="R135:S135"/>
    <mergeCell ref="R136:S136"/>
    <mergeCell ref="R125:S125"/>
    <mergeCell ref="R126:S126"/>
    <mergeCell ref="R127:S127"/>
    <mergeCell ref="R128:S128"/>
    <mergeCell ref="R129:S129"/>
    <mergeCell ref="R130:S130"/>
    <mergeCell ref="R142:S142"/>
    <mergeCell ref="R143:S143"/>
    <mergeCell ref="R144:S144"/>
    <mergeCell ref="R145:S145"/>
    <mergeCell ref="R146:S146"/>
    <mergeCell ref="R147:S147"/>
    <mergeCell ref="A137:B137"/>
    <mergeCell ref="R137:S137"/>
    <mergeCell ref="R138:S138"/>
    <mergeCell ref="R139:S139"/>
    <mergeCell ref="R140:S140"/>
    <mergeCell ref="R141:S141"/>
    <mergeCell ref="R153:S153"/>
    <mergeCell ref="R154:S154"/>
    <mergeCell ref="R155:S155"/>
    <mergeCell ref="A156:B156"/>
    <mergeCell ref="R156:S156"/>
    <mergeCell ref="R157:S157"/>
    <mergeCell ref="R148:S148"/>
    <mergeCell ref="R149:S149"/>
    <mergeCell ref="R150:S150"/>
    <mergeCell ref="A151:B151"/>
    <mergeCell ref="R151:S151"/>
    <mergeCell ref="R152:S152"/>
    <mergeCell ref="A164:B164"/>
    <mergeCell ref="R164:S164"/>
    <mergeCell ref="R165:S165"/>
    <mergeCell ref="R158:S158"/>
    <mergeCell ref="R159:S159"/>
    <mergeCell ref="R160:S160"/>
    <mergeCell ref="R161:S161"/>
    <mergeCell ref="R162:S162"/>
    <mergeCell ref="R163:S163"/>
  </mergeCells>
  <conditionalFormatting sqref="C12:C164">
    <cfRule type="cellIs" dxfId="18" priority="1" operator="lessThan">
      <formula>0.9999</formula>
    </cfRule>
    <cfRule type="cellIs" dxfId="17" priority="2" operator="greaterThan">
      <formula>1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6"/>
  <sheetViews>
    <sheetView zoomScale="80" zoomScaleNormal="80" workbookViewId="0">
      <pane ySplit="11" topLeftCell="A12" activePane="bottomLeft" state="frozen"/>
      <selection pane="bottomLeft" activeCell="A12" sqref="A12"/>
    </sheetView>
  </sheetViews>
  <sheetFormatPr baseColWidth="10" defaultRowHeight="15" x14ac:dyDescent="0.25"/>
  <cols>
    <col min="1" max="1" width="24.28515625" style="5" bestFit="1" customWidth="1"/>
    <col min="2" max="2" width="48.140625" style="5" customWidth="1"/>
    <col min="3" max="3" width="16.7109375" style="5" customWidth="1"/>
    <col min="4" max="4" width="13" style="5" bestFit="1" customWidth="1"/>
    <col min="5" max="6" width="9.42578125" style="54" bestFit="1" customWidth="1"/>
    <col min="7" max="7" width="8.7109375" style="5" customWidth="1"/>
    <col min="8" max="11" width="7" style="5" bestFit="1" customWidth="1"/>
    <col min="12" max="12" width="9.7109375" style="5" customWidth="1"/>
    <col min="13" max="13" width="9.5703125" style="5" customWidth="1"/>
    <col min="14" max="14" width="10.5703125" style="5" customWidth="1"/>
    <col min="15" max="15" width="9.85546875" style="5" bestFit="1" customWidth="1"/>
    <col min="16" max="16" width="9.140625" style="5" customWidth="1"/>
    <col min="17" max="17" width="9.140625" style="5" bestFit="1" customWidth="1"/>
    <col min="18" max="19" width="9.42578125" style="54" bestFit="1" customWidth="1"/>
    <col min="20" max="20" width="8.85546875" style="5" customWidth="1"/>
    <col min="21" max="21" width="7" style="5" bestFit="1" customWidth="1"/>
    <col min="22" max="22" width="7.42578125" style="5" customWidth="1"/>
    <col min="23" max="24" width="7" style="5" bestFit="1" customWidth="1"/>
    <col min="25" max="25" width="9.5703125" style="5" customWidth="1"/>
    <col min="26" max="26" width="10.140625" style="5" customWidth="1"/>
    <col min="27" max="27" width="11" style="5" bestFit="1" customWidth="1"/>
    <col min="28" max="28" width="9.85546875" style="5" bestFit="1" customWidth="1"/>
    <col min="29" max="30" width="9.140625" style="5" bestFit="1" customWidth="1"/>
    <col min="31" max="256" width="11.42578125" style="5"/>
    <col min="257" max="257" width="24.28515625" style="5" bestFit="1" customWidth="1"/>
    <col min="258" max="258" width="48.140625" style="5" customWidth="1"/>
    <col min="259" max="259" width="14.28515625" style="5" bestFit="1" customWidth="1"/>
    <col min="260" max="260" width="13" style="5" bestFit="1" customWidth="1"/>
    <col min="261" max="262" width="9.42578125" style="5" bestFit="1" customWidth="1"/>
    <col min="263" max="263" width="7.7109375" style="5" bestFit="1" customWidth="1"/>
    <col min="264" max="266" width="7" style="5" bestFit="1" customWidth="1"/>
    <col min="267" max="267" width="6.28515625" style="5" customWidth="1"/>
    <col min="268" max="268" width="8.42578125" style="5" bestFit="1" customWidth="1"/>
    <col min="269" max="269" width="8.140625" style="5" bestFit="1" customWidth="1"/>
    <col min="270" max="270" width="9.42578125" style="5" bestFit="1" customWidth="1"/>
    <col min="271" max="271" width="8.42578125" style="5" bestFit="1" customWidth="1"/>
    <col min="272" max="272" width="7.7109375" style="5" bestFit="1" customWidth="1"/>
    <col min="273" max="273" width="7.42578125" style="5" bestFit="1" customWidth="1"/>
    <col min="274" max="275" width="9.42578125" style="5" bestFit="1" customWidth="1"/>
    <col min="276" max="276" width="7.7109375" style="5" bestFit="1" customWidth="1"/>
    <col min="277" max="277" width="7" style="5" bestFit="1" customWidth="1"/>
    <col min="278" max="278" width="7.42578125" style="5" customWidth="1"/>
    <col min="279" max="279" width="6.28515625" style="5" customWidth="1"/>
    <col min="280" max="280" width="7" style="5" bestFit="1" customWidth="1"/>
    <col min="281" max="282" width="8.28515625" style="5" bestFit="1" customWidth="1"/>
    <col min="283" max="283" width="9.42578125" style="5" bestFit="1" customWidth="1"/>
    <col min="284" max="284" width="8.42578125" style="5" bestFit="1" customWidth="1"/>
    <col min="285" max="285" width="8.28515625" style="5" bestFit="1" customWidth="1"/>
    <col min="286" max="286" width="7.42578125" style="5" bestFit="1" customWidth="1"/>
    <col min="287" max="512" width="11.42578125" style="5"/>
    <col min="513" max="513" width="24.28515625" style="5" bestFit="1" customWidth="1"/>
    <col min="514" max="514" width="48.140625" style="5" customWidth="1"/>
    <col min="515" max="515" width="14.28515625" style="5" bestFit="1" customWidth="1"/>
    <col min="516" max="516" width="13" style="5" bestFit="1" customWidth="1"/>
    <col min="517" max="518" width="9.42578125" style="5" bestFit="1" customWidth="1"/>
    <col min="519" max="519" width="7.7109375" style="5" bestFit="1" customWidth="1"/>
    <col min="520" max="522" width="7" style="5" bestFit="1" customWidth="1"/>
    <col min="523" max="523" width="6.28515625" style="5" customWidth="1"/>
    <col min="524" max="524" width="8.42578125" style="5" bestFit="1" customWidth="1"/>
    <col min="525" max="525" width="8.140625" style="5" bestFit="1" customWidth="1"/>
    <col min="526" max="526" width="9.42578125" style="5" bestFit="1" customWidth="1"/>
    <col min="527" max="527" width="8.42578125" style="5" bestFit="1" customWidth="1"/>
    <col min="528" max="528" width="7.7109375" style="5" bestFit="1" customWidth="1"/>
    <col min="529" max="529" width="7.42578125" style="5" bestFit="1" customWidth="1"/>
    <col min="530" max="531" width="9.42578125" style="5" bestFit="1" customWidth="1"/>
    <col min="532" max="532" width="7.7109375" style="5" bestFit="1" customWidth="1"/>
    <col min="533" max="533" width="7" style="5" bestFit="1" customWidth="1"/>
    <col min="534" max="534" width="7.42578125" style="5" customWidth="1"/>
    <col min="535" max="535" width="6.28515625" style="5" customWidth="1"/>
    <col min="536" max="536" width="7" style="5" bestFit="1" customWidth="1"/>
    <col min="537" max="538" width="8.28515625" style="5" bestFit="1" customWidth="1"/>
    <col min="539" max="539" width="9.42578125" style="5" bestFit="1" customWidth="1"/>
    <col min="540" max="540" width="8.42578125" style="5" bestFit="1" customWidth="1"/>
    <col min="541" max="541" width="8.28515625" style="5" bestFit="1" customWidth="1"/>
    <col min="542" max="542" width="7.42578125" style="5" bestFit="1" customWidth="1"/>
    <col min="543" max="768" width="11.42578125" style="5"/>
    <col min="769" max="769" width="24.28515625" style="5" bestFit="1" customWidth="1"/>
    <col min="770" max="770" width="48.140625" style="5" customWidth="1"/>
    <col min="771" max="771" width="14.28515625" style="5" bestFit="1" customWidth="1"/>
    <col min="772" max="772" width="13" style="5" bestFit="1" customWidth="1"/>
    <col min="773" max="774" width="9.42578125" style="5" bestFit="1" customWidth="1"/>
    <col min="775" max="775" width="7.7109375" style="5" bestFit="1" customWidth="1"/>
    <col min="776" max="778" width="7" style="5" bestFit="1" customWidth="1"/>
    <col min="779" max="779" width="6.28515625" style="5" customWidth="1"/>
    <col min="780" max="780" width="8.42578125" style="5" bestFit="1" customWidth="1"/>
    <col min="781" max="781" width="8.140625" style="5" bestFit="1" customWidth="1"/>
    <col min="782" max="782" width="9.42578125" style="5" bestFit="1" customWidth="1"/>
    <col min="783" max="783" width="8.42578125" style="5" bestFit="1" customWidth="1"/>
    <col min="784" max="784" width="7.7109375" style="5" bestFit="1" customWidth="1"/>
    <col min="785" max="785" width="7.42578125" style="5" bestFit="1" customWidth="1"/>
    <col min="786" max="787" width="9.42578125" style="5" bestFit="1" customWidth="1"/>
    <col min="788" max="788" width="7.7109375" style="5" bestFit="1" customWidth="1"/>
    <col min="789" max="789" width="7" style="5" bestFit="1" customWidth="1"/>
    <col min="790" max="790" width="7.42578125" style="5" customWidth="1"/>
    <col min="791" max="791" width="6.28515625" style="5" customWidth="1"/>
    <col min="792" max="792" width="7" style="5" bestFit="1" customWidth="1"/>
    <col min="793" max="794" width="8.28515625" style="5" bestFit="1" customWidth="1"/>
    <col min="795" max="795" width="9.42578125" style="5" bestFit="1" customWidth="1"/>
    <col min="796" max="796" width="8.42578125" style="5" bestFit="1" customWidth="1"/>
    <col min="797" max="797" width="8.28515625" style="5" bestFit="1" customWidth="1"/>
    <col min="798" max="798" width="7.42578125" style="5" bestFit="1" customWidth="1"/>
    <col min="799" max="1024" width="11.42578125" style="5"/>
    <col min="1025" max="1025" width="24.28515625" style="5" bestFit="1" customWidth="1"/>
    <col min="1026" max="1026" width="48.140625" style="5" customWidth="1"/>
    <col min="1027" max="1027" width="14.28515625" style="5" bestFit="1" customWidth="1"/>
    <col min="1028" max="1028" width="13" style="5" bestFit="1" customWidth="1"/>
    <col min="1029" max="1030" width="9.42578125" style="5" bestFit="1" customWidth="1"/>
    <col min="1031" max="1031" width="7.7109375" style="5" bestFit="1" customWidth="1"/>
    <col min="1032" max="1034" width="7" style="5" bestFit="1" customWidth="1"/>
    <col min="1035" max="1035" width="6.28515625" style="5" customWidth="1"/>
    <col min="1036" max="1036" width="8.42578125" style="5" bestFit="1" customWidth="1"/>
    <col min="1037" max="1037" width="8.140625" style="5" bestFit="1" customWidth="1"/>
    <col min="1038" max="1038" width="9.42578125" style="5" bestFit="1" customWidth="1"/>
    <col min="1039" max="1039" width="8.42578125" style="5" bestFit="1" customWidth="1"/>
    <col min="1040" max="1040" width="7.7109375" style="5" bestFit="1" customWidth="1"/>
    <col min="1041" max="1041" width="7.42578125" style="5" bestFit="1" customWidth="1"/>
    <col min="1042" max="1043" width="9.42578125" style="5" bestFit="1" customWidth="1"/>
    <col min="1044" max="1044" width="7.7109375" style="5" bestFit="1" customWidth="1"/>
    <col min="1045" max="1045" width="7" style="5" bestFit="1" customWidth="1"/>
    <col min="1046" max="1046" width="7.42578125" style="5" customWidth="1"/>
    <col min="1047" max="1047" width="6.28515625" style="5" customWidth="1"/>
    <col min="1048" max="1048" width="7" style="5" bestFit="1" customWidth="1"/>
    <col min="1049" max="1050" width="8.28515625" style="5" bestFit="1" customWidth="1"/>
    <col min="1051" max="1051" width="9.42578125" style="5" bestFit="1" customWidth="1"/>
    <col min="1052" max="1052" width="8.42578125" style="5" bestFit="1" customWidth="1"/>
    <col min="1053" max="1053" width="8.28515625" style="5" bestFit="1" customWidth="1"/>
    <col min="1054" max="1054" width="7.42578125" style="5" bestFit="1" customWidth="1"/>
    <col min="1055" max="1280" width="11.42578125" style="5"/>
    <col min="1281" max="1281" width="24.28515625" style="5" bestFit="1" customWidth="1"/>
    <col min="1282" max="1282" width="48.140625" style="5" customWidth="1"/>
    <col min="1283" max="1283" width="14.28515625" style="5" bestFit="1" customWidth="1"/>
    <col min="1284" max="1284" width="13" style="5" bestFit="1" customWidth="1"/>
    <col min="1285" max="1286" width="9.42578125" style="5" bestFit="1" customWidth="1"/>
    <col min="1287" max="1287" width="7.7109375" style="5" bestFit="1" customWidth="1"/>
    <col min="1288" max="1290" width="7" style="5" bestFit="1" customWidth="1"/>
    <col min="1291" max="1291" width="6.28515625" style="5" customWidth="1"/>
    <col min="1292" max="1292" width="8.42578125" style="5" bestFit="1" customWidth="1"/>
    <col min="1293" max="1293" width="8.140625" style="5" bestFit="1" customWidth="1"/>
    <col min="1294" max="1294" width="9.42578125" style="5" bestFit="1" customWidth="1"/>
    <col min="1295" max="1295" width="8.42578125" style="5" bestFit="1" customWidth="1"/>
    <col min="1296" max="1296" width="7.7109375" style="5" bestFit="1" customWidth="1"/>
    <col min="1297" max="1297" width="7.42578125" style="5" bestFit="1" customWidth="1"/>
    <col min="1298" max="1299" width="9.42578125" style="5" bestFit="1" customWidth="1"/>
    <col min="1300" max="1300" width="7.7109375" style="5" bestFit="1" customWidth="1"/>
    <col min="1301" max="1301" width="7" style="5" bestFit="1" customWidth="1"/>
    <col min="1302" max="1302" width="7.42578125" style="5" customWidth="1"/>
    <col min="1303" max="1303" width="6.28515625" style="5" customWidth="1"/>
    <col min="1304" max="1304" width="7" style="5" bestFit="1" customWidth="1"/>
    <col min="1305" max="1306" width="8.28515625" style="5" bestFit="1" customWidth="1"/>
    <col min="1307" max="1307" width="9.42578125" style="5" bestFit="1" customWidth="1"/>
    <col min="1308" max="1308" width="8.42578125" style="5" bestFit="1" customWidth="1"/>
    <col min="1309" max="1309" width="8.28515625" style="5" bestFit="1" customWidth="1"/>
    <col min="1310" max="1310" width="7.42578125" style="5" bestFit="1" customWidth="1"/>
    <col min="1311" max="1536" width="11.42578125" style="5"/>
    <col min="1537" max="1537" width="24.28515625" style="5" bestFit="1" customWidth="1"/>
    <col min="1538" max="1538" width="48.140625" style="5" customWidth="1"/>
    <col min="1539" max="1539" width="14.28515625" style="5" bestFit="1" customWidth="1"/>
    <col min="1540" max="1540" width="13" style="5" bestFit="1" customWidth="1"/>
    <col min="1541" max="1542" width="9.42578125" style="5" bestFit="1" customWidth="1"/>
    <col min="1543" max="1543" width="7.7109375" style="5" bestFit="1" customWidth="1"/>
    <col min="1544" max="1546" width="7" style="5" bestFit="1" customWidth="1"/>
    <col min="1547" max="1547" width="6.28515625" style="5" customWidth="1"/>
    <col min="1548" max="1548" width="8.42578125" style="5" bestFit="1" customWidth="1"/>
    <col min="1549" max="1549" width="8.140625" style="5" bestFit="1" customWidth="1"/>
    <col min="1550" max="1550" width="9.42578125" style="5" bestFit="1" customWidth="1"/>
    <col min="1551" max="1551" width="8.42578125" style="5" bestFit="1" customWidth="1"/>
    <col min="1552" max="1552" width="7.7109375" style="5" bestFit="1" customWidth="1"/>
    <col min="1553" max="1553" width="7.42578125" style="5" bestFit="1" customWidth="1"/>
    <col min="1554" max="1555" width="9.42578125" style="5" bestFit="1" customWidth="1"/>
    <col min="1556" max="1556" width="7.7109375" style="5" bestFit="1" customWidth="1"/>
    <col min="1557" max="1557" width="7" style="5" bestFit="1" customWidth="1"/>
    <col min="1558" max="1558" width="7.42578125" style="5" customWidth="1"/>
    <col min="1559" max="1559" width="6.28515625" style="5" customWidth="1"/>
    <col min="1560" max="1560" width="7" style="5" bestFit="1" customWidth="1"/>
    <col min="1561" max="1562" width="8.28515625" style="5" bestFit="1" customWidth="1"/>
    <col min="1563" max="1563" width="9.42578125" style="5" bestFit="1" customWidth="1"/>
    <col min="1564" max="1564" width="8.42578125" style="5" bestFit="1" customWidth="1"/>
    <col min="1565" max="1565" width="8.28515625" style="5" bestFit="1" customWidth="1"/>
    <col min="1566" max="1566" width="7.42578125" style="5" bestFit="1" customWidth="1"/>
    <col min="1567" max="1792" width="11.42578125" style="5"/>
    <col min="1793" max="1793" width="24.28515625" style="5" bestFit="1" customWidth="1"/>
    <col min="1794" max="1794" width="48.140625" style="5" customWidth="1"/>
    <col min="1795" max="1795" width="14.28515625" style="5" bestFit="1" customWidth="1"/>
    <col min="1796" max="1796" width="13" style="5" bestFit="1" customWidth="1"/>
    <col min="1797" max="1798" width="9.42578125" style="5" bestFit="1" customWidth="1"/>
    <col min="1799" max="1799" width="7.7109375" style="5" bestFit="1" customWidth="1"/>
    <col min="1800" max="1802" width="7" style="5" bestFit="1" customWidth="1"/>
    <col min="1803" max="1803" width="6.28515625" style="5" customWidth="1"/>
    <col min="1804" max="1804" width="8.42578125" style="5" bestFit="1" customWidth="1"/>
    <col min="1805" max="1805" width="8.140625" style="5" bestFit="1" customWidth="1"/>
    <col min="1806" max="1806" width="9.42578125" style="5" bestFit="1" customWidth="1"/>
    <col min="1807" max="1807" width="8.42578125" style="5" bestFit="1" customWidth="1"/>
    <col min="1808" max="1808" width="7.7109375" style="5" bestFit="1" customWidth="1"/>
    <col min="1809" max="1809" width="7.42578125" style="5" bestFit="1" customWidth="1"/>
    <col min="1810" max="1811" width="9.42578125" style="5" bestFit="1" customWidth="1"/>
    <col min="1812" max="1812" width="7.7109375" style="5" bestFit="1" customWidth="1"/>
    <col min="1813" max="1813" width="7" style="5" bestFit="1" customWidth="1"/>
    <col min="1814" max="1814" width="7.42578125" style="5" customWidth="1"/>
    <col min="1815" max="1815" width="6.28515625" style="5" customWidth="1"/>
    <col min="1816" max="1816" width="7" style="5" bestFit="1" customWidth="1"/>
    <col min="1817" max="1818" width="8.28515625" style="5" bestFit="1" customWidth="1"/>
    <col min="1819" max="1819" width="9.42578125" style="5" bestFit="1" customWidth="1"/>
    <col min="1820" max="1820" width="8.42578125" style="5" bestFit="1" customWidth="1"/>
    <col min="1821" max="1821" width="8.28515625" style="5" bestFit="1" customWidth="1"/>
    <col min="1822" max="1822" width="7.42578125" style="5" bestFit="1" customWidth="1"/>
    <col min="1823" max="2048" width="11.42578125" style="5"/>
    <col min="2049" max="2049" width="24.28515625" style="5" bestFit="1" customWidth="1"/>
    <col min="2050" max="2050" width="48.140625" style="5" customWidth="1"/>
    <col min="2051" max="2051" width="14.28515625" style="5" bestFit="1" customWidth="1"/>
    <col min="2052" max="2052" width="13" style="5" bestFit="1" customWidth="1"/>
    <col min="2053" max="2054" width="9.42578125" style="5" bestFit="1" customWidth="1"/>
    <col min="2055" max="2055" width="7.7109375" style="5" bestFit="1" customWidth="1"/>
    <col min="2056" max="2058" width="7" style="5" bestFit="1" customWidth="1"/>
    <col min="2059" max="2059" width="6.28515625" style="5" customWidth="1"/>
    <col min="2060" max="2060" width="8.42578125" style="5" bestFit="1" customWidth="1"/>
    <col min="2061" max="2061" width="8.140625" style="5" bestFit="1" customWidth="1"/>
    <col min="2062" max="2062" width="9.42578125" style="5" bestFit="1" customWidth="1"/>
    <col min="2063" max="2063" width="8.42578125" style="5" bestFit="1" customWidth="1"/>
    <col min="2064" max="2064" width="7.7109375" style="5" bestFit="1" customWidth="1"/>
    <col min="2065" max="2065" width="7.42578125" style="5" bestFit="1" customWidth="1"/>
    <col min="2066" max="2067" width="9.42578125" style="5" bestFit="1" customWidth="1"/>
    <col min="2068" max="2068" width="7.7109375" style="5" bestFit="1" customWidth="1"/>
    <col min="2069" max="2069" width="7" style="5" bestFit="1" customWidth="1"/>
    <col min="2070" max="2070" width="7.42578125" style="5" customWidth="1"/>
    <col min="2071" max="2071" width="6.28515625" style="5" customWidth="1"/>
    <col min="2072" max="2072" width="7" style="5" bestFit="1" customWidth="1"/>
    <col min="2073" max="2074" width="8.28515625" style="5" bestFit="1" customWidth="1"/>
    <col min="2075" max="2075" width="9.42578125" style="5" bestFit="1" customWidth="1"/>
    <col min="2076" max="2076" width="8.42578125" style="5" bestFit="1" customWidth="1"/>
    <col min="2077" max="2077" width="8.28515625" style="5" bestFit="1" customWidth="1"/>
    <col min="2078" max="2078" width="7.42578125" style="5" bestFit="1" customWidth="1"/>
    <col min="2079" max="2304" width="11.42578125" style="5"/>
    <col min="2305" max="2305" width="24.28515625" style="5" bestFit="1" customWidth="1"/>
    <col min="2306" max="2306" width="48.140625" style="5" customWidth="1"/>
    <col min="2307" max="2307" width="14.28515625" style="5" bestFit="1" customWidth="1"/>
    <col min="2308" max="2308" width="13" style="5" bestFit="1" customWidth="1"/>
    <col min="2309" max="2310" width="9.42578125" style="5" bestFit="1" customWidth="1"/>
    <col min="2311" max="2311" width="7.7109375" style="5" bestFit="1" customWidth="1"/>
    <col min="2312" max="2314" width="7" style="5" bestFit="1" customWidth="1"/>
    <col min="2315" max="2315" width="6.28515625" style="5" customWidth="1"/>
    <col min="2316" max="2316" width="8.42578125" style="5" bestFit="1" customWidth="1"/>
    <col min="2317" max="2317" width="8.140625" style="5" bestFit="1" customWidth="1"/>
    <col min="2318" max="2318" width="9.42578125" style="5" bestFit="1" customWidth="1"/>
    <col min="2319" max="2319" width="8.42578125" style="5" bestFit="1" customWidth="1"/>
    <col min="2320" max="2320" width="7.7109375" style="5" bestFit="1" customWidth="1"/>
    <col min="2321" max="2321" width="7.42578125" style="5" bestFit="1" customWidth="1"/>
    <col min="2322" max="2323" width="9.42578125" style="5" bestFit="1" customWidth="1"/>
    <col min="2324" max="2324" width="7.7109375" style="5" bestFit="1" customWidth="1"/>
    <col min="2325" max="2325" width="7" style="5" bestFit="1" customWidth="1"/>
    <col min="2326" max="2326" width="7.42578125" style="5" customWidth="1"/>
    <col min="2327" max="2327" width="6.28515625" style="5" customWidth="1"/>
    <col min="2328" max="2328" width="7" style="5" bestFit="1" customWidth="1"/>
    <col min="2329" max="2330" width="8.28515625" style="5" bestFit="1" customWidth="1"/>
    <col min="2331" max="2331" width="9.42578125" style="5" bestFit="1" customWidth="1"/>
    <col min="2332" max="2332" width="8.42578125" style="5" bestFit="1" customWidth="1"/>
    <col min="2333" max="2333" width="8.28515625" style="5" bestFit="1" customWidth="1"/>
    <col min="2334" max="2334" width="7.42578125" style="5" bestFit="1" customWidth="1"/>
    <col min="2335" max="2560" width="11.42578125" style="5"/>
    <col min="2561" max="2561" width="24.28515625" style="5" bestFit="1" customWidth="1"/>
    <col min="2562" max="2562" width="48.140625" style="5" customWidth="1"/>
    <col min="2563" max="2563" width="14.28515625" style="5" bestFit="1" customWidth="1"/>
    <col min="2564" max="2564" width="13" style="5" bestFit="1" customWidth="1"/>
    <col min="2565" max="2566" width="9.42578125" style="5" bestFit="1" customWidth="1"/>
    <col min="2567" max="2567" width="7.7109375" style="5" bestFit="1" customWidth="1"/>
    <col min="2568" max="2570" width="7" style="5" bestFit="1" customWidth="1"/>
    <col min="2571" max="2571" width="6.28515625" style="5" customWidth="1"/>
    <col min="2572" max="2572" width="8.42578125" style="5" bestFit="1" customWidth="1"/>
    <col min="2573" max="2573" width="8.140625" style="5" bestFit="1" customWidth="1"/>
    <col min="2574" max="2574" width="9.42578125" style="5" bestFit="1" customWidth="1"/>
    <col min="2575" max="2575" width="8.42578125" style="5" bestFit="1" customWidth="1"/>
    <col min="2576" max="2576" width="7.7109375" style="5" bestFit="1" customWidth="1"/>
    <col min="2577" max="2577" width="7.42578125" style="5" bestFit="1" customWidth="1"/>
    <col min="2578" max="2579" width="9.42578125" style="5" bestFit="1" customWidth="1"/>
    <col min="2580" max="2580" width="7.7109375" style="5" bestFit="1" customWidth="1"/>
    <col min="2581" max="2581" width="7" style="5" bestFit="1" customWidth="1"/>
    <col min="2582" max="2582" width="7.42578125" style="5" customWidth="1"/>
    <col min="2583" max="2583" width="6.28515625" style="5" customWidth="1"/>
    <col min="2584" max="2584" width="7" style="5" bestFit="1" customWidth="1"/>
    <col min="2585" max="2586" width="8.28515625" style="5" bestFit="1" customWidth="1"/>
    <col min="2587" max="2587" width="9.42578125" style="5" bestFit="1" customWidth="1"/>
    <col min="2588" max="2588" width="8.42578125" style="5" bestFit="1" customWidth="1"/>
    <col min="2589" max="2589" width="8.28515625" style="5" bestFit="1" customWidth="1"/>
    <col min="2590" max="2590" width="7.42578125" style="5" bestFit="1" customWidth="1"/>
    <col min="2591" max="2816" width="11.42578125" style="5"/>
    <col min="2817" max="2817" width="24.28515625" style="5" bestFit="1" customWidth="1"/>
    <col min="2818" max="2818" width="48.140625" style="5" customWidth="1"/>
    <col min="2819" max="2819" width="14.28515625" style="5" bestFit="1" customWidth="1"/>
    <col min="2820" max="2820" width="13" style="5" bestFit="1" customWidth="1"/>
    <col min="2821" max="2822" width="9.42578125" style="5" bestFit="1" customWidth="1"/>
    <col min="2823" max="2823" width="7.7109375" style="5" bestFit="1" customWidth="1"/>
    <col min="2824" max="2826" width="7" style="5" bestFit="1" customWidth="1"/>
    <col min="2827" max="2827" width="6.28515625" style="5" customWidth="1"/>
    <col min="2828" max="2828" width="8.42578125" style="5" bestFit="1" customWidth="1"/>
    <col min="2829" max="2829" width="8.140625" style="5" bestFit="1" customWidth="1"/>
    <col min="2830" max="2830" width="9.42578125" style="5" bestFit="1" customWidth="1"/>
    <col min="2831" max="2831" width="8.42578125" style="5" bestFit="1" customWidth="1"/>
    <col min="2832" max="2832" width="7.7109375" style="5" bestFit="1" customWidth="1"/>
    <col min="2833" max="2833" width="7.42578125" style="5" bestFit="1" customWidth="1"/>
    <col min="2834" max="2835" width="9.42578125" style="5" bestFit="1" customWidth="1"/>
    <col min="2836" max="2836" width="7.7109375" style="5" bestFit="1" customWidth="1"/>
    <col min="2837" max="2837" width="7" style="5" bestFit="1" customWidth="1"/>
    <col min="2838" max="2838" width="7.42578125" style="5" customWidth="1"/>
    <col min="2839" max="2839" width="6.28515625" style="5" customWidth="1"/>
    <col min="2840" max="2840" width="7" style="5" bestFit="1" customWidth="1"/>
    <col min="2841" max="2842" width="8.28515625" style="5" bestFit="1" customWidth="1"/>
    <col min="2843" max="2843" width="9.42578125" style="5" bestFit="1" customWidth="1"/>
    <col min="2844" max="2844" width="8.42578125" style="5" bestFit="1" customWidth="1"/>
    <col min="2845" max="2845" width="8.28515625" style="5" bestFit="1" customWidth="1"/>
    <col min="2846" max="2846" width="7.42578125" style="5" bestFit="1" customWidth="1"/>
    <col min="2847" max="3072" width="11.42578125" style="5"/>
    <col min="3073" max="3073" width="24.28515625" style="5" bestFit="1" customWidth="1"/>
    <col min="3074" max="3074" width="48.140625" style="5" customWidth="1"/>
    <col min="3075" max="3075" width="14.28515625" style="5" bestFit="1" customWidth="1"/>
    <col min="3076" max="3076" width="13" style="5" bestFit="1" customWidth="1"/>
    <col min="3077" max="3078" width="9.42578125" style="5" bestFit="1" customWidth="1"/>
    <col min="3079" max="3079" width="7.7109375" style="5" bestFit="1" customWidth="1"/>
    <col min="3080" max="3082" width="7" style="5" bestFit="1" customWidth="1"/>
    <col min="3083" max="3083" width="6.28515625" style="5" customWidth="1"/>
    <col min="3084" max="3084" width="8.42578125" style="5" bestFit="1" customWidth="1"/>
    <col min="3085" max="3085" width="8.140625" style="5" bestFit="1" customWidth="1"/>
    <col min="3086" max="3086" width="9.42578125" style="5" bestFit="1" customWidth="1"/>
    <col min="3087" max="3087" width="8.42578125" style="5" bestFit="1" customWidth="1"/>
    <col min="3088" max="3088" width="7.7109375" style="5" bestFit="1" customWidth="1"/>
    <col min="3089" max="3089" width="7.42578125" style="5" bestFit="1" customWidth="1"/>
    <col min="3090" max="3091" width="9.42578125" style="5" bestFit="1" customWidth="1"/>
    <col min="3092" max="3092" width="7.7109375" style="5" bestFit="1" customWidth="1"/>
    <col min="3093" max="3093" width="7" style="5" bestFit="1" customWidth="1"/>
    <col min="3094" max="3094" width="7.42578125" style="5" customWidth="1"/>
    <col min="3095" max="3095" width="6.28515625" style="5" customWidth="1"/>
    <col min="3096" max="3096" width="7" style="5" bestFit="1" customWidth="1"/>
    <col min="3097" max="3098" width="8.28515625" style="5" bestFit="1" customWidth="1"/>
    <col min="3099" max="3099" width="9.42578125" style="5" bestFit="1" customWidth="1"/>
    <col min="3100" max="3100" width="8.42578125" style="5" bestFit="1" customWidth="1"/>
    <col min="3101" max="3101" width="8.28515625" style="5" bestFit="1" customWidth="1"/>
    <col min="3102" max="3102" width="7.42578125" style="5" bestFit="1" customWidth="1"/>
    <col min="3103" max="3328" width="11.42578125" style="5"/>
    <col min="3329" max="3329" width="24.28515625" style="5" bestFit="1" customWidth="1"/>
    <col min="3330" max="3330" width="48.140625" style="5" customWidth="1"/>
    <col min="3331" max="3331" width="14.28515625" style="5" bestFit="1" customWidth="1"/>
    <col min="3332" max="3332" width="13" style="5" bestFit="1" customWidth="1"/>
    <col min="3333" max="3334" width="9.42578125" style="5" bestFit="1" customWidth="1"/>
    <col min="3335" max="3335" width="7.7109375" style="5" bestFit="1" customWidth="1"/>
    <col min="3336" max="3338" width="7" style="5" bestFit="1" customWidth="1"/>
    <col min="3339" max="3339" width="6.28515625" style="5" customWidth="1"/>
    <col min="3340" max="3340" width="8.42578125" style="5" bestFit="1" customWidth="1"/>
    <col min="3341" max="3341" width="8.140625" style="5" bestFit="1" customWidth="1"/>
    <col min="3342" max="3342" width="9.42578125" style="5" bestFit="1" customWidth="1"/>
    <col min="3343" max="3343" width="8.42578125" style="5" bestFit="1" customWidth="1"/>
    <col min="3344" max="3344" width="7.7109375" style="5" bestFit="1" customWidth="1"/>
    <col min="3345" max="3345" width="7.42578125" style="5" bestFit="1" customWidth="1"/>
    <col min="3346" max="3347" width="9.42578125" style="5" bestFit="1" customWidth="1"/>
    <col min="3348" max="3348" width="7.7109375" style="5" bestFit="1" customWidth="1"/>
    <col min="3349" max="3349" width="7" style="5" bestFit="1" customWidth="1"/>
    <col min="3350" max="3350" width="7.42578125" style="5" customWidth="1"/>
    <col min="3351" max="3351" width="6.28515625" style="5" customWidth="1"/>
    <col min="3352" max="3352" width="7" style="5" bestFit="1" customWidth="1"/>
    <col min="3353" max="3354" width="8.28515625" style="5" bestFit="1" customWidth="1"/>
    <col min="3355" max="3355" width="9.42578125" style="5" bestFit="1" customWidth="1"/>
    <col min="3356" max="3356" width="8.42578125" style="5" bestFit="1" customWidth="1"/>
    <col min="3357" max="3357" width="8.28515625" style="5" bestFit="1" customWidth="1"/>
    <col min="3358" max="3358" width="7.42578125" style="5" bestFit="1" customWidth="1"/>
    <col min="3359" max="3584" width="11.42578125" style="5"/>
    <col min="3585" max="3585" width="24.28515625" style="5" bestFit="1" customWidth="1"/>
    <col min="3586" max="3586" width="48.140625" style="5" customWidth="1"/>
    <col min="3587" max="3587" width="14.28515625" style="5" bestFit="1" customWidth="1"/>
    <col min="3588" max="3588" width="13" style="5" bestFit="1" customWidth="1"/>
    <col min="3589" max="3590" width="9.42578125" style="5" bestFit="1" customWidth="1"/>
    <col min="3591" max="3591" width="7.7109375" style="5" bestFit="1" customWidth="1"/>
    <col min="3592" max="3594" width="7" style="5" bestFit="1" customWidth="1"/>
    <col min="3595" max="3595" width="6.28515625" style="5" customWidth="1"/>
    <col min="3596" max="3596" width="8.42578125" style="5" bestFit="1" customWidth="1"/>
    <col min="3597" max="3597" width="8.140625" style="5" bestFit="1" customWidth="1"/>
    <col min="3598" max="3598" width="9.42578125" style="5" bestFit="1" customWidth="1"/>
    <col min="3599" max="3599" width="8.42578125" style="5" bestFit="1" customWidth="1"/>
    <col min="3600" max="3600" width="7.7109375" style="5" bestFit="1" customWidth="1"/>
    <col min="3601" max="3601" width="7.42578125" style="5" bestFit="1" customWidth="1"/>
    <col min="3602" max="3603" width="9.42578125" style="5" bestFit="1" customWidth="1"/>
    <col min="3604" max="3604" width="7.7109375" style="5" bestFit="1" customWidth="1"/>
    <col min="3605" max="3605" width="7" style="5" bestFit="1" customWidth="1"/>
    <col min="3606" max="3606" width="7.42578125" style="5" customWidth="1"/>
    <col min="3607" max="3607" width="6.28515625" style="5" customWidth="1"/>
    <col min="3608" max="3608" width="7" style="5" bestFit="1" customWidth="1"/>
    <col min="3609" max="3610" width="8.28515625" style="5" bestFit="1" customWidth="1"/>
    <col min="3611" max="3611" width="9.42578125" style="5" bestFit="1" customWidth="1"/>
    <col min="3612" max="3612" width="8.42578125" style="5" bestFit="1" customWidth="1"/>
    <col min="3613" max="3613" width="8.28515625" style="5" bestFit="1" customWidth="1"/>
    <col min="3614" max="3614" width="7.42578125" style="5" bestFit="1" customWidth="1"/>
    <col min="3615" max="3840" width="11.42578125" style="5"/>
    <col min="3841" max="3841" width="24.28515625" style="5" bestFit="1" customWidth="1"/>
    <col min="3842" max="3842" width="48.140625" style="5" customWidth="1"/>
    <col min="3843" max="3843" width="14.28515625" style="5" bestFit="1" customWidth="1"/>
    <col min="3844" max="3844" width="13" style="5" bestFit="1" customWidth="1"/>
    <col min="3845" max="3846" width="9.42578125" style="5" bestFit="1" customWidth="1"/>
    <col min="3847" max="3847" width="7.7109375" style="5" bestFit="1" customWidth="1"/>
    <col min="3848" max="3850" width="7" style="5" bestFit="1" customWidth="1"/>
    <col min="3851" max="3851" width="6.28515625" style="5" customWidth="1"/>
    <col min="3852" max="3852" width="8.42578125" style="5" bestFit="1" customWidth="1"/>
    <col min="3853" max="3853" width="8.140625" style="5" bestFit="1" customWidth="1"/>
    <col min="3854" max="3854" width="9.42578125" style="5" bestFit="1" customWidth="1"/>
    <col min="3855" max="3855" width="8.42578125" style="5" bestFit="1" customWidth="1"/>
    <col min="3856" max="3856" width="7.7109375" style="5" bestFit="1" customWidth="1"/>
    <col min="3857" max="3857" width="7.42578125" style="5" bestFit="1" customWidth="1"/>
    <col min="3858" max="3859" width="9.42578125" style="5" bestFit="1" customWidth="1"/>
    <col min="3860" max="3860" width="7.7109375" style="5" bestFit="1" customWidth="1"/>
    <col min="3861" max="3861" width="7" style="5" bestFit="1" customWidth="1"/>
    <col min="3862" max="3862" width="7.42578125" style="5" customWidth="1"/>
    <col min="3863" max="3863" width="6.28515625" style="5" customWidth="1"/>
    <col min="3864" max="3864" width="7" style="5" bestFit="1" customWidth="1"/>
    <col min="3865" max="3866" width="8.28515625" style="5" bestFit="1" customWidth="1"/>
    <col min="3867" max="3867" width="9.42578125" style="5" bestFit="1" customWidth="1"/>
    <col min="3868" max="3868" width="8.42578125" style="5" bestFit="1" customWidth="1"/>
    <col min="3869" max="3869" width="8.28515625" style="5" bestFit="1" customWidth="1"/>
    <col min="3870" max="3870" width="7.42578125" style="5" bestFit="1" customWidth="1"/>
    <col min="3871" max="4096" width="11.42578125" style="5"/>
    <col min="4097" max="4097" width="24.28515625" style="5" bestFit="1" customWidth="1"/>
    <col min="4098" max="4098" width="48.140625" style="5" customWidth="1"/>
    <col min="4099" max="4099" width="14.28515625" style="5" bestFit="1" customWidth="1"/>
    <col min="4100" max="4100" width="13" style="5" bestFit="1" customWidth="1"/>
    <col min="4101" max="4102" width="9.42578125" style="5" bestFit="1" customWidth="1"/>
    <col min="4103" max="4103" width="7.7109375" style="5" bestFit="1" customWidth="1"/>
    <col min="4104" max="4106" width="7" style="5" bestFit="1" customWidth="1"/>
    <col min="4107" max="4107" width="6.28515625" style="5" customWidth="1"/>
    <col min="4108" max="4108" width="8.42578125" style="5" bestFit="1" customWidth="1"/>
    <col min="4109" max="4109" width="8.140625" style="5" bestFit="1" customWidth="1"/>
    <col min="4110" max="4110" width="9.42578125" style="5" bestFit="1" customWidth="1"/>
    <col min="4111" max="4111" width="8.42578125" style="5" bestFit="1" customWidth="1"/>
    <col min="4112" max="4112" width="7.7109375" style="5" bestFit="1" customWidth="1"/>
    <col min="4113" max="4113" width="7.42578125" style="5" bestFit="1" customWidth="1"/>
    <col min="4114" max="4115" width="9.42578125" style="5" bestFit="1" customWidth="1"/>
    <col min="4116" max="4116" width="7.7109375" style="5" bestFit="1" customWidth="1"/>
    <col min="4117" max="4117" width="7" style="5" bestFit="1" customWidth="1"/>
    <col min="4118" max="4118" width="7.42578125" style="5" customWidth="1"/>
    <col min="4119" max="4119" width="6.28515625" style="5" customWidth="1"/>
    <col min="4120" max="4120" width="7" style="5" bestFit="1" customWidth="1"/>
    <col min="4121" max="4122" width="8.28515625" style="5" bestFit="1" customWidth="1"/>
    <col min="4123" max="4123" width="9.42578125" style="5" bestFit="1" customWidth="1"/>
    <col min="4124" max="4124" width="8.42578125" style="5" bestFit="1" customWidth="1"/>
    <col min="4125" max="4125" width="8.28515625" style="5" bestFit="1" customWidth="1"/>
    <col min="4126" max="4126" width="7.42578125" style="5" bestFit="1" customWidth="1"/>
    <col min="4127" max="4352" width="11.42578125" style="5"/>
    <col min="4353" max="4353" width="24.28515625" style="5" bestFit="1" customWidth="1"/>
    <col min="4354" max="4354" width="48.140625" style="5" customWidth="1"/>
    <col min="4355" max="4355" width="14.28515625" style="5" bestFit="1" customWidth="1"/>
    <col min="4356" max="4356" width="13" style="5" bestFit="1" customWidth="1"/>
    <col min="4357" max="4358" width="9.42578125" style="5" bestFit="1" customWidth="1"/>
    <col min="4359" max="4359" width="7.7109375" style="5" bestFit="1" customWidth="1"/>
    <col min="4360" max="4362" width="7" style="5" bestFit="1" customWidth="1"/>
    <col min="4363" max="4363" width="6.28515625" style="5" customWidth="1"/>
    <col min="4364" max="4364" width="8.42578125" style="5" bestFit="1" customWidth="1"/>
    <col min="4365" max="4365" width="8.140625" style="5" bestFit="1" customWidth="1"/>
    <col min="4366" max="4366" width="9.42578125" style="5" bestFit="1" customWidth="1"/>
    <col min="4367" max="4367" width="8.42578125" style="5" bestFit="1" customWidth="1"/>
    <col min="4368" max="4368" width="7.7109375" style="5" bestFit="1" customWidth="1"/>
    <col min="4369" max="4369" width="7.42578125" style="5" bestFit="1" customWidth="1"/>
    <col min="4370" max="4371" width="9.42578125" style="5" bestFit="1" customWidth="1"/>
    <col min="4372" max="4372" width="7.7109375" style="5" bestFit="1" customWidth="1"/>
    <col min="4373" max="4373" width="7" style="5" bestFit="1" customWidth="1"/>
    <col min="4374" max="4374" width="7.42578125" style="5" customWidth="1"/>
    <col min="4375" max="4375" width="6.28515625" style="5" customWidth="1"/>
    <col min="4376" max="4376" width="7" style="5" bestFit="1" customWidth="1"/>
    <col min="4377" max="4378" width="8.28515625" style="5" bestFit="1" customWidth="1"/>
    <col min="4379" max="4379" width="9.42578125" style="5" bestFit="1" customWidth="1"/>
    <col min="4380" max="4380" width="8.42578125" style="5" bestFit="1" customWidth="1"/>
    <col min="4381" max="4381" width="8.28515625" style="5" bestFit="1" customWidth="1"/>
    <col min="4382" max="4382" width="7.42578125" style="5" bestFit="1" customWidth="1"/>
    <col min="4383" max="4608" width="11.42578125" style="5"/>
    <col min="4609" max="4609" width="24.28515625" style="5" bestFit="1" customWidth="1"/>
    <col min="4610" max="4610" width="48.140625" style="5" customWidth="1"/>
    <col min="4611" max="4611" width="14.28515625" style="5" bestFit="1" customWidth="1"/>
    <col min="4612" max="4612" width="13" style="5" bestFit="1" customWidth="1"/>
    <col min="4613" max="4614" width="9.42578125" style="5" bestFit="1" customWidth="1"/>
    <col min="4615" max="4615" width="7.7109375" style="5" bestFit="1" customWidth="1"/>
    <col min="4616" max="4618" width="7" style="5" bestFit="1" customWidth="1"/>
    <col min="4619" max="4619" width="6.28515625" style="5" customWidth="1"/>
    <col min="4620" max="4620" width="8.42578125" style="5" bestFit="1" customWidth="1"/>
    <col min="4621" max="4621" width="8.140625" style="5" bestFit="1" customWidth="1"/>
    <col min="4622" max="4622" width="9.42578125" style="5" bestFit="1" customWidth="1"/>
    <col min="4623" max="4623" width="8.42578125" style="5" bestFit="1" customWidth="1"/>
    <col min="4624" max="4624" width="7.7109375" style="5" bestFit="1" customWidth="1"/>
    <col min="4625" max="4625" width="7.42578125" style="5" bestFit="1" customWidth="1"/>
    <col min="4626" max="4627" width="9.42578125" style="5" bestFit="1" customWidth="1"/>
    <col min="4628" max="4628" width="7.7109375" style="5" bestFit="1" customWidth="1"/>
    <col min="4629" max="4629" width="7" style="5" bestFit="1" customWidth="1"/>
    <col min="4630" max="4630" width="7.42578125" style="5" customWidth="1"/>
    <col min="4631" max="4631" width="6.28515625" style="5" customWidth="1"/>
    <col min="4632" max="4632" width="7" style="5" bestFit="1" customWidth="1"/>
    <col min="4633" max="4634" width="8.28515625" style="5" bestFit="1" customWidth="1"/>
    <col min="4635" max="4635" width="9.42578125" style="5" bestFit="1" customWidth="1"/>
    <col min="4636" max="4636" width="8.42578125" style="5" bestFit="1" customWidth="1"/>
    <col min="4637" max="4637" width="8.28515625" style="5" bestFit="1" customWidth="1"/>
    <col min="4638" max="4638" width="7.42578125" style="5" bestFit="1" customWidth="1"/>
    <col min="4639" max="4864" width="11.42578125" style="5"/>
    <col min="4865" max="4865" width="24.28515625" style="5" bestFit="1" customWidth="1"/>
    <col min="4866" max="4866" width="48.140625" style="5" customWidth="1"/>
    <col min="4867" max="4867" width="14.28515625" style="5" bestFit="1" customWidth="1"/>
    <col min="4868" max="4868" width="13" style="5" bestFit="1" customWidth="1"/>
    <col min="4869" max="4870" width="9.42578125" style="5" bestFit="1" customWidth="1"/>
    <col min="4871" max="4871" width="7.7109375" style="5" bestFit="1" customWidth="1"/>
    <col min="4872" max="4874" width="7" style="5" bestFit="1" customWidth="1"/>
    <col min="4875" max="4875" width="6.28515625" style="5" customWidth="1"/>
    <col min="4876" max="4876" width="8.42578125" style="5" bestFit="1" customWidth="1"/>
    <col min="4877" max="4877" width="8.140625" style="5" bestFit="1" customWidth="1"/>
    <col min="4878" max="4878" width="9.42578125" style="5" bestFit="1" customWidth="1"/>
    <col min="4879" max="4879" width="8.42578125" style="5" bestFit="1" customWidth="1"/>
    <col min="4880" max="4880" width="7.7109375" style="5" bestFit="1" customWidth="1"/>
    <col min="4881" max="4881" width="7.42578125" style="5" bestFit="1" customWidth="1"/>
    <col min="4882" max="4883" width="9.42578125" style="5" bestFit="1" customWidth="1"/>
    <col min="4884" max="4884" width="7.7109375" style="5" bestFit="1" customWidth="1"/>
    <col min="4885" max="4885" width="7" style="5" bestFit="1" customWidth="1"/>
    <col min="4886" max="4886" width="7.42578125" style="5" customWidth="1"/>
    <col min="4887" max="4887" width="6.28515625" style="5" customWidth="1"/>
    <col min="4888" max="4888" width="7" style="5" bestFit="1" customWidth="1"/>
    <col min="4889" max="4890" width="8.28515625" style="5" bestFit="1" customWidth="1"/>
    <col min="4891" max="4891" width="9.42578125" style="5" bestFit="1" customWidth="1"/>
    <col min="4892" max="4892" width="8.42578125" style="5" bestFit="1" customWidth="1"/>
    <col min="4893" max="4893" width="8.28515625" style="5" bestFit="1" customWidth="1"/>
    <col min="4894" max="4894" width="7.42578125" style="5" bestFit="1" customWidth="1"/>
    <col min="4895" max="5120" width="11.42578125" style="5"/>
    <col min="5121" max="5121" width="24.28515625" style="5" bestFit="1" customWidth="1"/>
    <col min="5122" max="5122" width="48.140625" style="5" customWidth="1"/>
    <col min="5123" max="5123" width="14.28515625" style="5" bestFit="1" customWidth="1"/>
    <col min="5124" max="5124" width="13" style="5" bestFit="1" customWidth="1"/>
    <col min="5125" max="5126" width="9.42578125" style="5" bestFit="1" customWidth="1"/>
    <col min="5127" max="5127" width="7.7109375" style="5" bestFit="1" customWidth="1"/>
    <col min="5128" max="5130" width="7" style="5" bestFit="1" customWidth="1"/>
    <col min="5131" max="5131" width="6.28515625" style="5" customWidth="1"/>
    <col min="5132" max="5132" width="8.42578125" style="5" bestFit="1" customWidth="1"/>
    <col min="5133" max="5133" width="8.140625" style="5" bestFit="1" customWidth="1"/>
    <col min="5134" max="5134" width="9.42578125" style="5" bestFit="1" customWidth="1"/>
    <col min="5135" max="5135" width="8.42578125" style="5" bestFit="1" customWidth="1"/>
    <col min="5136" max="5136" width="7.7109375" style="5" bestFit="1" customWidth="1"/>
    <col min="5137" max="5137" width="7.42578125" style="5" bestFit="1" customWidth="1"/>
    <col min="5138" max="5139" width="9.42578125" style="5" bestFit="1" customWidth="1"/>
    <col min="5140" max="5140" width="7.7109375" style="5" bestFit="1" customWidth="1"/>
    <col min="5141" max="5141" width="7" style="5" bestFit="1" customWidth="1"/>
    <col min="5142" max="5142" width="7.42578125" style="5" customWidth="1"/>
    <col min="5143" max="5143" width="6.28515625" style="5" customWidth="1"/>
    <col min="5144" max="5144" width="7" style="5" bestFit="1" customWidth="1"/>
    <col min="5145" max="5146" width="8.28515625" style="5" bestFit="1" customWidth="1"/>
    <col min="5147" max="5147" width="9.42578125" style="5" bestFit="1" customWidth="1"/>
    <col min="5148" max="5148" width="8.42578125" style="5" bestFit="1" customWidth="1"/>
    <col min="5149" max="5149" width="8.28515625" style="5" bestFit="1" customWidth="1"/>
    <col min="5150" max="5150" width="7.42578125" style="5" bestFit="1" customWidth="1"/>
    <col min="5151" max="5376" width="11.42578125" style="5"/>
    <col min="5377" max="5377" width="24.28515625" style="5" bestFit="1" customWidth="1"/>
    <col min="5378" max="5378" width="48.140625" style="5" customWidth="1"/>
    <col min="5379" max="5379" width="14.28515625" style="5" bestFit="1" customWidth="1"/>
    <col min="5380" max="5380" width="13" style="5" bestFit="1" customWidth="1"/>
    <col min="5381" max="5382" width="9.42578125" style="5" bestFit="1" customWidth="1"/>
    <col min="5383" max="5383" width="7.7109375" style="5" bestFit="1" customWidth="1"/>
    <col min="5384" max="5386" width="7" style="5" bestFit="1" customWidth="1"/>
    <col min="5387" max="5387" width="6.28515625" style="5" customWidth="1"/>
    <col min="5388" max="5388" width="8.42578125" style="5" bestFit="1" customWidth="1"/>
    <col min="5389" max="5389" width="8.140625" style="5" bestFit="1" customWidth="1"/>
    <col min="5390" max="5390" width="9.42578125" style="5" bestFit="1" customWidth="1"/>
    <col min="5391" max="5391" width="8.42578125" style="5" bestFit="1" customWidth="1"/>
    <col min="5392" max="5392" width="7.7109375" style="5" bestFit="1" customWidth="1"/>
    <col min="5393" max="5393" width="7.42578125" style="5" bestFit="1" customWidth="1"/>
    <col min="5394" max="5395" width="9.42578125" style="5" bestFit="1" customWidth="1"/>
    <col min="5396" max="5396" width="7.7109375" style="5" bestFit="1" customWidth="1"/>
    <col min="5397" max="5397" width="7" style="5" bestFit="1" customWidth="1"/>
    <col min="5398" max="5398" width="7.42578125" style="5" customWidth="1"/>
    <col min="5399" max="5399" width="6.28515625" style="5" customWidth="1"/>
    <col min="5400" max="5400" width="7" style="5" bestFit="1" customWidth="1"/>
    <col min="5401" max="5402" width="8.28515625" style="5" bestFit="1" customWidth="1"/>
    <col min="5403" max="5403" width="9.42578125" style="5" bestFit="1" customWidth="1"/>
    <col min="5404" max="5404" width="8.42578125" style="5" bestFit="1" customWidth="1"/>
    <col min="5405" max="5405" width="8.28515625" style="5" bestFit="1" customWidth="1"/>
    <col min="5406" max="5406" width="7.42578125" style="5" bestFit="1" customWidth="1"/>
    <col min="5407" max="5632" width="11.42578125" style="5"/>
    <col min="5633" max="5633" width="24.28515625" style="5" bestFit="1" customWidth="1"/>
    <col min="5634" max="5634" width="48.140625" style="5" customWidth="1"/>
    <col min="5635" max="5635" width="14.28515625" style="5" bestFit="1" customWidth="1"/>
    <col min="5636" max="5636" width="13" style="5" bestFit="1" customWidth="1"/>
    <col min="5637" max="5638" width="9.42578125" style="5" bestFit="1" customWidth="1"/>
    <col min="5639" max="5639" width="7.7109375" style="5" bestFit="1" customWidth="1"/>
    <col min="5640" max="5642" width="7" style="5" bestFit="1" customWidth="1"/>
    <col min="5643" max="5643" width="6.28515625" style="5" customWidth="1"/>
    <col min="5644" max="5644" width="8.42578125" style="5" bestFit="1" customWidth="1"/>
    <col min="5645" max="5645" width="8.140625" style="5" bestFit="1" customWidth="1"/>
    <col min="5646" max="5646" width="9.42578125" style="5" bestFit="1" customWidth="1"/>
    <col min="5647" max="5647" width="8.42578125" style="5" bestFit="1" customWidth="1"/>
    <col min="5648" max="5648" width="7.7109375" style="5" bestFit="1" customWidth="1"/>
    <col min="5649" max="5649" width="7.42578125" style="5" bestFit="1" customWidth="1"/>
    <col min="5650" max="5651" width="9.42578125" style="5" bestFit="1" customWidth="1"/>
    <col min="5652" max="5652" width="7.7109375" style="5" bestFit="1" customWidth="1"/>
    <col min="5653" max="5653" width="7" style="5" bestFit="1" customWidth="1"/>
    <col min="5654" max="5654" width="7.42578125" style="5" customWidth="1"/>
    <col min="5655" max="5655" width="6.28515625" style="5" customWidth="1"/>
    <col min="5656" max="5656" width="7" style="5" bestFit="1" customWidth="1"/>
    <col min="5657" max="5658" width="8.28515625" style="5" bestFit="1" customWidth="1"/>
    <col min="5659" max="5659" width="9.42578125" style="5" bestFit="1" customWidth="1"/>
    <col min="5660" max="5660" width="8.42578125" style="5" bestFit="1" customWidth="1"/>
    <col min="5661" max="5661" width="8.28515625" style="5" bestFit="1" customWidth="1"/>
    <col min="5662" max="5662" width="7.42578125" style="5" bestFit="1" customWidth="1"/>
    <col min="5663" max="5888" width="11.42578125" style="5"/>
    <col min="5889" max="5889" width="24.28515625" style="5" bestFit="1" customWidth="1"/>
    <col min="5890" max="5890" width="48.140625" style="5" customWidth="1"/>
    <col min="5891" max="5891" width="14.28515625" style="5" bestFit="1" customWidth="1"/>
    <col min="5892" max="5892" width="13" style="5" bestFit="1" customWidth="1"/>
    <col min="5893" max="5894" width="9.42578125" style="5" bestFit="1" customWidth="1"/>
    <col min="5895" max="5895" width="7.7109375" style="5" bestFit="1" customWidth="1"/>
    <col min="5896" max="5898" width="7" style="5" bestFit="1" customWidth="1"/>
    <col min="5899" max="5899" width="6.28515625" style="5" customWidth="1"/>
    <col min="5900" max="5900" width="8.42578125" style="5" bestFit="1" customWidth="1"/>
    <col min="5901" max="5901" width="8.140625" style="5" bestFit="1" customWidth="1"/>
    <col min="5902" max="5902" width="9.42578125" style="5" bestFit="1" customWidth="1"/>
    <col min="5903" max="5903" width="8.42578125" style="5" bestFit="1" customWidth="1"/>
    <col min="5904" max="5904" width="7.7109375" style="5" bestFit="1" customWidth="1"/>
    <col min="5905" max="5905" width="7.42578125" style="5" bestFit="1" customWidth="1"/>
    <col min="5906" max="5907" width="9.42578125" style="5" bestFit="1" customWidth="1"/>
    <col min="5908" max="5908" width="7.7109375" style="5" bestFit="1" customWidth="1"/>
    <col min="5909" max="5909" width="7" style="5" bestFit="1" customWidth="1"/>
    <col min="5910" max="5910" width="7.42578125" style="5" customWidth="1"/>
    <col min="5911" max="5911" width="6.28515625" style="5" customWidth="1"/>
    <col min="5912" max="5912" width="7" style="5" bestFit="1" customWidth="1"/>
    <col min="5913" max="5914" width="8.28515625" style="5" bestFit="1" customWidth="1"/>
    <col min="5915" max="5915" width="9.42578125" style="5" bestFit="1" customWidth="1"/>
    <col min="5916" max="5916" width="8.42578125" style="5" bestFit="1" customWidth="1"/>
    <col min="5917" max="5917" width="8.28515625" style="5" bestFit="1" customWidth="1"/>
    <col min="5918" max="5918" width="7.42578125" style="5" bestFit="1" customWidth="1"/>
    <col min="5919" max="6144" width="11.42578125" style="5"/>
    <col min="6145" max="6145" width="24.28515625" style="5" bestFit="1" customWidth="1"/>
    <col min="6146" max="6146" width="48.140625" style="5" customWidth="1"/>
    <col min="6147" max="6147" width="14.28515625" style="5" bestFit="1" customWidth="1"/>
    <col min="6148" max="6148" width="13" style="5" bestFit="1" customWidth="1"/>
    <col min="6149" max="6150" width="9.42578125" style="5" bestFit="1" customWidth="1"/>
    <col min="6151" max="6151" width="7.7109375" style="5" bestFit="1" customWidth="1"/>
    <col min="6152" max="6154" width="7" style="5" bestFit="1" customWidth="1"/>
    <col min="6155" max="6155" width="6.28515625" style="5" customWidth="1"/>
    <col min="6156" max="6156" width="8.42578125" style="5" bestFit="1" customWidth="1"/>
    <col min="6157" max="6157" width="8.140625" style="5" bestFit="1" customWidth="1"/>
    <col min="6158" max="6158" width="9.42578125" style="5" bestFit="1" customWidth="1"/>
    <col min="6159" max="6159" width="8.42578125" style="5" bestFit="1" customWidth="1"/>
    <col min="6160" max="6160" width="7.7109375" style="5" bestFit="1" customWidth="1"/>
    <col min="6161" max="6161" width="7.42578125" style="5" bestFit="1" customWidth="1"/>
    <col min="6162" max="6163" width="9.42578125" style="5" bestFit="1" customWidth="1"/>
    <col min="6164" max="6164" width="7.7109375" style="5" bestFit="1" customWidth="1"/>
    <col min="6165" max="6165" width="7" style="5" bestFit="1" customWidth="1"/>
    <col min="6166" max="6166" width="7.42578125" style="5" customWidth="1"/>
    <col min="6167" max="6167" width="6.28515625" style="5" customWidth="1"/>
    <col min="6168" max="6168" width="7" style="5" bestFit="1" customWidth="1"/>
    <col min="6169" max="6170" width="8.28515625" style="5" bestFit="1" customWidth="1"/>
    <col min="6171" max="6171" width="9.42578125" style="5" bestFit="1" customWidth="1"/>
    <col min="6172" max="6172" width="8.42578125" style="5" bestFit="1" customWidth="1"/>
    <col min="6173" max="6173" width="8.28515625" style="5" bestFit="1" customWidth="1"/>
    <col min="6174" max="6174" width="7.42578125" style="5" bestFit="1" customWidth="1"/>
    <col min="6175" max="6400" width="11.42578125" style="5"/>
    <col min="6401" max="6401" width="24.28515625" style="5" bestFit="1" customWidth="1"/>
    <col min="6402" max="6402" width="48.140625" style="5" customWidth="1"/>
    <col min="6403" max="6403" width="14.28515625" style="5" bestFit="1" customWidth="1"/>
    <col min="6404" max="6404" width="13" style="5" bestFit="1" customWidth="1"/>
    <col min="6405" max="6406" width="9.42578125" style="5" bestFit="1" customWidth="1"/>
    <col min="6407" max="6407" width="7.7109375" style="5" bestFit="1" customWidth="1"/>
    <col min="6408" max="6410" width="7" style="5" bestFit="1" customWidth="1"/>
    <col min="6411" max="6411" width="6.28515625" style="5" customWidth="1"/>
    <col min="6412" max="6412" width="8.42578125" style="5" bestFit="1" customWidth="1"/>
    <col min="6413" max="6413" width="8.140625" style="5" bestFit="1" customWidth="1"/>
    <col min="6414" max="6414" width="9.42578125" style="5" bestFit="1" customWidth="1"/>
    <col min="6415" max="6415" width="8.42578125" style="5" bestFit="1" customWidth="1"/>
    <col min="6416" max="6416" width="7.7109375" style="5" bestFit="1" customWidth="1"/>
    <col min="6417" max="6417" width="7.42578125" style="5" bestFit="1" customWidth="1"/>
    <col min="6418" max="6419" width="9.42578125" style="5" bestFit="1" customWidth="1"/>
    <col min="6420" max="6420" width="7.7109375" style="5" bestFit="1" customWidth="1"/>
    <col min="6421" max="6421" width="7" style="5" bestFit="1" customWidth="1"/>
    <col min="6422" max="6422" width="7.42578125" style="5" customWidth="1"/>
    <col min="6423" max="6423" width="6.28515625" style="5" customWidth="1"/>
    <col min="6424" max="6424" width="7" style="5" bestFit="1" customWidth="1"/>
    <col min="6425" max="6426" width="8.28515625" style="5" bestFit="1" customWidth="1"/>
    <col min="6427" max="6427" width="9.42578125" style="5" bestFit="1" customWidth="1"/>
    <col min="6428" max="6428" width="8.42578125" style="5" bestFit="1" customWidth="1"/>
    <col min="6429" max="6429" width="8.28515625" style="5" bestFit="1" customWidth="1"/>
    <col min="6430" max="6430" width="7.42578125" style="5" bestFit="1" customWidth="1"/>
    <col min="6431" max="6656" width="11.42578125" style="5"/>
    <col min="6657" max="6657" width="24.28515625" style="5" bestFit="1" customWidth="1"/>
    <col min="6658" max="6658" width="48.140625" style="5" customWidth="1"/>
    <col min="6659" max="6659" width="14.28515625" style="5" bestFit="1" customWidth="1"/>
    <col min="6660" max="6660" width="13" style="5" bestFit="1" customWidth="1"/>
    <col min="6661" max="6662" width="9.42578125" style="5" bestFit="1" customWidth="1"/>
    <col min="6663" max="6663" width="7.7109375" style="5" bestFit="1" customWidth="1"/>
    <col min="6664" max="6666" width="7" style="5" bestFit="1" customWidth="1"/>
    <col min="6667" max="6667" width="6.28515625" style="5" customWidth="1"/>
    <col min="6668" max="6668" width="8.42578125" style="5" bestFit="1" customWidth="1"/>
    <col min="6669" max="6669" width="8.140625" style="5" bestFit="1" customWidth="1"/>
    <col min="6670" max="6670" width="9.42578125" style="5" bestFit="1" customWidth="1"/>
    <col min="6671" max="6671" width="8.42578125" style="5" bestFit="1" customWidth="1"/>
    <col min="6672" max="6672" width="7.7109375" style="5" bestFit="1" customWidth="1"/>
    <col min="6673" max="6673" width="7.42578125" style="5" bestFit="1" customWidth="1"/>
    <col min="6674" max="6675" width="9.42578125" style="5" bestFit="1" customWidth="1"/>
    <col min="6676" max="6676" width="7.7109375" style="5" bestFit="1" customWidth="1"/>
    <col min="6677" max="6677" width="7" style="5" bestFit="1" customWidth="1"/>
    <col min="6678" max="6678" width="7.42578125" style="5" customWidth="1"/>
    <col min="6679" max="6679" width="6.28515625" style="5" customWidth="1"/>
    <col min="6680" max="6680" width="7" style="5" bestFit="1" customWidth="1"/>
    <col min="6681" max="6682" width="8.28515625" style="5" bestFit="1" customWidth="1"/>
    <col min="6683" max="6683" width="9.42578125" style="5" bestFit="1" customWidth="1"/>
    <col min="6684" max="6684" width="8.42578125" style="5" bestFit="1" customWidth="1"/>
    <col min="6685" max="6685" width="8.28515625" style="5" bestFit="1" customWidth="1"/>
    <col min="6686" max="6686" width="7.42578125" style="5" bestFit="1" customWidth="1"/>
    <col min="6687" max="6912" width="11.42578125" style="5"/>
    <col min="6913" max="6913" width="24.28515625" style="5" bestFit="1" customWidth="1"/>
    <col min="6914" max="6914" width="48.140625" style="5" customWidth="1"/>
    <col min="6915" max="6915" width="14.28515625" style="5" bestFit="1" customWidth="1"/>
    <col min="6916" max="6916" width="13" style="5" bestFit="1" customWidth="1"/>
    <col min="6917" max="6918" width="9.42578125" style="5" bestFit="1" customWidth="1"/>
    <col min="6919" max="6919" width="7.7109375" style="5" bestFit="1" customWidth="1"/>
    <col min="6920" max="6922" width="7" style="5" bestFit="1" customWidth="1"/>
    <col min="6923" max="6923" width="6.28515625" style="5" customWidth="1"/>
    <col min="6924" max="6924" width="8.42578125" style="5" bestFit="1" customWidth="1"/>
    <col min="6925" max="6925" width="8.140625" style="5" bestFit="1" customWidth="1"/>
    <col min="6926" max="6926" width="9.42578125" style="5" bestFit="1" customWidth="1"/>
    <col min="6927" max="6927" width="8.42578125" style="5" bestFit="1" customWidth="1"/>
    <col min="6928" max="6928" width="7.7109375" style="5" bestFit="1" customWidth="1"/>
    <col min="6929" max="6929" width="7.42578125" style="5" bestFit="1" customWidth="1"/>
    <col min="6930" max="6931" width="9.42578125" style="5" bestFit="1" customWidth="1"/>
    <col min="6932" max="6932" width="7.7109375" style="5" bestFit="1" customWidth="1"/>
    <col min="6933" max="6933" width="7" style="5" bestFit="1" customWidth="1"/>
    <col min="6934" max="6934" width="7.42578125" style="5" customWidth="1"/>
    <col min="6935" max="6935" width="6.28515625" style="5" customWidth="1"/>
    <col min="6936" max="6936" width="7" style="5" bestFit="1" customWidth="1"/>
    <col min="6937" max="6938" width="8.28515625" style="5" bestFit="1" customWidth="1"/>
    <col min="6939" max="6939" width="9.42578125" style="5" bestFit="1" customWidth="1"/>
    <col min="6940" max="6940" width="8.42578125" style="5" bestFit="1" customWidth="1"/>
    <col min="6941" max="6941" width="8.28515625" style="5" bestFit="1" customWidth="1"/>
    <col min="6942" max="6942" width="7.42578125" style="5" bestFit="1" customWidth="1"/>
    <col min="6943" max="7168" width="11.42578125" style="5"/>
    <col min="7169" max="7169" width="24.28515625" style="5" bestFit="1" customWidth="1"/>
    <col min="7170" max="7170" width="48.140625" style="5" customWidth="1"/>
    <col min="7171" max="7171" width="14.28515625" style="5" bestFit="1" customWidth="1"/>
    <col min="7172" max="7172" width="13" style="5" bestFit="1" customWidth="1"/>
    <col min="7173" max="7174" width="9.42578125" style="5" bestFit="1" customWidth="1"/>
    <col min="7175" max="7175" width="7.7109375" style="5" bestFit="1" customWidth="1"/>
    <col min="7176" max="7178" width="7" style="5" bestFit="1" customWidth="1"/>
    <col min="7179" max="7179" width="6.28515625" style="5" customWidth="1"/>
    <col min="7180" max="7180" width="8.42578125" style="5" bestFit="1" customWidth="1"/>
    <col min="7181" max="7181" width="8.140625" style="5" bestFit="1" customWidth="1"/>
    <col min="7182" max="7182" width="9.42578125" style="5" bestFit="1" customWidth="1"/>
    <col min="7183" max="7183" width="8.42578125" style="5" bestFit="1" customWidth="1"/>
    <col min="7184" max="7184" width="7.7109375" style="5" bestFit="1" customWidth="1"/>
    <col min="7185" max="7185" width="7.42578125" style="5" bestFit="1" customWidth="1"/>
    <col min="7186" max="7187" width="9.42578125" style="5" bestFit="1" customWidth="1"/>
    <col min="7188" max="7188" width="7.7109375" style="5" bestFit="1" customWidth="1"/>
    <col min="7189" max="7189" width="7" style="5" bestFit="1" customWidth="1"/>
    <col min="7190" max="7190" width="7.42578125" style="5" customWidth="1"/>
    <col min="7191" max="7191" width="6.28515625" style="5" customWidth="1"/>
    <col min="7192" max="7192" width="7" style="5" bestFit="1" customWidth="1"/>
    <col min="7193" max="7194" width="8.28515625" style="5" bestFit="1" customWidth="1"/>
    <col min="7195" max="7195" width="9.42578125" style="5" bestFit="1" customWidth="1"/>
    <col min="7196" max="7196" width="8.42578125" style="5" bestFit="1" customWidth="1"/>
    <col min="7197" max="7197" width="8.28515625" style="5" bestFit="1" customWidth="1"/>
    <col min="7198" max="7198" width="7.42578125" style="5" bestFit="1" customWidth="1"/>
    <col min="7199" max="7424" width="11.42578125" style="5"/>
    <col min="7425" max="7425" width="24.28515625" style="5" bestFit="1" customWidth="1"/>
    <col min="7426" max="7426" width="48.140625" style="5" customWidth="1"/>
    <col min="7427" max="7427" width="14.28515625" style="5" bestFit="1" customWidth="1"/>
    <col min="7428" max="7428" width="13" style="5" bestFit="1" customWidth="1"/>
    <col min="7429" max="7430" width="9.42578125" style="5" bestFit="1" customWidth="1"/>
    <col min="7431" max="7431" width="7.7109375" style="5" bestFit="1" customWidth="1"/>
    <col min="7432" max="7434" width="7" style="5" bestFit="1" customWidth="1"/>
    <col min="7435" max="7435" width="6.28515625" style="5" customWidth="1"/>
    <col min="7436" max="7436" width="8.42578125" style="5" bestFit="1" customWidth="1"/>
    <col min="7437" max="7437" width="8.140625" style="5" bestFit="1" customWidth="1"/>
    <col min="7438" max="7438" width="9.42578125" style="5" bestFit="1" customWidth="1"/>
    <col min="7439" max="7439" width="8.42578125" style="5" bestFit="1" customWidth="1"/>
    <col min="7440" max="7440" width="7.7109375" style="5" bestFit="1" customWidth="1"/>
    <col min="7441" max="7441" width="7.42578125" style="5" bestFit="1" customWidth="1"/>
    <col min="7442" max="7443" width="9.42578125" style="5" bestFit="1" customWidth="1"/>
    <col min="7444" max="7444" width="7.7109375" style="5" bestFit="1" customWidth="1"/>
    <col min="7445" max="7445" width="7" style="5" bestFit="1" customWidth="1"/>
    <col min="7446" max="7446" width="7.42578125" style="5" customWidth="1"/>
    <col min="7447" max="7447" width="6.28515625" style="5" customWidth="1"/>
    <col min="7448" max="7448" width="7" style="5" bestFit="1" customWidth="1"/>
    <col min="7449" max="7450" width="8.28515625" style="5" bestFit="1" customWidth="1"/>
    <col min="7451" max="7451" width="9.42578125" style="5" bestFit="1" customWidth="1"/>
    <col min="7452" max="7452" width="8.42578125" style="5" bestFit="1" customWidth="1"/>
    <col min="7453" max="7453" width="8.28515625" style="5" bestFit="1" customWidth="1"/>
    <col min="7454" max="7454" width="7.42578125" style="5" bestFit="1" customWidth="1"/>
    <col min="7455" max="7680" width="11.42578125" style="5"/>
    <col min="7681" max="7681" width="24.28515625" style="5" bestFit="1" customWidth="1"/>
    <col min="7682" max="7682" width="48.140625" style="5" customWidth="1"/>
    <col min="7683" max="7683" width="14.28515625" style="5" bestFit="1" customWidth="1"/>
    <col min="7684" max="7684" width="13" style="5" bestFit="1" customWidth="1"/>
    <col min="7685" max="7686" width="9.42578125" style="5" bestFit="1" customWidth="1"/>
    <col min="7687" max="7687" width="7.7109375" style="5" bestFit="1" customWidth="1"/>
    <col min="7688" max="7690" width="7" style="5" bestFit="1" customWidth="1"/>
    <col min="7691" max="7691" width="6.28515625" style="5" customWidth="1"/>
    <col min="7692" max="7692" width="8.42578125" style="5" bestFit="1" customWidth="1"/>
    <col min="7693" max="7693" width="8.140625" style="5" bestFit="1" customWidth="1"/>
    <col min="7694" max="7694" width="9.42578125" style="5" bestFit="1" customWidth="1"/>
    <col min="7695" max="7695" width="8.42578125" style="5" bestFit="1" customWidth="1"/>
    <col min="7696" max="7696" width="7.7109375" style="5" bestFit="1" customWidth="1"/>
    <col min="7697" max="7697" width="7.42578125" style="5" bestFit="1" customWidth="1"/>
    <col min="7698" max="7699" width="9.42578125" style="5" bestFit="1" customWidth="1"/>
    <col min="7700" max="7700" width="7.7109375" style="5" bestFit="1" customWidth="1"/>
    <col min="7701" max="7701" width="7" style="5" bestFit="1" customWidth="1"/>
    <col min="7702" max="7702" width="7.42578125" style="5" customWidth="1"/>
    <col min="7703" max="7703" width="6.28515625" style="5" customWidth="1"/>
    <col min="7704" max="7704" width="7" style="5" bestFit="1" customWidth="1"/>
    <col min="7705" max="7706" width="8.28515625" style="5" bestFit="1" customWidth="1"/>
    <col min="7707" max="7707" width="9.42578125" style="5" bestFit="1" customWidth="1"/>
    <col min="7708" max="7708" width="8.42578125" style="5" bestFit="1" customWidth="1"/>
    <col min="7709" max="7709" width="8.28515625" style="5" bestFit="1" customWidth="1"/>
    <col min="7710" max="7710" width="7.42578125" style="5" bestFit="1" customWidth="1"/>
    <col min="7711" max="7936" width="11.42578125" style="5"/>
    <col min="7937" max="7937" width="24.28515625" style="5" bestFit="1" customWidth="1"/>
    <col min="7938" max="7938" width="48.140625" style="5" customWidth="1"/>
    <col min="7939" max="7939" width="14.28515625" style="5" bestFit="1" customWidth="1"/>
    <col min="7940" max="7940" width="13" style="5" bestFit="1" customWidth="1"/>
    <col min="7941" max="7942" width="9.42578125" style="5" bestFit="1" customWidth="1"/>
    <col min="7943" max="7943" width="7.7109375" style="5" bestFit="1" customWidth="1"/>
    <col min="7944" max="7946" width="7" style="5" bestFit="1" customWidth="1"/>
    <col min="7947" max="7947" width="6.28515625" style="5" customWidth="1"/>
    <col min="7948" max="7948" width="8.42578125" style="5" bestFit="1" customWidth="1"/>
    <col min="7949" max="7949" width="8.140625" style="5" bestFit="1" customWidth="1"/>
    <col min="7950" max="7950" width="9.42578125" style="5" bestFit="1" customWidth="1"/>
    <col min="7951" max="7951" width="8.42578125" style="5" bestFit="1" customWidth="1"/>
    <col min="7952" max="7952" width="7.7109375" style="5" bestFit="1" customWidth="1"/>
    <col min="7953" max="7953" width="7.42578125" style="5" bestFit="1" customWidth="1"/>
    <col min="7954" max="7955" width="9.42578125" style="5" bestFit="1" customWidth="1"/>
    <col min="7956" max="7956" width="7.7109375" style="5" bestFit="1" customWidth="1"/>
    <col min="7957" max="7957" width="7" style="5" bestFit="1" customWidth="1"/>
    <col min="7958" max="7958" width="7.42578125" style="5" customWidth="1"/>
    <col min="7959" max="7959" width="6.28515625" style="5" customWidth="1"/>
    <col min="7960" max="7960" width="7" style="5" bestFit="1" customWidth="1"/>
    <col min="7961" max="7962" width="8.28515625" style="5" bestFit="1" customWidth="1"/>
    <col min="7963" max="7963" width="9.42578125" style="5" bestFit="1" customWidth="1"/>
    <col min="7964" max="7964" width="8.42578125" style="5" bestFit="1" customWidth="1"/>
    <col min="7965" max="7965" width="8.28515625" style="5" bestFit="1" customWidth="1"/>
    <col min="7966" max="7966" width="7.42578125" style="5" bestFit="1" customWidth="1"/>
    <col min="7967" max="8192" width="11.42578125" style="5"/>
    <col min="8193" max="8193" width="24.28515625" style="5" bestFit="1" customWidth="1"/>
    <col min="8194" max="8194" width="48.140625" style="5" customWidth="1"/>
    <col min="8195" max="8195" width="14.28515625" style="5" bestFit="1" customWidth="1"/>
    <col min="8196" max="8196" width="13" style="5" bestFit="1" customWidth="1"/>
    <col min="8197" max="8198" width="9.42578125" style="5" bestFit="1" customWidth="1"/>
    <col min="8199" max="8199" width="7.7109375" style="5" bestFit="1" customWidth="1"/>
    <col min="8200" max="8202" width="7" style="5" bestFit="1" customWidth="1"/>
    <col min="8203" max="8203" width="6.28515625" style="5" customWidth="1"/>
    <col min="8204" max="8204" width="8.42578125" style="5" bestFit="1" customWidth="1"/>
    <col min="8205" max="8205" width="8.140625" style="5" bestFit="1" customWidth="1"/>
    <col min="8206" max="8206" width="9.42578125" style="5" bestFit="1" customWidth="1"/>
    <col min="8207" max="8207" width="8.42578125" style="5" bestFit="1" customWidth="1"/>
    <col min="8208" max="8208" width="7.7109375" style="5" bestFit="1" customWidth="1"/>
    <col min="8209" max="8209" width="7.42578125" style="5" bestFit="1" customWidth="1"/>
    <col min="8210" max="8211" width="9.42578125" style="5" bestFit="1" customWidth="1"/>
    <col min="8212" max="8212" width="7.7109375" style="5" bestFit="1" customWidth="1"/>
    <col min="8213" max="8213" width="7" style="5" bestFit="1" customWidth="1"/>
    <col min="8214" max="8214" width="7.42578125" style="5" customWidth="1"/>
    <col min="8215" max="8215" width="6.28515625" style="5" customWidth="1"/>
    <col min="8216" max="8216" width="7" style="5" bestFit="1" customWidth="1"/>
    <col min="8217" max="8218" width="8.28515625" style="5" bestFit="1" customWidth="1"/>
    <col min="8219" max="8219" width="9.42578125" style="5" bestFit="1" customWidth="1"/>
    <col min="8220" max="8220" width="8.42578125" style="5" bestFit="1" customWidth="1"/>
    <col min="8221" max="8221" width="8.28515625" style="5" bestFit="1" customWidth="1"/>
    <col min="8222" max="8222" width="7.42578125" style="5" bestFit="1" customWidth="1"/>
    <col min="8223" max="8448" width="11.42578125" style="5"/>
    <col min="8449" max="8449" width="24.28515625" style="5" bestFit="1" customWidth="1"/>
    <col min="8450" max="8450" width="48.140625" style="5" customWidth="1"/>
    <col min="8451" max="8451" width="14.28515625" style="5" bestFit="1" customWidth="1"/>
    <col min="8452" max="8452" width="13" style="5" bestFit="1" customWidth="1"/>
    <col min="8453" max="8454" width="9.42578125" style="5" bestFit="1" customWidth="1"/>
    <col min="8455" max="8455" width="7.7109375" style="5" bestFit="1" customWidth="1"/>
    <col min="8456" max="8458" width="7" style="5" bestFit="1" customWidth="1"/>
    <col min="8459" max="8459" width="6.28515625" style="5" customWidth="1"/>
    <col min="8460" max="8460" width="8.42578125" style="5" bestFit="1" customWidth="1"/>
    <col min="8461" max="8461" width="8.140625" style="5" bestFit="1" customWidth="1"/>
    <col min="8462" max="8462" width="9.42578125" style="5" bestFit="1" customWidth="1"/>
    <col min="8463" max="8463" width="8.42578125" style="5" bestFit="1" customWidth="1"/>
    <col min="8464" max="8464" width="7.7109375" style="5" bestFit="1" customWidth="1"/>
    <col min="8465" max="8465" width="7.42578125" style="5" bestFit="1" customWidth="1"/>
    <col min="8466" max="8467" width="9.42578125" style="5" bestFit="1" customWidth="1"/>
    <col min="8468" max="8468" width="7.7109375" style="5" bestFit="1" customWidth="1"/>
    <col min="8469" max="8469" width="7" style="5" bestFit="1" customWidth="1"/>
    <col min="8470" max="8470" width="7.42578125" style="5" customWidth="1"/>
    <col min="8471" max="8471" width="6.28515625" style="5" customWidth="1"/>
    <col min="8472" max="8472" width="7" style="5" bestFit="1" customWidth="1"/>
    <col min="8473" max="8474" width="8.28515625" style="5" bestFit="1" customWidth="1"/>
    <col min="8475" max="8475" width="9.42578125" style="5" bestFit="1" customWidth="1"/>
    <col min="8476" max="8476" width="8.42578125" style="5" bestFit="1" customWidth="1"/>
    <col min="8477" max="8477" width="8.28515625" style="5" bestFit="1" customWidth="1"/>
    <col min="8478" max="8478" width="7.42578125" style="5" bestFit="1" customWidth="1"/>
    <col min="8479" max="8704" width="11.42578125" style="5"/>
    <col min="8705" max="8705" width="24.28515625" style="5" bestFit="1" customWidth="1"/>
    <col min="8706" max="8706" width="48.140625" style="5" customWidth="1"/>
    <col min="8707" max="8707" width="14.28515625" style="5" bestFit="1" customWidth="1"/>
    <col min="8708" max="8708" width="13" style="5" bestFit="1" customWidth="1"/>
    <col min="8709" max="8710" width="9.42578125" style="5" bestFit="1" customWidth="1"/>
    <col min="8711" max="8711" width="7.7109375" style="5" bestFit="1" customWidth="1"/>
    <col min="8712" max="8714" width="7" style="5" bestFit="1" customWidth="1"/>
    <col min="8715" max="8715" width="6.28515625" style="5" customWidth="1"/>
    <col min="8716" max="8716" width="8.42578125" style="5" bestFit="1" customWidth="1"/>
    <col min="8717" max="8717" width="8.140625" style="5" bestFit="1" customWidth="1"/>
    <col min="8718" max="8718" width="9.42578125" style="5" bestFit="1" customWidth="1"/>
    <col min="8719" max="8719" width="8.42578125" style="5" bestFit="1" customWidth="1"/>
    <col min="8720" max="8720" width="7.7109375" style="5" bestFit="1" customWidth="1"/>
    <col min="8721" max="8721" width="7.42578125" style="5" bestFit="1" customWidth="1"/>
    <col min="8722" max="8723" width="9.42578125" style="5" bestFit="1" customWidth="1"/>
    <col min="8724" max="8724" width="7.7109375" style="5" bestFit="1" customWidth="1"/>
    <col min="8725" max="8725" width="7" style="5" bestFit="1" customWidth="1"/>
    <col min="8726" max="8726" width="7.42578125" style="5" customWidth="1"/>
    <col min="8727" max="8727" width="6.28515625" style="5" customWidth="1"/>
    <col min="8728" max="8728" width="7" style="5" bestFit="1" customWidth="1"/>
    <col min="8729" max="8730" width="8.28515625" style="5" bestFit="1" customWidth="1"/>
    <col min="8731" max="8731" width="9.42578125" style="5" bestFit="1" customWidth="1"/>
    <col min="8732" max="8732" width="8.42578125" style="5" bestFit="1" customWidth="1"/>
    <col min="8733" max="8733" width="8.28515625" style="5" bestFit="1" customWidth="1"/>
    <col min="8734" max="8734" width="7.42578125" style="5" bestFit="1" customWidth="1"/>
    <col min="8735" max="8960" width="11.42578125" style="5"/>
    <col min="8961" max="8961" width="24.28515625" style="5" bestFit="1" customWidth="1"/>
    <col min="8962" max="8962" width="48.140625" style="5" customWidth="1"/>
    <col min="8963" max="8963" width="14.28515625" style="5" bestFit="1" customWidth="1"/>
    <col min="8964" max="8964" width="13" style="5" bestFit="1" customWidth="1"/>
    <col min="8965" max="8966" width="9.42578125" style="5" bestFit="1" customWidth="1"/>
    <col min="8967" max="8967" width="7.7109375" style="5" bestFit="1" customWidth="1"/>
    <col min="8968" max="8970" width="7" style="5" bestFit="1" customWidth="1"/>
    <col min="8971" max="8971" width="6.28515625" style="5" customWidth="1"/>
    <col min="8972" max="8972" width="8.42578125" style="5" bestFit="1" customWidth="1"/>
    <col min="8973" max="8973" width="8.140625" style="5" bestFit="1" customWidth="1"/>
    <col min="8974" max="8974" width="9.42578125" style="5" bestFit="1" customWidth="1"/>
    <col min="8975" max="8975" width="8.42578125" style="5" bestFit="1" customWidth="1"/>
    <col min="8976" max="8976" width="7.7109375" style="5" bestFit="1" customWidth="1"/>
    <col min="8977" max="8977" width="7.42578125" style="5" bestFit="1" customWidth="1"/>
    <col min="8978" max="8979" width="9.42578125" style="5" bestFit="1" customWidth="1"/>
    <col min="8980" max="8980" width="7.7109375" style="5" bestFit="1" customWidth="1"/>
    <col min="8981" max="8981" width="7" style="5" bestFit="1" customWidth="1"/>
    <col min="8982" max="8982" width="7.42578125" style="5" customWidth="1"/>
    <col min="8983" max="8983" width="6.28515625" style="5" customWidth="1"/>
    <col min="8984" max="8984" width="7" style="5" bestFit="1" customWidth="1"/>
    <col min="8985" max="8986" width="8.28515625" style="5" bestFit="1" customWidth="1"/>
    <col min="8987" max="8987" width="9.42578125" style="5" bestFit="1" customWidth="1"/>
    <col min="8988" max="8988" width="8.42578125" style="5" bestFit="1" customWidth="1"/>
    <col min="8989" max="8989" width="8.28515625" style="5" bestFit="1" customWidth="1"/>
    <col min="8990" max="8990" width="7.42578125" style="5" bestFit="1" customWidth="1"/>
    <col min="8991" max="9216" width="11.42578125" style="5"/>
    <col min="9217" max="9217" width="24.28515625" style="5" bestFit="1" customWidth="1"/>
    <col min="9218" max="9218" width="48.140625" style="5" customWidth="1"/>
    <col min="9219" max="9219" width="14.28515625" style="5" bestFit="1" customWidth="1"/>
    <col min="9220" max="9220" width="13" style="5" bestFit="1" customWidth="1"/>
    <col min="9221" max="9222" width="9.42578125" style="5" bestFit="1" customWidth="1"/>
    <col min="9223" max="9223" width="7.7109375" style="5" bestFit="1" customWidth="1"/>
    <col min="9224" max="9226" width="7" style="5" bestFit="1" customWidth="1"/>
    <col min="9227" max="9227" width="6.28515625" style="5" customWidth="1"/>
    <col min="9228" max="9228" width="8.42578125" style="5" bestFit="1" customWidth="1"/>
    <col min="9229" max="9229" width="8.140625" style="5" bestFit="1" customWidth="1"/>
    <col min="9230" max="9230" width="9.42578125" style="5" bestFit="1" customWidth="1"/>
    <col min="9231" max="9231" width="8.42578125" style="5" bestFit="1" customWidth="1"/>
    <col min="9232" max="9232" width="7.7109375" style="5" bestFit="1" customWidth="1"/>
    <col min="9233" max="9233" width="7.42578125" style="5" bestFit="1" customWidth="1"/>
    <col min="9234" max="9235" width="9.42578125" style="5" bestFit="1" customWidth="1"/>
    <col min="9236" max="9236" width="7.7109375" style="5" bestFit="1" customWidth="1"/>
    <col min="9237" max="9237" width="7" style="5" bestFit="1" customWidth="1"/>
    <col min="9238" max="9238" width="7.42578125" style="5" customWidth="1"/>
    <col min="9239" max="9239" width="6.28515625" style="5" customWidth="1"/>
    <col min="9240" max="9240" width="7" style="5" bestFit="1" customWidth="1"/>
    <col min="9241" max="9242" width="8.28515625" style="5" bestFit="1" customWidth="1"/>
    <col min="9243" max="9243" width="9.42578125" style="5" bestFit="1" customWidth="1"/>
    <col min="9244" max="9244" width="8.42578125" style="5" bestFit="1" customWidth="1"/>
    <col min="9245" max="9245" width="8.28515625" style="5" bestFit="1" customWidth="1"/>
    <col min="9246" max="9246" width="7.42578125" style="5" bestFit="1" customWidth="1"/>
    <col min="9247" max="9472" width="11.42578125" style="5"/>
    <col min="9473" max="9473" width="24.28515625" style="5" bestFit="1" customWidth="1"/>
    <col min="9474" max="9474" width="48.140625" style="5" customWidth="1"/>
    <col min="9475" max="9475" width="14.28515625" style="5" bestFit="1" customWidth="1"/>
    <col min="9476" max="9476" width="13" style="5" bestFit="1" customWidth="1"/>
    <col min="9477" max="9478" width="9.42578125" style="5" bestFit="1" customWidth="1"/>
    <col min="9479" max="9479" width="7.7109375" style="5" bestFit="1" customWidth="1"/>
    <col min="9480" max="9482" width="7" style="5" bestFit="1" customWidth="1"/>
    <col min="9483" max="9483" width="6.28515625" style="5" customWidth="1"/>
    <col min="9484" max="9484" width="8.42578125" style="5" bestFit="1" customWidth="1"/>
    <col min="9485" max="9485" width="8.140625" style="5" bestFit="1" customWidth="1"/>
    <col min="9486" max="9486" width="9.42578125" style="5" bestFit="1" customWidth="1"/>
    <col min="9487" max="9487" width="8.42578125" style="5" bestFit="1" customWidth="1"/>
    <col min="9488" max="9488" width="7.7109375" style="5" bestFit="1" customWidth="1"/>
    <col min="9489" max="9489" width="7.42578125" style="5" bestFit="1" customWidth="1"/>
    <col min="9490" max="9491" width="9.42578125" style="5" bestFit="1" customWidth="1"/>
    <col min="9492" max="9492" width="7.7109375" style="5" bestFit="1" customWidth="1"/>
    <col min="9493" max="9493" width="7" style="5" bestFit="1" customWidth="1"/>
    <col min="9494" max="9494" width="7.42578125" style="5" customWidth="1"/>
    <col min="9495" max="9495" width="6.28515625" style="5" customWidth="1"/>
    <col min="9496" max="9496" width="7" style="5" bestFit="1" customWidth="1"/>
    <col min="9497" max="9498" width="8.28515625" style="5" bestFit="1" customWidth="1"/>
    <col min="9499" max="9499" width="9.42578125" style="5" bestFit="1" customWidth="1"/>
    <col min="9500" max="9500" width="8.42578125" style="5" bestFit="1" customWidth="1"/>
    <col min="9501" max="9501" width="8.28515625" style="5" bestFit="1" customWidth="1"/>
    <col min="9502" max="9502" width="7.42578125" style="5" bestFit="1" customWidth="1"/>
    <col min="9503" max="9728" width="11.42578125" style="5"/>
    <col min="9729" max="9729" width="24.28515625" style="5" bestFit="1" customWidth="1"/>
    <col min="9730" max="9730" width="48.140625" style="5" customWidth="1"/>
    <col min="9731" max="9731" width="14.28515625" style="5" bestFit="1" customWidth="1"/>
    <col min="9732" max="9732" width="13" style="5" bestFit="1" customWidth="1"/>
    <col min="9733" max="9734" width="9.42578125" style="5" bestFit="1" customWidth="1"/>
    <col min="9735" max="9735" width="7.7109375" style="5" bestFit="1" customWidth="1"/>
    <col min="9736" max="9738" width="7" style="5" bestFit="1" customWidth="1"/>
    <col min="9739" max="9739" width="6.28515625" style="5" customWidth="1"/>
    <col min="9740" max="9740" width="8.42578125" style="5" bestFit="1" customWidth="1"/>
    <col min="9741" max="9741" width="8.140625" style="5" bestFit="1" customWidth="1"/>
    <col min="9742" max="9742" width="9.42578125" style="5" bestFit="1" customWidth="1"/>
    <col min="9743" max="9743" width="8.42578125" style="5" bestFit="1" customWidth="1"/>
    <col min="9744" max="9744" width="7.7109375" style="5" bestFit="1" customWidth="1"/>
    <col min="9745" max="9745" width="7.42578125" style="5" bestFit="1" customWidth="1"/>
    <col min="9746" max="9747" width="9.42578125" style="5" bestFit="1" customWidth="1"/>
    <col min="9748" max="9748" width="7.7109375" style="5" bestFit="1" customWidth="1"/>
    <col min="9749" max="9749" width="7" style="5" bestFit="1" customWidth="1"/>
    <col min="9750" max="9750" width="7.42578125" style="5" customWidth="1"/>
    <col min="9751" max="9751" width="6.28515625" style="5" customWidth="1"/>
    <col min="9752" max="9752" width="7" style="5" bestFit="1" customWidth="1"/>
    <col min="9753" max="9754" width="8.28515625" style="5" bestFit="1" customWidth="1"/>
    <col min="9755" max="9755" width="9.42578125" style="5" bestFit="1" customWidth="1"/>
    <col min="9756" max="9756" width="8.42578125" style="5" bestFit="1" customWidth="1"/>
    <col min="9757" max="9757" width="8.28515625" style="5" bestFit="1" customWidth="1"/>
    <col min="9758" max="9758" width="7.42578125" style="5" bestFit="1" customWidth="1"/>
    <col min="9759" max="9984" width="11.42578125" style="5"/>
    <col min="9985" max="9985" width="24.28515625" style="5" bestFit="1" customWidth="1"/>
    <col min="9986" max="9986" width="48.140625" style="5" customWidth="1"/>
    <col min="9987" max="9987" width="14.28515625" style="5" bestFit="1" customWidth="1"/>
    <col min="9988" max="9988" width="13" style="5" bestFit="1" customWidth="1"/>
    <col min="9989" max="9990" width="9.42578125" style="5" bestFit="1" customWidth="1"/>
    <col min="9991" max="9991" width="7.7109375" style="5" bestFit="1" customWidth="1"/>
    <col min="9992" max="9994" width="7" style="5" bestFit="1" customWidth="1"/>
    <col min="9995" max="9995" width="6.28515625" style="5" customWidth="1"/>
    <col min="9996" max="9996" width="8.42578125" style="5" bestFit="1" customWidth="1"/>
    <col min="9997" max="9997" width="8.140625" style="5" bestFit="1" customWidth="1"/>
    <col min="9998" max="9998" width="9.42578125" style="5" bestFit="1" customWidth="1"/>
    <col min="9999" max="9999" width="8.42578125" style="5" bestFit="1" customWidth="1"/>
    <col min="10000" max="10000" width="7.7109375" style="5" bestFit="1" customWidth="1"/>
    <col min="10001" max="10001" width="7.42578125" style="5" bestFit="1" customWidth="1"/>
    <col min="10002" max="10003" width="9.42578125" style="5" bestFit="1" customWidth="1"/>
    <col min="10004" max="10004" width="7.7109375" style="5" bestFit="1" customWidth="1"/>
    <col min="10005" max="10005" width="7" style="5" bestFit="1" customWidth="1"/>
    <col min="10006" max="10006" width="7.42578125" style="5" customWidth="1"/>
    <col min="10007" max="10007" width="6.28515625" style="5" customWidth="1"/>
    <col min="10008" max="10008" width="7" style="5" bestFit="1" customWidth="1"/>
    <col min="10009" max="10010" width="8.28515625" style="5" bestFit="1" customWidth="1"/>
    <col min="10011" max="10011" width="9.42578125" style="5" bestFit="1" customWidth="1"/>
    <col min="10012" max="10012" width="8.42578125" style="5" bestFit="1" customWidth="1"/>
    <col min="10013" max="10013" width="8.28515625" style="5" bestFit="1" customWidth="1"/>
    <col min="10014" max="10014" width="7.42578125" style="5" bestFit="1" customWidth="1"/>
    <col min="10015" max="10240" width="11.42578125" style="5"/>
    <col min="10241" max="10241" width="24.28515625" style="5" bestFit="1" customWidth="1"/>
    <col min="10242" max="10242" width="48.140625" style="5" customWidth="1"/>
    <col min="10243" max="10243" width="14.28515625" style="5" bestFit="1" customWidth="1"/>
    <col min="10244" max="10244" width="13" style="5" bestFit="1" customWidth="1"/>
    <col min="10245" max="10246" width="9.42578125" style="5" bestFit="1" customWidth="1"/>
    <col min="10247" max="10247" width="7.7109375" style="5" bestFit="1" customWidth="1"/>
    <col min="10248" max="10250" width="7" style="5" bestFit="1" customWidth="1"/>
    <col min="10251" max="10251" width="6.28515625" style="5" customWidth="1"/>
    <col min="10252" max="10252" width="8.42578125" style="5" bestFit="1" customWidth="1"/>
    <col min="10253" max="10253" width="8.140625" style="5" bestFit="1" customWidth="1"/>
    <col min="10254" max="10254" width="9.42578125" style="5" bestFit="1" customWidth="1"/>
    <col min="10255" max="10255" width="8.42578125" style="5" bestFit="1" customWidth="1"/>
    <col min="10256" max="10256" width="7.7109375" style="5" bestFit="1" customWidth="1"/>
    <col min="10257" max="10257" width="7.42578125" style="5" bestFit="1" customWidth="1"/>
    <col min="10258" max="10259" width="9.42578125" style="5" bestFit="1" customWidth="1"/>
    <col min="10260" max="10260" width="7.7109375" style="5" bestFit="1" customWidth="1"/>
    <col min="10261" max="10261" width="7" style="5" bestFit="1" customWidth="1"/>
    <col min="10262" max="10262" width="7.42578125" style="5" customWidth="1"/>
    <col min="10263" max="10263" width="6.28515625" style="5" customWidth="1"/>
    <col min="10264" max="10264" width="7" style="5" bestFit="1" customWidth="1"/>
    <col min="10265" max="10266" width="8.28515625" style="5" bestFit="1" customWidth="1"/>
    <col min="10267" max="10267" width="9.42578125" style="5" bestFit="1" customWidth="1"/>
    <col min="10268" max="10268" width="8.42578125" style="5" bestFit="1" customWidth="1"/>
    <col min="10269" max="10269" width="8.28515625" style="5" bestFit="1" customWidth="1"/>
    <col min="10270" max="10270" width="7.42578125" style="5" bestFit="1" customWidth="1"/>
    <col min="10271" max="10496" width="11.42578125" style="5"/>
    <col min="10497" max="10497" width="24.28515625" style="5" bestFit="1" customWidth="1"/>
    <col min="10498" max="10498" width="48.140625" style="5" customWidth="1"/>
    <col min="10499" max="10499" width="14.28515625" style="5" bestFit="1" customWidth="1"/>
    <col min="10500" max="10500" width="13" style="5" bestFit="1" customWidth="1"/>
    <col min="10501" max="10502" width="9.42578125" style="5" bestFit="1" customWidth="1"/>
    <col min="10503" max="10503" width="7.7109375" style="5" bestFit="1" customWidth="1"/>
    <col min="10504" max="10506" width="7" style="5" bestFit="1" customWidth="1"/>
    <col min="10507" max="10507" width="6.28515625" style="5" customWidth="1"/>
    <col min="10508" max="10508" width="8.42578125" style="5" bestFit="1" customWidth="1"/>
    <col min="10509" max="10509" width="8.140625" style="5" bestFit="1" customWidth="1"/>
    <col min="10510" max="10510" width="9.42578125" style="5" bestFit="1" customWidth="1"/>
    <col min="10511" max="10511" width="8.42578125" style="5" bestFit="1" customWidth="1"/>
    <col min="10512" max="10512" width="7.7109375" style="5" bestFit="1" customWidth="1"/>
    <col min="10513" max="10513" width="7.42578125" style="5" bestFit="1" customWidth="1"/>
    <col min="10514" max="10515" width="9.42578125" style="5" bestFit="1" customWidth="1"/>
    <col min="10516" max="10516" width="7.7109375" style="5" bestFit="1" customWidth="1"/>
    <col min="10517" max="10517" width="7" style="5" bestFit="1" customWidth="1"/>
    <col min="10518" max="10518" width="7.42578125" style="5" customWidth="1"/>
    <col min="10519" max="10519" width="6.28515625" style="5" customWidth="1"/>
    <col min="10520" max="10520" width="7" style="5" bestFit="1" customWidth="1"/>
    <col min="10521" max="10522" width="8.28515625" style="5" bestFit="1" customWidth="1"/>
    <col min="10523" max="10523" width="9.42578125" style="5" bestFit="1" customWidth="1"/>
    <col min="10524" max="10524" width="8.42578125" style="5" bestFit="1" customWidth="1"/>
    <col min="10525" max="10525" width="8.28515625" style="5" bestFit="1" customWidth="1"/>
    <col min="10526" max="10526" width="7.42578125" style="5" bestFit="1" customWidth="1"/>
    <col min="10527" max="10752" width="11.42578125" style="5"/>
    <col min="10753" max="10753" width="24.28515625" style="5" bestFit="1" customWidth="1"/>
    <col min="10754" max="10754" width="48.140625" style="5" customWidth="1"/>
    <col min="10755" max="10755" width="14.28515625" style="5" bestFit="1" customWidth="1"/>
    <col min="10756" max="10756" width="13" style="5" bestFit="1" customWidth="1"/>
    <col min="10757" max="10758" width="9.42578125" style="5" bestFit="1" customWidth="1"/>
    <col min="10759" max="10759" width="7.7109375" style="5" bestFit="1" customWidth="1"/>
    <col min="10760" max="10762" width="7" style="5" bestFit="1" customWidth="1"/>
    <col min="10763" max="10763" width="6.28515625" style="5" customWidth="1"/>
    <col min="10764" max="10764" width="8.42578125" style="5" bestFit="1" customWidth="1"/>
    <col min="10765" max="10765" width="8.140625" style="5" bestFit="1" customWidth="1"/>
    <col min="10766" max="10766" width="9.42578125" style="5" bestFit="1" customWidth="1"/>
    <col min="10767" max="10767" width="8.42578125" style="5" bestFit="1" customWidth="1"/>
    <col min="10768" max="10768" width="7.7109375" style="5" bestFit="1" customWidth="1"/>
    <col min="10769" max="10769" width="7.42578125" style="5" bestFit="1" customWidth="1"/>
    <col min="10770" max="10771" width="9.42578125" style="5" bestFit="1" customWidth="1"/>
    <col min="10772" max="10772" width="7.7109375" style="5" bestFit="1" customWidth="1"/>
    <col min="10773" max="10773" width="7" style="5" bestFit="1" customWidth="1"/>
    <col min="10774" max="10774" width="7.42578125" style="5" customWidth="1"/>
    <col min="10775" max="10775" width="6.28515625" style="5" customWidth="1"/>
    <col min="10776" max="10776" width="7" style="5" bestFit="1" customWidth="1"/>
    <col min="10777" max="10778" width="8.28515625" style="5" bestFit="1" customWidth="1"/>
    <col min="10779" max="10779" width="9.42578125" style="5" bestFit="1" customWidth="1"/>
    <col min="10780" max="10780" width="8.42578125" style="5" bestFit="1" customWidth="1"/>
    <col min="10781" max="10781" width="8.28515625" style="5" bestFit="1" customWidth="1"/>
    <col min="10782" max="10782" width="7.42578125" style="5" bestFit="1" customWidth="1"/>
    <col min="10783" max="11008" width="11.42578125" style="5"/>
    <col min="11009" max="11009" width="24.28515625" style="5" bestFit="1" customWidth="1"/>
    <col min="11010" max="11010" width="48.140625" style="5" customWidth="1"/>
    <col min="11011" max="11011" width="14.28515625" style="5" bestFit="1" customWidth="1"/>
    <col min="11012" max="11012" width="13" style="5" bestFit="1" customWidth="1"/>
    <col min="11013" max="11014" width="9.42578125" style="5" bestFit="1" customWidth="1"/>
    <col min="11015" max="11015" width="7.7109375" style="5" bestFit="1" customWidth="1"/>
    <col min="11016" max="11018" width="7" style="5" bestFit="1" customWidth="1"/>
    <col min="11019" max="11019" width="6.28515625" style="5" customWidth="1"/>
    <col min="11020" max="11020" width="8.42578125" style="5" bestFit="1" customWidth="1"/>
    <col min="11021" max="11021" width="8.140625" style="5" bestFit="1" customWidth="1"/>
    <col min="11022" max="11022" width="9.42578125" style="5" bestFit="1" customWidth="1"/>
    <col min="11023" max="11023" width="8.42578125" style="5" bestFit="1" customWidth="1"/>
    <col min="11024" max="11024" width="7.7109375" style="5" bestFit="1" customWidth="1"/>
    <col min="11025" max="11025" width="7.42578125" style="5" bestFit="1" customWidth="1"/>
    <col min="11026" max="11027" width="9.42578125" style="5" bestFit="1" customWidth="1"/>
    <col min="11028" max="11028" width="7.7109375" style="5" bestFit="1" customWidth="1"/>
    <col min="11029" max="11029" width="7" style="5" bestFit="1" customWidth="1"/>
    <col min="11030" max="11030" width="7.42578125" style="5" customWidth="1"/>
    <col min="11031" max="11031" width="6.28515625" style="5" customWidth="1"/>
    <col min="11032" max="11032" width="7" style="5" bestFit="1" customWidth="1"/>
    <col min="11033" max="11034" width="8.28515625" style="5" bestFit="1" customWidth="1"/>
    <col min="11035" max="11035" width="9.42578125" style="5" bestFit="1" customWidth="1"/>
    <col min="11036" max="11036" width="8.42578125" style="5" bestFit="1" customWidth="1"/>
    <col min="11037" max="11037" width="8.28515625" style="5" bestFit="1" customWidth="1"/>
    <col min="11038" max="11038" width="7.42578125" style="5" bestFit="1" customWidth="1"/>
    <col min="11039" max="11264" width="11.42578125" style="5"/>
    <col min="11265" max="11265" width="24.28515625" style="5" bestFit="1" customWidth="1"/>
    <col min="11266" max="11266" width="48.140625" style="5" customWidth="1"/>
    <col min="11267" max="11267" width="14.28515625" style="5" bestFit="1" customWidth="1"/>
    <col min="11268" max="11268" width="13" style="5" bestFit="1" customWidth="1"/>
    <col min="11269" max="11270" width="9.42578125" style="5" bestFit="1" customWidth="1"/>
    <col min="11271" max="11271" width="7.7109375" style="5" bestFit="1" customWidth="1"/>
    <col min="11272" max="11274" width="7" style="5" bestFit="1" customWidth="1"/>
    <col min="11275" max="11275" width="6.28515625" style="5" customWidth="1"/>
    <col min="11276" max="11276" width="8.42578125" style="5" bestFit="1" customWidth="1"/>
    <col min="11277" max="11277" width="8.140625" style="5" bestFit="1" customWidth="1"/>
    <col min="11278" max="11278" width="9.42578125" style="5" bestFit="1" customWidth="1"/>
    <col min="11279" max="11279" width="8.42578125" style="5" bestFit="1" customWidth="1"/>
    <col min="11280" max="11280" width="7.7109375" style="5" bestFit="1" customWidth="1"/>
    <col min="11281" max="11281" width="7.42578125" style="5" bestFit="1" customWidth="1"/>
    <col min="11282" max="11283" width="9.42578125" style="5" bestFit="1" customWidth="1"/>
    <col min="11284" max="11284" width="7.7109375" style="5" bestFit="1" customWidth="1"/>
    <col min="11285" max="11285" width="7" style="5" bestFit="1" customWidth="1"/>
    <col min="11286" max="11286" width="7.42578125" style="5" customWidth="1"/>
    <col min="11287" max="11287" width="6.28515625" style="5" customWidth="1"/>
    <col min="11288" max="11288" width="7" style="5" bestFit="1" customWidth="1"/>
    <col min="11289" max="11290" width="8.28515625" style="5" bestFit="1" customWidth="1"/>
    <col min="11291" max="11291" width="9.42578125" style="5" bestFit="1" customWidth="1"/>
    <col min="11292" max="11292" width="8.42578125" style="5" bestFit="1" customWidth="1"/>
    <col min="11293" max="11293" width="8.28515625" style="5" bestFit="1" customWidth="1"/>
    <col min="11294" max="11294" width="7.42578125" style="5" bestFit="1" customWidth="1"/>
    <col min="11295" max="11520" width="11.42578125" style="5"/>
    <col min="11521" max="11521" width="24.28515625" style="5" bestFit="1" customWidth="1"/>
    <col min="11522" max="11522" width="48.140625" style="5" customWidth="1"/>
    <col min="11523" max="11523" width="14.28515625" style="5" bestFit="1" customWidth="1"/>
    <col min="11524" max="11524" width="13" style="5" bestFit="1" customWidth="1"/>
    <col min="11525" max="11526" width="9.42578125" style="5" bestFit="1" customWidth="1"/>
    <col min="11527" max="11527" width="7.7109375" style="5" bestFit="1" customWidth="1"/>
    <col min="11528" max="11530" width="7" style="5" bestFit="1" customWidth="1"/>
    <col min="11531" max="11531" width="6.28515625" style="5" customWidth="1"/>
    <col min="11532" max="11532" width="8.42578125" style="5" bestFit="1" customWidth="1"/>
    <col min="11533" max="11533" width="8.140625" style="5" bestFit="1" customWidth="1"/>
    <col min="11534" max="11534" width="9.42578125" style="5" bestFit="1" customWidth="1"/>
    <col min="11535" max="11535" width="8.42578125" style="5" bestFit="1" customWidth="1"/>
    <col min="11536" max="11536" width="7.7109375" style="5" bestFit="1" customWidth="1"/>
    <col min="11537" max="11537" width="7.42578125" style="5" bestFit="1" customWidth="1"/>
    <col min="11538" max="11539" width="9.42578125" style="5" bestFit="1" customWidth="1"/>
    <col min="11540" max="11540" width="7.7109375" style="5" bestFit="1" customWidth="1"/>
    <col min="11541" max="11541" width="7" style="5" bestFit="1" customWidth="1"/>
    <col min="11542" max="11542" width="7.42578125" style="5" customWidth="1"/>
    <col min="11543" max="11543" width="6.28515625" style="5" customWidth="1"/>
    <col min="11544" max="11544" width="7" style="5" bestFit="1" customWidth="1"/>
    <col min="11545" max="11546" width="8.28515625" style="5" bestFit="1" customWidth="1"/>
    <col min="11547" max="11547" width="9.42578125" style="5" bestFit="1" customWidth="1"/>
    <col min="11548" max="11548" width="8.42578125" style="5" bestFit="1" customWidth="1"/>
    <col min="11549" max="11549" width="8.28515625" style="5" bestFit="1" customWidth="1"/>
    <col min="11550" max="11550" width="7.42578125" style="5" bestFit="1" customWidth="1"/>
    <col min="11551" max="11776" width="11.42578125" style="5"/>
    <col min="11777" max="11777" width="24.28515625" style="5" bestFit="1" customWidth="1"/>
    <col min="11778" max="11778" width="48.140625" style="5" customWidth="1"/>
    <col min="11779" max="11779" width="14.28515625" style="5" bestFit="1" customWidth="1"/>
    <col min="11780" max="11780" width="13" style="5" bestFit="1" customWidth="1"/>
    <col min="11781" max="11782" width="9.42578125" style="5" bestFit="1" customWidth="1"/>
    <col min="11783" max="11783" width="7.7109375" style="5" bestFit="1" customWidth="1"/>
    <col min="11784" max="11786" width="7" style="5" bestFit="1" customWidth="1"/>
    <col min="11787" max="11787" width="6.28515625" style="5" customWidth="1"/>
    <col min="11788" max="11788" width="8.42578125" style="5" bestFit="1" customWidth="1"/>
    <col min="11789" max="11789" width="8.140625" style="5" bestFit="1" customWidth="1"/>
    <col min="11790" max="11790" width="9.42578125" style="5" bestFit="1" customWidth="1"/>
    <col min="11791" max="11791" width="8.42578125" style="5" bestFit="1" customWidth="1"/>
    <col min="11792" max="11792" width="7.7109375" style="5" bestFit="1" customWidth="1"/>
    <col min="11793" max="11793" width="7.42578125" style="5" bestFit="1" customWidth="1"/>
    <col min="11794" max="11795" width="9.42578125" style="5" bestFit="1" customWidth="1"/>
    <col min="11796" max="11796" width="7.7109375" style="5" bestFit="1" customWidth="1"/>
    <col min="11797" max="11797" width="7" style="5" bestFit="1" customWidth="1"/>
    <col min="11798" max="11798" width="7.42578125" style="5" customWidth="1"/>
    <col min="11799" max="11799" width="6.28515625" style="5" customWidth="1"/>
    <col min="11800" max="11800" width="7" style="5" bestFit="1" customWidth="1"/>
    <col min="11801" max="11802" width="8.28515625" style="5" bestFit="1" customWidth="1"/>
    <col min="11803" max="11803" width="9.42578125" style="5" bestFit="1" customWidth="1"/>
    <col min="11804" max="11804" width="8.42578125" style="5" bestFit="1" customWidth="1"/>
    <col min="11805" max="11805" width="8.28515625" style="5" bestFit="1" customWidth="1"/>
    <col min="11806" max="11806" width="7.42578125" style="5" bestFit="1" customWidth="1"/>
    <col min="11807" max="12032" width="11.42578125" style="5"/>
    <col min="12033" max="12033" width="24.28515625" style="5" bestFit="1" customWidth="1"/>
    <col min="12034" max="12034" width="48.140625" style="5" customWidth="1"/>
    <col min="12035" max="12035" width="14.28515625" style="5" bestFit="1" customWidth="1"/>
    <col min="12036" max="12036" width="13" style="5" bestFit="1" customWidth="1"/>
    <col min="12037" max="12038" width="9.42578125" style="5" bestFit="1" customWidth="1"/>
    <col min="12039" max="12039" width="7.7109375" style="5" bestFit="1" customWidth="1"/>
    <col min="12040" max="12042" width="7" style="5" bestFit="1" customWidth="1"/>
    <col min="12043" max="12043" width="6.28515625" style="5" customWidth="1"/>
    <col min="12044" max="12044" width="8.42578125" style="5" bestFit="1" customWidth="1"/>
    <col min="12045" max="12045" width="8.140625" style="5" bestFit="1" customWidth="1"/>
    <col min="12046" max="12046" width="9.42578125" style="5" bestFit="1" customWidth="1"/>
    <col min="12047" max="12047" width="8.42578125" style="5" bestFit="1" customWidth="1"/>
    <col min="12048" max="12048" width="7.7109375" style="5" bestFit="1" customWidth="1"/>
    <col min="12049" max="12049" width="7.42578125" style="5" bestFit="1" customWidth="1"/>
    <col min="12050" max="12051" width="9.42578125" style="5" bestFit="1" customWidth="1"/>
    <col min="12052" max="12052" width="7.7109375" style="5" bestFit="1" customWidth="1"/>
    <col min="12053" max="12053" width="7" style="5" bestFit="1" customWidth="1"/>
    <col min="12054" max="12054" width="7.42578125" style="5" customWidth="1"/>
    <col min="12055" max="12055" width="6.28515625" style="5" customWidth="1"/>
    <col min="12056" max="12056" width="7" style="5" bestFit="1" customWidth="1"/>
    <col min="12057" max="12058" width="8.28515625" style="5" bestFit="1" customWidth="1"/>
    <col min="12059" max="12059" width="9.42578125" style="5" bestFit="1" customWidth="1"/>
    <col min="12060" max="12060" width="8.42578125" style="5" bestFit="1" customWidth="1"/>
    <col min="12061" max="12061" width="8.28515625" style="5" bestFit="1" customWidth="1"/>
    <col min="12062" max="12062" width="7.42578125" style="5" bestFit="1" customWidth="1"/>
    <col min="12063" max="12288" width="11.42578125" style="5"/>
    <col min="12289" max="12289" width="24.28515625" style="5" bestFit="1" customWidth="1"/>
    <col min="12290" max="12290" width="48.140625" style="5" customWidth="1"/>
    <col min="12291" max="12291" width="14.28515625" style="5" bestFit="1" customWidth="1"/>
    <col min="12292" max="12292" width="13" style="5" bestFit="1" customWidth="1"/>
    <col min="12293" max="12294" width="9.42578125" style="5" bestFit="1" customWidth="1"/>
    <col min="12295" max="12295" width="7.7109375" style="5" bestFit="1" customWidth="1"/>
    <col min="12296" max="12298" width="7" style="5" bestFit="1" customWidth="1"/>
    <col min="12299" max="12299" width="6.28515625" style="5" customWidth="1"/>
    <col min="12300" max="12300" width="8.42578125" style="5" bestFit="1" customWidth="1"/>
    <col min="12301" max="12301" width="8.140625" style="5" bestFit="1" customWidth="1"/>
    <col min="12302" max="12302" width="9.42578125" style="5" bestFit="1" customWidth="1"/>
    <col min="12303" max="12303" width="8.42578125" style="5" bestFit="1" customWidth="1"/>
    <col min="12304" max="12304" width="7.7109375" style="5" bestFit="1" customWidth="1"/>
    <col min="12305" max="12305" width="7.42578125" style="5" bestFit="1" customWidth="1"/>
    <col min="12306" max="12307" width="9.42578125" style="5" bestFit="1" customWidth="1"/>
    <col min="12308" max="12308" width="7.7109375" style="5" bestFit="1" customWidth="1"/>
    <col min="12309" max="12309" width="7" style="5" bestFit="1" customWidth="1"/>
    <col min="12310" max="12310" width="7.42578125" style="5" customWidth="1"/>
    <col min="12311" max="12311" width="6.28515625" style="5" customWidth="1"/>
    <col min="12312" max="12312" width="7" style="5" bestFit="1" customWidth="1"/>
    <col min="12313" max="12314" width="8.28515625" style="5" bestFit="1" customWidth="1"/>
    <col min="12315" max="12315" width="9.42578125" style="5" bestFit="1" customWidth="1"/>
    <col min="12316" max="12316" width="8.42578125" style="5" bestFit="1" customWidth="1"/>
    <col min="12317" max="12317" width="8.28515625" style="5" bestFit="1" customWidth="1"/>
    <col min="12318" max="12318" width="7.42578125" style="5" bestFit="1" customWidth="1"/>
    <col min="12319" max="12544" width="11.42578125" style="5"/>
    <col min="12545" max="12545" width="24.28515625" style="5" bestFit="1" customWidth="1"/>
    <col min="12546" max="12546" width="48.140625" style="5" customWidth="1"/>
    <col min="12547" max="12547" width="14.28515625" style="5" bestFit="1" customWidth="1"/>
    <col min="12548" max="12548" width="13" style="5" bestFit="1" customWidth="1"/>
    <col min="12549" max="12550" width="9.42578125" style="5" bestFit="1" customWidth="1"/>
    <col min="12551" max="12551" width="7.7109375" style="5" bestFit="1" customWidth="1"/>
    <col min="12552" max="12554" width="7" style="5" bestFit="1" customWidth="1"/>
    <col min="12555" max="12555" width="6.28515625" style="5" customWidth="1"/>
    <col min="12556" max="12556" width="8.42578125" style="5" bestFit="1" customWidth="1"/>
    <col min="12557" max="12557" width="8.140625" style="5" bestFit="1" customWidth="1"/>
    <col min="12558" max="12558" width="9.42578125" style="5" bestFit="1" customWidth="1"/>
    <col min="12559" max="12559" width="8.42578125" style="5" bestFit="1" customWidth="1"/>
    <col min="12560" max="12560" width="7.7109375" style="5" bestFit="1" customWidth="1"/>
    <col min="12561" max="12561" width="7.42578125" style="5" bestFit="1" customWidth="1"/>
    <col min="12562" max="12563" width="9.42578125" style="5" bestFit="1" customWidth="1"/>
    <col min="12564" max="12564" width="7.7109375" style="5" bestFit="1" customWidth="1"/>
    <col min="12565" max="12565" width="7" style="5" bestFit="1" customWidth="1"/>
    <col min="12566" max="12566" width="7.42578125" style="5" customWidth="1"/>
    <col min="12567" max="12567" width="6.28515625" style="5" customWidth="1"/>
    <col min="12568" max="12568" width="7" style="5" bestFit="1" customWidth="1"/>
    <col min="12569" max="12570" width="8.28515625" style="5" bestFit="1" customWidth="1"/>
    <col min="12571" max="12571" width="9.42578125" style="5" bestFit="1" customWidth="1"/>
    <col min="12572" max="12572" width="8.42578125" style="5" bestFit="1" customWidth="1"/>
    <col min="12573" max="12573" width="8.28515625" style="5" bestFit="1" customWidth="1"/>
    <col min="12574" max="12574" width="7.42578125" style="5" bestFit="1" customWidth="1"/>
    <col min="12575" max="12800" width="11.42578125" style="5"/>
    <col min="12801" max="12801" width="24.28515625" style="5" bestFit="1" customWidth="1"/>
    <col min="12802" max="12802" width="48.140625" style="5" customWidth="1"/>
    <col min="12803" max="12803" width="14.28515625" style="5" bestFit="1" customWidth="1"/>
    <col min="12804" max="12804" width="13" style="5" bestFit="1" customWidth="1"/>
    <col min="12805" max="12806" width="9.42578125" style="5" bestFit="1" customWidth="1"/>
    <col min="12807" max="12807" width="7.7109375" style="5" bestFit="1" customWidth="1"/>
    <col min="12808" max="12810" width="7" style="5" bestFit="1" customWidth="1"/>
    <col min="12811" max="12811" width="6.28515625" style="5" customWidth="1"/>
    <col min="12812" max="12812" width="8.42578125" style="5" bestFit="1" customWidth="1"/>
    <col min="12813" max="12813" width="8.140625" style="5" bestFit="1" customWidth="1"/>
    <col min="12814" max="12814" width="9.42578125" style="5" bestFit="1" customWidth="1"/>
    <col min="12815" max="12815" width="8.42578125" style="5" bestFit="1" customWidth="1"/>
    <col min="12816" max="12816" width="7.7109375" style="5" bestFit="1" customWidth="1"/>
    <col min="12817" max="12817" width="7.42578125" style="5" bestFit="1" customWidth="1"/>
    <col min="12818" max="12819" width="9.42578125" style="5" bestFit="1" customWidth="1"/>
    <col min="12820" max="12820" width="7.7109375" style="5" bestFit="1" customWidth="1"/>
    <col min="12821" max="12821" width="7" style="5" bestFit="1" customWidth="1"/>
    <col min="12822" max="12822" width="7.42578125" style="5" customWidth="1"/>
    <col min="12823" max="12823" width="6.28515625" style="5" customWidth="1"/>
    <col min="12824" max="12824" width="7" style="5" bestFit="1" customWidth="1"/>
    <col min="12825" max="12826" width="8.28515625" style="5" bestFit="1" customWidth="1"/>
    <col min="12827" max="12827" width="9.42578125" style="5" bestFit="1" customWidth="1"/>
    <col min="12828" max="12828" width="8.42578125" style="5" bestFit="1" customWidth="1"/>
    <col min="12829" max="12829" width="8.28515625" style="5" bestFit="1" customWidth="1"/>
    <col min="12830" max="12830" width="7.42578125" style="5" bestFit="1" customWidth="1"/>
    <col min="12831" max="13056" width="11.42578125" style="5"/>
    <col min="13057" max="13057" width="24.28515625" style="5" bestFit="1" customWidth="1"/>
    <col min="13058" max="13058" width="48.140625" style="5" customWidth="1"/>
    <col min="13059" max="13059" width="14.28515625" style="5" bestFit="1" customWidth="1"/>
    <col min="13060" max="13060" width="13" style="5" bestFit="1" customWidth="1"/>
    <col min="13061" max="13062" width="9.42578125" style="5" bestFit="1" customWidth="1"/>
    <col min="13063" max="13063" width="7.7109375" style="5" bestFit="1" customWidth="1"/>
    <col min="13064" max="13066" width="7" style="5" bestFit="1" customWidth="1"/>
    <col min="13067" max="13067" width="6.28515625" style="5" customWidth="1"/>
    <col min="13068" max="13068" width="8.42578125" style="5" bestFit="1" customWidth="1"/>
    <col min="13069" max="13069" width="8.140625" style="5" bestFit="1" customWidth="1"/>
    <col min="13070" max="13070" width="9.42578125" style="5" bestFit="1" customWidth="1"/>
    <col min="13071" max="13071" width="8.42578125" style="5" bestFit="1" customWidth="1"/>
    <col min="13072" max="13072" width="7.7109375" style="5" bestFit="1" customWidth="1"/>
    <col min="13073" max="13073" width="7.42578125" style="5" bestFit="1" customWidth="1"/>
    <col min="13074" max="13075" width="9.42578125" style="5" bestFit="1" customWidth="1"/>
    <col min="13076" max="13076" width="7.7109375" style="5" bestFit="1" customWidth="1"/>
    <col min="13077" max="13077" width="7" style="5" bestFit="1" customWidth="1"/>
    <col min="13078" max="13078" width="7.42578125" style="5" customWidth="1"/>
    <col min="13079" max="13079" width="6.28515625" style="5" customWidth="1"/>
    <col min="13080" max="13080" width="7" style="5" bestFit="1" customWidth="1"/>
    <col min="13081" max="13082" width="8.28515625" style="5" bestFit="1" customWidth="1"/>
    <col min="13083" max="13083" width="9.42578125" style="5" bestFit="1" customWidth="1"/>
    <col min="13084" max="13084" width="8.42578125" style="5" bestFit="1" customWidth="1"/>
    <col min="13085" max="13085" width="8.28515625" style="5" bestFit="1" customWidth="1"/>
    <col min="13086" max="13086" width="7.42578125" style="5" bestFit="1" customWidth="1"/>
    <col min="13087" max="13312" width="11.42578125" style="5"/>
    <col min="13313" max="13313" width="24.28515625" style="5" bestFit="1" customWidth="1"/>
    <col min="13314" max="13314" width="48.140625" style="5" customWidth="1"/>
    <col min="13315" max="13315" width="14.28515625" style="5" bestFit="1" customWidth="1"/>
    <col min="13316" max="13316" width="13" style="5" bestFit="1" customWidth="1"/>
    <col min="13317" max="13318" width="9.42578125" style="5" bestFit="1" customWidth="1"/>
    <col min="13319" max="13319" width="7.7109375" style="5" bestFit="1" customWidth="1"/>
    <col min="13320" max="13322" width="7" style="5" bestFit="1" customWidth="1"/>
    <col min="13323" max="13323" width="6.28515625" style="5" customWidth="1"/>
    <col min="13324" max="13324" width="8.42578125" style="5" bestFit="1" customWidth="1"/>
    <col min="13325" max="13325" width="8.140625" style="5" bestFit="1" customWidth="1"/>
    <col min="13326" max="13326" width="9.42578125" style="5" bestFit="1" customWidth="1"/>
    <col min="13327" max="13327" width="8.42578125" style="5" bestFit="1" customWidth="1"/>
    <col min="13328" max="13328" width="7.7109375" style="5" bestFit="1" customWidth="1"/>
    <col min="13329" max="13329" width="7.42578125" style="5" bestFit="1" customWidth="1"/>
    <col min="13330" max="13331" width="9.42578125" style="5" bestFit="1" customWidth="1"/>
    <col min="13332" max="13332" width="7.7109375" style="5" bestFit="1" customWidth="1"/>
    <col min="13333" max="13333" width="7" style="5" bestFit="1" customWidth="1"/>
    <col min="13334" max="13334" width="7.42578125" style="5" customWidth="1"/>
    <col min="13335" max="13335" width="6.28515625" style="5" customWidth="1"/>
    <col min="13336" max="13336" width="7" style="5" bestFit="1" customWidth="1"/>
    <col min="13337" max="13338" width="8.28515625" style="5" bestFit="1" customWidth="1"/>
    <col min="13339" max="13339" width="9.42578125" style="5" bestFit="1" customWidth="1"/>
    <col min="13340" max="13340" width="8.42578125" style="5" bestFit="1" customWidth="1"/>
    <col min="13341" max="13341" width="8.28515625" style="5" bestFit="1" customWidth="1"/>
    <col min="13342" max="13342" width="7.42578125" style="5" bestFit="1" customWidth="1"/>
    <col min="13343" max="13568" width="11.42578125" style="5"/>
    <col min="13569" max="13569" width="24.28515625" style="5" bestFit="1" customWidth="1"/>
    <col min="13570" max="13570" width="48.140625" style="5" customWidth="1"/>
    <col min="13571" max="13571" width="14.28515625" style="5" bestFit="1" customWidth="1"/>
    <col min="13572" max="13572" width="13" style="5" bestFit="1" customWidth="1"/>
    <col min="13573" max="13574" width="9.42578125" style="5" bestFit="1" customWidth="1"/>
    <col min="13575" max="13575" width="7.7109375" style="5" bestFit="1" customWidth="1"/>
    <col min="13576" max="13578" width="7" style="5" bestFit="1" customWidth="1"/>
    <col min="13579" max="13579" width="6.28515625" style="5" customWidth="1"/>
    <col min="13580" max="13580" width="8.42578125" style="5" bestFit="1" customWidth="1"/>
    <col min="13581" max="13581" width="8.140625" style="5" bestFit="1" customWidth="1"/>
    <col min="13582" max="13582" width="9.42578125" style="5" bestFit="1" customWidth="1"/>
    <col min="13583" max="13583" width="8.42578125" style="5" bestFit="1" customWidth="1"/>
    <col min="13584" max="13584" width="7.7109375" style="5" bestFit="1" customWidth="1"/>
    <col min="13585" max="13585" width="7.42578125" style="5" bestFit="1" customWidth="1"/>
    <col min="13586" max="13587" width="9.42578125" style="5" bestFit="1" customWidth="1"/>
    <col min="13588" max="13588" width="7.7109375" style="5" bestFit="1" customWidth="1"/>
    <col min="13589" max="13589" width="7" style="5" bestFit="1" customWidth="1"/>
    <col min="13590" max="13590" width="7.42578125" style="5" customWidth="1"/>
    <col min="13591" max="13591" width="6.28515625" style="5" customWidth="1"/>
    <col min="13592" max="13592" width="7" style="5" bestFit="1" customWidth="1"/>
    <col min="13593" max="13594" width="8.28515625" style="5" bestFit="1" customWidth="1"/>
    <col min="13595" max="13595" width="9.42578125" style="5" bestFit="1" customWidth="1"/>
    <col min="13596" max="13596" width="8.42578125" style="5" bestFit="1" customWidth="1"/>
    <col min="13597" max="13597" width="8.28515625" style="5" bestFit="1" customWidth="1"/>
    <col min="13598" max="13598" width="7.42578125" style="5" bestFit="1" customWidth="1"/>
    <col min="13599" max="13824" width="11.42578125" style="5"/>
    <col min="13825" max="13825" width="24.28515625" style="5" bestFit="1" customWidth="1"/>
    <col min="13826" max="13826" width="48.140625" style="5" customWidth="1"/>
    <col min="13827" max="13827" width="14.28515625" style="5" bestFit="1" customWidth="1"/>
    <col min="13828" max="13828" width="13" style="5" bestFit="1" customWidth="1"/>
    <col min="13829" max="13830" width="9.42578125" style="5" bestFit="1" customWidth="1"/>
    <col min="13831" max="13831" width="7.7109375" style="5" bestFit="1" customWidth="1"/>
    <col min="13832" max="13834" width="7" style="5" bestFit="1" customWidth="1"/>
    <col min="13835" max="13835" width="6.28515625" style="5" customWidth="1"/>
    <col min="13836" max="13836" width="8.42578125" style="5" bestFit="1" customWidth="1"/>
    <col min="13837" max="13837" width="8.140625" style="5" bestFit="1" customWidth="1"/>
    <col min="13838" max="13838" width="9.42578125" style="5" bestFit="1" customWidth="1"/>
    <col min="13839" max="13839" width="8.42578125" style="5" bestFit="1" customWidth="1"/>
    <col min="13840" max="13840" width="7.7109375" style="5" bestFit="1" customWidth="1"/>
    <col min="13841" max="13841" width="7.42578125" style="5" bestFit="1" customWidth="1"/>
    <col min="13842" max="13843" width="9.42578125" style="5" bestFit="1" customWidth="1"/>
    <col min="13844" max="13844" width="7.7109375" style="5" bestFit="1" customWidth="1"/>
    <col min="13845" max="13845" width="7" style="5" bestFit="1" customWidth="1"/>
    <col min="13846" max="13846" width="7.42578125" style="5" customWidth="1"/>
    <col min="13847" max="13847" width="6.28515625" style="5" customWidth="1"/>
    <col min="13848" max="13848" width="7" style="5" bestFit="1" customWidth="1"/>
    <col min="13849" max="13850" width="8.28515625" style="5" bestFit="1" customWidth="1"/>
    <col min="13851" max="13851" width="9.42578125" style="5" bestFit="1" customWidth="1"/>
    <col min="13852" max="13852" width="8.42578125" style="5" bestFit="1" customWidth="1"/>
    <col min="13853" max="13853" width="8.28515625" style="5" bestFit="1" customWidth="1"/>
    <col min="13854" max="13854" width="7.42578125" style="5" bestFit="1" customWidth="1"/>
    <col min="13855" max="14080" width="11.42578125" style="5"/>
    <col min="14081" max="14081" width="24.28515625" style="5" bestFit="1" customWidth="1"/>
    <col min="14082" max="14082" width="48.140625" style="5" customWidth="1"/>
    <col min="14083" max="14083" width="14.28515625" style="5" bestFit="1" customWidth="1"/>
    <col min="14084" max="14084" width="13" style="5" bestFit="1" customWidth="1"/>
    <col min="14085" max="14086" width="9.42578125" style="5" bestFit="1" customWidth="1"/>
    <col min="14087" max="14087" width="7.7109375" style="5" bestFit="1" customWidth="1"/>
    <col min="14088" max="14090" width="7" style="5" bestFit="1" customWidth="1"/>
    <col min="14091" max="14091" width="6.28515625" style="5" customWidth="1"/>
    <col min="14092" max="14092" width="8.42578125" style="5" bestFit="1" customWidth="1"/>
    <col min="14093" max="14093" width="8.140625" style="5" bestFit="1" customWidth="1"/>
    <col min="14094" max="14094" width="9.42578125" style="5" bestFit="1" customWidth="1"/>
    <col min="14095" max="14095" width="8.42578125" style="5" bestFit="1" customWidth="1"/>
    <col min="14096" max="14096" width="7.7109375" style="5" bestFit="1" customWidth="1"/>
    <col min="14097" max="14097" width="7.42578125" style="5" bestFit="1" customWidth="1"/>
    <col min="14098" max="14099" width="9.42578125" style="5" bestFit="1" customWidth="1"/>
    <col min="14100" max="14100" width="7.7109375" style="5" bestFit="1" customWidth="1"/>
    <col min="14101" max="14101" width="7" style="5" bestFit="1" customWidth="1"/>
    <col min="14102" max="14102" width="7.42578125" style="5" customWidth="1"/>
    <col min="14103" max="14103" width="6.28515625" style="5" customWidth="1"/>
    <col min="14104" max="14104" width="7" style="5" bestFit="1" customWidth="1"/>
    <col min="14105" max="14106" width="8.28515625" style="5" bestFit="1" customWidth="1"/>
    <col min="14107" max="14107" width="9.42578125" style="5" bestFit="1" customWidth="1"/>
    <col min="14108" max="14108" width="8.42578125" style="5" bestFit="1" customWidth="1"/>
    <col min="14109" max="14109" width="8.28515625" style="5" bestFit="1" customWidth="1"/>
    <col min="14110" max="14110" width="7.42578125" style="5" bestFit="1" customWidth="1"/>
    <col min="14111" max="14336" width="11.42578125" style="5"/>
    <col min="14337" max="14337" width="24.28515625" style="5" bestFit="1" customWidth="1"/>
    <col min="14338" max="14338" width="48.140625" style="5" customWidth="1"/>
    <col min="14339" max="14339" width="14.28515625" style="5" bestFit="1" customWidth="1"/>
    <col min="14340" max="14340" width="13" style="5" bestFit="1" customWidth="1"/>
    <col min="14341" max="14342" width="9.42578125" style="5" bestFit="1" customWidth="1"/>
    <col min="14343" max="14343" width="7.7109375" style="5" bestFit="1" customWidth="1"/>
    <col min="14344" max="14346" width="7" style="5" bestFit="1" customWidth="1"/>
    <col min="14347" max="14347" width="6.28515625" style="5" customWidth="1"/>
    <col min="14348" max="14348" width="8.42578125" style="5" bestFit="1" customWidth="1"/>
    <col min="14349" max="14349" width="8.140625" style="5" bestFit="1" customWidth="1"/>
    <col min="14350" max="14350" width="9.42578125" style="5" bestFit="1" customWidth="1"/>
    <col min="14351" max="14351" width="8.42578125" style="5" bestFit="1" customWidth="1"/>
    <col min="14352" max="14352" width="7.7109375" style="5" bestFit="1" customWidth="1"/>
    <col min="14353" max="14353" width="7.42578125" style="5" bestFit="1" customWidth="1"/>
    <col min="14354" max="14355" width="9.42578125" style="5" bestFit="1" customWidth="1"/>
    <col min="14356" max="14356" width="7.7109375" style="5" bestFit="1" customWidth="1"/>
    <col min="14357" max="14357" width="7" style="5" bestFit="1" customWidth="1"/>
    <col min="14358" max="14358" width="7.42578125" style="5" customWidth="1"/>
    <col min="14359" max="14359" width="6.28515625" style="5" customWidth="1"/>
    <col min="14360" max="14360" width="7" style="5" bestFit="1" customWidth="1"/>
    <col min="14361" max="14362" width="8.28515625" style="5" bestFit="1" customWidth="1"/>
    <col min="14363" max="14363" width="9.42578125" style="5" bestFit="1" customWidth="1"/>
    <col min="14364" max="14364" width="8.42578125" style="5" bestFit="1" customWidth="1"/>
    <col min="14365" max="14365" width="8.28515625" style="5" bestFit="1" customWidth="1"/>
    <col min="14366" max="14366" width="7.42578125" style="5" bestFit="1" customWidth="1"/>
    <col min="14367" max="14592" width="11.42578125" style="5"/>
    <col min="14593" max="14593" width="24.28515625" style="5" bestFit="1" customWidth="1"/>
    <col min="14594" max="14594" width="48.140625" style="5" customWidth="1"/>
    <col min="14595" max="14595" width="14.28515625" style="5" bestFit="1" customWidth="1"/>
    <col min="14596" max="14596" width="13" style="5" bestFit="1" customWidth="1"/>
    <col min="14597" max="14598" width="9.42578125" style="5" bestFit="1" customWidth="1"/>
    <col min="14599" max="14599" width="7.7109375" style="5" bestFit="1" customWidth="1"/>
    <col min="14600" max="14602" width="7" style="5" bestFit="1" customWidth="1"/>
    <col min="14603" max="14603" width="6.28515625" style="5" customWidth="1"/>
    <col min="14604" max="14604" width="8.42578125" style="5" bestFit="1" customWidth="1"/>
    <col min="14605" max="14605" width="8.140625" style="5" bestFit="1" customWidth="1"/>
    <col min="14606" max="14606" width="9.42578125" style="5" bestFit="1" customWidth="1"/>
    <col min="14607" max="14607" width="8.42578125" style="5" bestFit="1" customWidth="1"/>
    <col min="14608" max="14608" width="7.7109375" style="5" bestFit="1" customWidth="1"/>
    <col min="14609" max="14609" width="7.42578125" style="5" bestFit="1" customWidth="1"/>
    <col min="14610" max="14611" width="9.42578125" style="5" bestFit="1" customWidth="1"/>
    <col min="14612" max="14612" width="7.7109375" style="5" bestFit="1" customWidth="1"/>
    <col min="14613" max="14613" width="7" style="5" bestFit="1" customWidth="1"/>
    <col min="14614" max="14614" width="7.42578125" style="5" customWidth="1"/>
    <col min="14615" max="14615" width="6.28515625" style="5" customWidth="1"/>
    <col min="14616" max="14616" width="7" style="5" bestFit="1" customWidth="1"/>
    <col min="14617" max="14618" width="8.28515625" style="5" bestFit="1" customWidth="1"/>
    <col min="14619" max="14619" width="9.42578125" style="5" bestFit="1" customWidth="1"/>
    <col min="14620" max="14620" width="8.42578125" style="5" bestFit="1" customWidth="1"/>
    <col min="14621" max="14621" width="8.28515625" style="5" bestFit="1" customWidth="1"/>
    <col min="14622" max="14622" width="7.42578125" style="5" bestFit="1" customWidth="1"/>
    <col min="14623" max="14848" width="11.42578125" style="5"/>
    <col min="14849" max="14849" width="24.28515625" style="5" bestFit="1" customWidth="1"/>
    <col min="14850" max="14850" width="48.140625" style="5" customWidth="1"/>
    <col min="14851" max="14851" width="14.28515625" style="5" bestFit="1" customWidth="1"/>
    <col min="14852" max="14852" width="13" style="5" bestFit="1" customWidth="1"/>
    <col min="14853" max="14854" width="9.42578125" style="5" bestFit="1" customWidth="1"/>
    <col min="14855" max="14855" width="7.7109375" style="5" bestFit="1" customWidth="1"/>
    <col min="14856" max="14858" width="7" style="5" bestFit="1" customWidth="1"/>
    <col min="14859" max="14859" width="6.28515625" style="5" customWidth="1"/>
    <col min="14860" max="14860" width="8.42578125" style="5" bestFit="1" customWidth="1"/>
    <col min="14861" max="14861" width="8.140625" style="5" bestFit="1" customWidth="1"/>
    <col min="14862" max="14862" width="9.42578125" style="5" bestFit="1" customWidth="1"/>
    <col min="14863" max="14863" width="8.42578125" style="5" bestFit="1" customWidth="1"/>
    <col min="14864" max="14864" width="7.7109375" style="5" bestFit="1" customWidth="1"/>
    <col min="14865" max="14865" width="7.42578125" style="5" bestFit="1" customWidth="1"/>
    <col min="14866" max="14867" width="9.42578125" style="5" bestFit="1" customWidth="1"/>
    <col min="14868" max="14868" width="7.7109375" style="5" bestFit="1" customWidth="1"/>
    <col min="14869" max="14869" width="7" style="5" bestFit="1" customWidth="1"/>
    <col min="14870" max="14870" width="7.42578125" style="5" customWidth="1"/>
    <col min="14871" max="14871" width="6.28515625" style="5" customWidth="1"/>
    <col min="14872" max="14872" width="7" style="5" bestFit="1" customWidth="1"/>
    <col min="14873" max="14874" width="8.28515625" style="5" bestFit="1" customWidth="1"/>
    <col min="14875" max="14875" width="9.42578125" style="5" bestFit="1" customWidth="1"/>
    <col min="14876" max="14876" width="8.42578125" style="5" bestFit="1" customWidth="1"/>
    <col min="14877" max="14877" width="8.28515625" style="5" bestFit="1" customWidth="1"/>
    <col min="14878" max="14878" width="7.42578125" style="5" bestFit="1" customWidth="1"/>
    <col min="14879" max="15104" width="11.42578125" style="5"/>
    <col min="15105" max="15105" width="24.28515625" style="5" bestFit="1" customWidth="1"/>
    <col min="15106" max="15106" width="48.140625" style="5" customWidth="1"/>
    <col min="15107" max="15107" width="14.28515625" style="5" bestFit="1" customWidth="1"/>
    <col min="15108" max="15108" width="13" style="5" bestFit="1" customWidth="1"/>
    <col min="15109" max="15110" width="9.42578125" style="5" bestFit="1" customWidth="1"/>
    <col min="15111" max="15111" width="7.7109375" style="5" bestFit="1" customWidth="1"/>
    <col min="15112" max="15114" width="7" style="5" bestFit="1" customWidth="1"/>
    <col min="15115" max="15115" width="6.28515625" style="5" customWidth="1"/>
    <col min="15116" max="15116" width="8.42578125" style="5" bestFit="1" customWidth="1"/>
    <col min="15117" max="15117" width="8.140625" style="5" bestFit="1" customWidth="1"/>
    <col min="15118" max="15118" width="9.42578125" style="5" bestFit="1" customWidth="1"/>
    <col min="15119" max="15119" width="8.42578125" style="5" bestFit="1" customWidth="1"/>
    <col min="15120" max="15120" width="7.7109375" style="5" bestFit="1" customWidth="1"/>
    <col min="15121" max="15121" width="7.42578125" style="5" bestFit="1" customWidth="1"/>
    <col min="15122" max="15123" width="9.42578125" style="5" bestFit="1" customWidth="1"/>
    <col min="15124" max="15124" width="7.7109375" style="5" bestFit="1" customWidth="1"/>
    <col min="15125" max="15125" width="7" style="5" bestFit="1" customWidth="1"/>
    <col min="15126" max="15126" width="7.42578125" style="5" customWidth="1"/>
    <col min="15127" max="15127" width="6.28515625" style="5" customWidth="1"/>
    <col min="15128" max="15128" width="7" style="5" bestFit="1" customWidth="1"/>
    <col min="15129" max="15130" width="8.28515625" style="5" bestFit="1" customWidth="1"/>
    <col min="15131" max="15131" width="9.42578125" style="5" bestFit="1" customWidth="1"/>
    <col min="15132" max="15132" width="8.42578125" style="5" bestFit="1" customWidth="1"/>
    <col min="15133" max="15133" width="8.28515625" style="5" bestFit="1" customWidth="1"/>
    <col min="15134" max="15134" width="7.42578125" style="5" bestFit="1" customWidth="1"/>
    <col min="15135" max="15360" width="11.42578125" style="5"/>
    <col min="15361" max="15361" width="24.28515625" style="5" bestFit="1" customWidth="1"/>
    <col min="15362" max="15362" width="48.140625" style="5" customWidth="1"/>
    <col min="15363" max="15363" width="14.28515625" style="5" bestFit="1" customWidth="1"/>
    <col min="15364" max="15364" width="13" style="5" bestFit="1" customWidth="1"/>
    <col min="15365" max="15366" width="9.42578125" style="5" bestFit="1" customWidth="1"/>
    <col min="15367" max="15367" width="7.7109375" style="5" bestFit="1" customWidth="1"/>
    <col min="15368" max="15370" width="7" style="5" bestFit="1" customWidth="1"/>
    <col min="15371" max="15371" width="6.28515625" style="5" customWidth="1"/>
    <col min="15372" max="15372" width="8.42578125" style="5" bestFit="1" customWidth="1"/>
    <col min="15373" max="15373" width="8.140625" style="5" bestFit="1" customWidth="1"/>
    <col min="15374" max="15374" width="9.42578125" style="5" bestFit="1" customWidth="1"/>
    <col min="15375" max="15375" width="8.42578125" style="5" bestFit="1" customWidth="1"/>
    <col min="15376" max="15376" width="7.7109375" style="5" bestFit="1" customWidth="1"/>
    <col min="15377" max="15377" width="7.42578125" style="5" bestFit="1" customWidth="1"/>
    <col min="15378" max="15379" width="9.42578125" style="5" bestFit="1" customWidth="1"/>
    <col min="15380" max="15380" width="7.7109375" style="5" bestFit="1" customWidth="1"/>
    <col min="15381" max="15381" width="7" style="5" bestFit="1" customWidth="1"/>
    <col min="15382" max="15382" width="7.42578125" style="5" customWidth="1"/>
    <col min="15383" max="15383" width="6.28515625" style="5" customWidth="1"/>
    <col min="15384" max="15384" width="7" style="5" bestFit="1" customWidth="1"/>
    <col min="15385" max="15386" width="8.28515625" style="5" bestFit="1" customWidth="1"/>
    <col min="15387" max="15387" width="9.42578125" style="5" bestFit="1" customWidth="1"/>
    <col min="15388" max="15388" width="8.42578125" style="5" bestFit="1" customWidth="1"/>
    <col min="15389" max="15389" width="8.28515625" style="5" bestFit="1" customWidth="1"/>
    <col min="15390" max="15390" width="7.42578125" style="5" bestFit="1" customWidth="1"/>
    <col min="15391" max="15616" width="11.42578125" style="5"/>
    <col min="15617" max="15617" width="24.28515625" style="5" bestFit="1" customWidth="1"/>
    <col min="15618" max="15618" width="48.140625" style="5" customWidth="1"/>
    <col min="15619" max="15619" width="14.28515625" style="5" bestFit="1" customWidth="1"/>
    <col min="15620" max="15620" width="13" style="5" bestFit="1" customWidth="1"/>
    <col min="15621" max="15622" width="9.42578125" style="5" bestFit="1" customWidth="1"/>
    <col min="15623" max="15623" width="7.7109375" style="5" bestFit="1" customWidth="1"/>
    <col min="15624" max="15626" width="7" style="5" bestFit="1" customWidth="1"/>
    <col min="15627" max="15627" width="6.28515625" style="5" customWidth="1"/>
    <col min="15628" max="15628" width="8.42578125" style="5" bestFit="1" customWidth="1"/>
    <col min="15629" max="15629" width="8.140625" style="5" bestFit="1" customWidth="1"/>
    <col min="15630" max="15630" width="9.42578125" style="5" bestFit="1" customWidth="1"/>
    <col min="15631" max="15631" width="8.42578125" style="5" bestFit="1" customWidth="1"/>
    <col min="15632" max="15632" width="7.7109375" style="5" bestFit="1" customWidth="1"/>
    <col min="15633" max="15633" width="7.42578125" style="5" bestFit="1" customWidth="1"/>
    <col min="15634" max="15635" width="9.42578125" style="5" bestFit="1" customWidth="1"/>
    <col min="15636" max="15636" width="7.7109375" style="5" bestFit="1" customWidth="1"/>
    <col min="15637" max="15637" width="7" style="5" bestFit="1" customWidth="1"/>
    <col min="15638" max="15638" width="7.42578125" style="5" customWidth="1"/>
    <col min="15639" max="15639" width="6.28515625" style="5" customWidth="1"/>
    <col min="15640" max="15640" width="7" style="5" bestFit="1" customWidth="1"/>
    <col min="15641" max="15642" width="8.28515625" style="5" bestFit="1" customWidth="1"/>
    <col min="15643" max="15643" width="9.42578125" style="5" bestFit="1" customWidth="1"/>
    <col min="15644" max="15644" width="8.42578125" style="5" bestFit="1" customWidth="1"/>
    <col min="15645" max="15645" width="8.28515625" style="5" bestFit="1" customWidth="1"/>
    <col min="15646" max="15646" width="7.42578125" style="5" bestFit="1" customWidth="1"/>
    <col min="15647" max="15872" width="11.42578125" style="5"/>
    <col min="15873" max="15873" width="24.28515625" style="5" bestFit="1" customWidth="1"/>
    <col min="15874" max="15874" width="48.140625" style="5" customWidth="1"/>
    <col min="15875" max="15875" width="14.28515625" style="5" bestFit="1" customWidth="1"/>
    <col min="15876" max="15876" width="13" style="5" bestFit="1" customWidth="1"/>
    <col min="15877" max="15878" width="9.42578125" style="5" bestFit="1" customWidth="1"/>
    <col min="15879" max="15879" width="7.7109375" style="5" bestFit="1" customWidth="1"/>
    <col min="15880" max="15882" width="7" style="5" bestFit="1" customWidth="1"/>
    <col min="15883" max="15883" width="6.28515625" style="5" customWidth="1"/>
    <col min="15884" max="15884" width="8.42578125" style="5" bestFit="1" customWidth="1"/>
    <col min="15885" max="15885" width="8.140625" style="5" bestFit="1" customWidth="1"/>
    <col min="15886" max="15886" width="9.42578125" style="5" bestFit="1" customWidth="1"/>
    <col min="15887" max="15887" width="8.42578125" style="5" bestFit="1" customWidth="1"/>
    <col min="15888" max="15888" width="7.7109375" style="5" bestFit="1" customWidth="1"/>
    <col min="15889" max="15889" width="7.42578125" style="5" bestFit="1" customWidth="1"/>
    <col min="15890" max="15891" width="9.42578125" style="5" bestFit="1" customWidth="1"/>
    <col min="15892" max="15892" width="7.7109375" style="5" bestFit="1" customWidth="1"/>
    <col min="15893" max="15893" width="7" style="5" bestFit="1" customWidth="1"/>
    <col min="15894" max="15894" width="7.42578125" style="5" customWidth="1"/>
    <col min="15895" max="15895" width="6.28515625" style="5" customWidth="1"/>
    <col min="15896" max="15896" width="7" style="5" bestFit="1" customWidth="1"/>
    <col min="15897" max="15898" width="8.28515625" style="5" bestFit="1" customWidth="1"/>
    <col min="15899" max="15899" width="9.42578125" style="5" bestFit="1" customWidth="1"/>
    <col min="15900" max="15900" width="8.42578125" style="5" bestFit="1" customWidth="1"/>
    <col min="15901" max="15901" width="8.28515625" style="5" bestFit="1" customWidth="1"/>
    <col min="15902" max="15902" width="7.42578125" style="5" bestFit="1" customWidth="1"/>
    <col min="15903" max="16128" width="11.42578125" style="5"/>
    <col min="16129" max="16129" width="24.28515625" style="5" bestFit="1" customWidth="1"/>
    <col min="16130" max="16130" width="48.140625" style="5" customWidth="1"/>
    <col min="16131" max="16131" width="14.28515625" style="5" bestFit="1" customWidth="1"/>
    <col min="16132" max="16132" width="13" style="5" bestFit="1" customWidth="1"/>
    <col min="16133" max="16134" width="9.42578125" style="5" bestFit="1" customWidth="1"/>
    <col min="16135" max="16135" width="7.7109375" style="5" bestFit="1" customWidth="1"/>
    <col min="16136" max="16138" width="7" style="5" bestFit="1" customWidth="1"/>
    <col min="16139" max="16139" width="6.28515625" style="5" customWidth="1"/>
    <col min="16140" max="16140" width="8.42578125" style="5" bestFit="1" customWidth="1"/>
    <col min="16141" max="16141" width="8.140625" style="5" bestFit="1" customWidth="1"/>
    <col min="16142" max="16142" width="9.42578125" style="5" bestFit="1" customWidth="1"/>
    <col min="16143" max="16143" width="8.42578125" style="5" bestFit="1" customWidth="1"/>
    <col min="16144" max="16144" width="7.7109375" style="5" bestFit="1" customWidth="1"/>
    <col min="16145" max="16145" width="7.42578125" style="5" bestFit="1" customWidth="1"/>
    <col min="16146" max="16147" width="9.42578125" style="5" bestFit="1" customWidth="1"/>
    <col min="16148" max="16148" width="7.7109375" style="5" bestFit="1" customWidth="1"/>
    <col min="16149" max="16149" width="7" style="5" bestFit="1" customWidth="1"/>
    <col min="16150" max="16150" width="7.42578125" style="5" customWidth="1"/>
    <col min="16151" max="16151" width="6.28515625" style="5" customWidth="1"/>
    <col min="16152" max="16152" width="7" style="5" bestFit="1" customWidth="1"/>
    <col min="16153" max="16154" width="8.28515625" style="5" bestFit="1" customWidth="1"/>
    <col min="16155" max="16155" width="9.42578125" style="5" bestFit="1" customWidth="1"/>
    <col min="16156" max="16156" width="8.42578125" style="5" bestFit="1" customWidth="1"/>
    <col min="16157" max="16157" width="8.28515625" style="5" bestFit="1" customWidth="1"/>
    <col min="16158" max="16158" width="7.42578125" style="5" bestFit="1" customWidth="1"/>
    <col min="16159" max="16384" width="11.42578125" style="5"/>
  </cols>
  <sheetData>
    <row r="1" spans="1:30" ht="73.5" customHeight="1" thickBot="1" x14ac:dyDescent="0.3">
      <c r="A1" s="188" t="s">
        <v>0</v>
      </c>
      <c r="B1" s="191" t="s">
        <v>1</v>
      </c>
      <c r="C1" s="191" t="s">
        <v>2</v>
      </c>
      <c r="D1" s="217" t="s">
        <v>3</v>
      </c>
      <c r="E1" s="219" t="s">
        <v>245</v>
      </c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  <c r="AA1" s="198"/>
      <c r="AB1" s="198"/>
      <c r="AC1" s="198"/>
      <c r="AD1" s="199"/>
    </row>
    <row r="2" spans="1:30" ht="15" customHeight="1" x14ac:dyDescent="0.25">
      <c r="A2" s="189"/>
      <c r="B2" s="143"/>
      <c r="C2" s="140"/>
      <c r="D2" s="166"/>
      <c r="E2" s="205" t="s">
        <v>5</v>
      </c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205" t="s">
        <v>6</v>
      </c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206"/>
    </row>
    <row r="3" spans="1:30" ht="15" customHeight="1" x14ac:dyDescent="0.25">
      <c r="A3" s="189"/>
      <c r="B3" s="143"/>
      <c r="C3" s="140"/>
      <c r="D3" s="166"/>
      <c r="E3" s="207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207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208"/>
    </row>
    <row r="4" spans="1:30" ht="15" customHeight="1" x14ac:dyDescent="0.25">
      <c r="A4" s="189"/>
      <c r="B4" s="143"/>
      <c r="C4" s="140"/>
      <c r="D4" s="166"/>
      <c r="E4" s="207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207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208"/>
    </row>
    <row r="5" spans="1:30" ht="15" customHeight="1" x14ac:dyDescent="0.25">
      <c r="A5" s="189"/>
      <c r="B5" s="143"/>
      <c r="C5" s="140"/>
      <c r="D5" s="166"/>
      <c r="E5" s="207"/>
      <c r="F5" s="158"/>
      <c r="G5" s="158"/>
      <c r="H5" s="158"/>
      <c r="I5" s="158"/>
      <c r="J5" s="158"/>
      <c r="K5" s="158"/>
      <c r="L5" s="158"/>
      <c r="M5" s="158"/>
      <c r="N5" s="158"/>
      <c r="O5" s="158"/>
      <c r="P5" s="158"/>
      <c r="Q5" s="158"/>
      <c r="R5" s="207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208"/>
    </row>
    <row r="6" spans="1:30" ht="15" customHeight="1" x14ac:dyDescent="0.25">
      <c r="A6" s="189"/>
      <c r="B6" s="143"/>
      <c r="C6" s="140"/>
      <c r="D6" s="166"/>
      <c r="E6" s="207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207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208"/>
    </row>
    <row r="7" spans="1:30" ht="15" customHeight="1" x14ac:dyDescent="0.25">
      <c r="A7" s="189"/>
      <c r="B7" s="143"/>
      <c r="C7" s="140"/>
      <c r="D7" s="166"/>
      <c r="E7" s="207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207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208"/>
    </row>
    <row r="8" spans="1:30" ht="15" customHeight="1" x14ac:dyDescent="0.25">
      <c r="A8" s="189"/>
      <c r="B8" s="143"/>
      <c r="C8" s="140"/>
      <c r="D8" s="166"/>
      <c r="E8" s="207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207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208"/>
    </row>
    <row r="9" spans="1:30" ht="15.75" customHeight="1" thickBot="1" x14ac:dyDescent="0.3">
      <c r="A9" s="189"/>
      <c r="B9" s="143"/>
      <c r="C9" s="140"/>
      <c r="D9" s="166"/>
      <c r="E9" s="209"/>
      <c r="F9" s="203"/>
      <c r="G9" s="203"/>
      <c r="H9" s="203"/>
      <c r="I9" s="203"/>
      <c r="J9" s="203"/>
      <c r="K9" s="203"/>
      <c r="L9" s="203"/>
      <c r="M9" s="203"/>
      <c r="N9" s="203"/>
      <c r="O9" s="203"/>
      <c r="P9" s="203"/>
      <c r="Q9" s="203"/>
      <c r="R9" s="209"/>
      <c r="S9" s="203"/>
      <c r="T9" s="203"/>
      <c r="U9" s="203"/>
      <c r="V9" s="203"/>
      <c r="W9" s="203"/>
      <c r="X9" s="203"/>
      <c r="Y9" s="203"/>
      <c r="Z9" s="203"/>
      <c r="AA9" s="203"/>
      <c r="AB9" s="203"/>
      <c r="AC9" s="203"/>
      <c r="AD9" s="210"/>
    </row>
    <row r="10" spans="1:30" ht="57.75" customHeight="1" thickBot="1" x14ac:dyDescent="0.3">
      <c r="A10" s="190"/>
      <c r="B10" s="141"/>
      <c r="C10" s="140"/>
      <c r="D10" s="218"/>
      <c r="E10" s="220" t="s">
        <v>246</v>
      </c>
      <c r="F10" s="220"/>
      <c r="G10" s="220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144" t="s">
        <v>247</v>
      </c>
      <c r="S10" s="220"/>
      <c r="T10" s="220"/>
      <c r="U10" s="220"/>
      <c r="V10" s="220"/>
      <c r="W10" s="220"/>
      <c r="X10" s="220"/>
      <c r="Y10" s="220"/>
      <c r="Z10" s="220"/>
      <c r="AA10" s="220"/>
      <c r="AB10" s="220"/>
      <c r="AC10" s="220"/>
      <c r="AD10" s="221"/>
    </row>
    <row r="11" spans="1:30" ht="22.5" customHeight="1" thickBot="1" x14ac:dyDescent="0.3">
      <c r="A11" s="110"/>
      <c r="B11" s="111"/>
      <c r="C11" s="216"/>
      <c r="D11" s="111" t="s">
        <v>9</v>
      </c>
      <c r="E11" s="113" t="s">
        <v>10</v>
      </c>
      <c r="F11" s="113" t="s">
        <v>11</v>
      </c>
      <c r="G11" s="111" t="s">
        <v>12</v>
      </c>
      <c r="H11" s="111" t="s">
        <v>13</v>
      </c>
      <c r="I11" s="111" t="s">
        <v>14</v>
      </c>
      <c r="J11" s="111" t="s">
        <v>15</v>
      </c>
      <c r="K11" s="111" t="s">
        <v>16</v>
      </c>
      <c r="L11" s="111" t="s">
        <v>17</v>
      </c>
      <c r="M11" s="111" t="s">
        <v>18</v>
      </c>
      <c r="N11" s="111" t="s">
        <v>19</v>
      </c>
      <c r="O11" s="111" t="s">
        <v>20</v>
      </c>
      <c r="P11" s="111" t="s">
        <v>21</v>
      </c>
      <c r="Q11" s="111" t="s">
        <v>22</v>
      </c>
      <c r="R11" s="113" t="s">
        <v>10</v>
      </c>
      <c r="S11" s="113" t="s">
        <v>11</v>
      </c>
      <c r="T11" s="111" t="s">
        <v>12</v>
      </c>
      <c r="U11" s="111" t="s">
        <v>13</v>
      </c>
      <c r="V11" s="111" t="s">
        <v>14</v>
      </c>
      <c r="W11" s="111" t="s">
        <v>15</v>
      </c>
      <c r="X11" s="111" t="s">
        <v>16</v>
      </c>
      <c r="Y11" s="111" t="s">
        <v>17</v>
      </c>
      <c r="Z11" s="111" t="s">
        <v>18</v>
      </c>
      <c r="AA11" s="111" t="s">
        <v>19</v>
      </c>
      <c r="AB11" s="111" t="s">
        <v>20</v>
      </c>
      <c r="AC11" s="111" t="s">
        <v>21</v>
      </c>
      <c r="AD11" s="116" t="s">
        <v>22</v>
      </c>
    </row>
    <row r="12" spans="1:30" ht="15.75" customHeight="1" thickBot="1" x14ac:dyDescent="0.3">
      <c r="A12" s="115" t="s">
        <v>23</v>
      </c>
      <c r="B12" s="63" t="s">
        <v>24</v>
      </c>
      <c r="C12" s="4"/>
      <c r="D12" s="4"/>
      <c r="E12" s="105">
        <f>IFERROR(VLOOKUP($B12,[1]NUM3B!$G$3:$T$143,2,FALSE),0)</f>
        <v>21</v>
      </c>
      <c r="F12" s="105">
        <f>IFERROR(VLOOKUP($B12,[1]NUM3B!$G$3:$T$143,3,FALSE),0)</f>
        <v>21</v>
      </c>
      <c r="G12" s="105">
        <f>IFERROR(VLOOKUP($B12,[1]NUM3B!$G$3:$T$143,4,FALSE),0)</f>
        <v>33</v>
      </c>
      <c r="H12" s="105">
        <f>IFERROR(VLOOKUP($B12,[1]NUM3B!$G$3:$T$143,5,FALSE),0)</f>
        <v>22</v>
      </c>
      <c r="I12" s="105">
        <f>IFERROR(VLOOKUP($B12,[1]NUM3B!$G$3:$T$143,6,FALSE),0)</f>
        <v>16</v>
      </c>
      <c r="J12" s="105">
        <f>IFERROR(VLOOKUP($B12,[1]NUM3B!$G$3:$T$143,7,FALSE),0)</f>
        <v>13</v>
      </c>
      <c r="K12" s="105">
        <f>IFERROR(VLOOKUP($B12,[1]NUM3B!$G$3:$T$143,8,FALSE),0)</f>
        <v>12</v>
      </c>
      <c r="L12" s="105">
        <f>IFERROR(VLOOKUP($B12,[1]NUM3B!$G$3:$T$143,9,FALSE),0)</f>
        <v>19</v>
      </c>
      <c r="M12" s="105">
        <f>IFERROR(VLOOKUP($B12,[1]NUM3B!$G$3:$T$143,10,FALSE),0)</f>
        <v>18</v>
      </c>
      <c r="N12" s="105">
        <f>IFERROR(VLOOKUP($B12,[1]NUM3B!$G$3:$T$143,11,FALSE),0)</f>
        <v>14</v>
      </c>
      <c r="O12" s="105">
        <f>IFERROR(VLOOKUP($B12,[1]NUM3B!$G$3:$T$143,12,FALSE),0)</f>
        <v>14</v>
      </c>
      <c r="P12" s="105">
        <f>IFERROR(VLOOKUP($B12,[1]NUM3B!$G$3:$T$143,13,FALSE),0)</f>
        <v>10</v>
      </c>
      <c r="Q12" s="85">
        <f t="shared" ref="Q12:Q25" si="0">SUM(E12:P12)</f>
        <v>213</v>
      </c>
      <c r="R12" s="105">
        <f>IFERROR(VLOOKUP($B12,[1]DEN3B!$G$3:$T$145,2,FALSE),0)</f>
        <v>28</v>
      </c>
      <c r="S12" s="105">
        <f>IFERROR(VLOOKUP($B12,[1]DEN3B!$G$3:$T$145,3,FALSE),0)</f>
        <v>21</v>
      </c>
      <c r="T12" s="105">
        <f>IFERROR(VLOOKUP($B12,[1]DEN3B!$G$3:$T$145,4,FALSE),0)</f>
        <v>26</v>
      </c>
      <c r="U12" s="105">
        <f>IFERROR(VLOOKUP($B12,[1]DEN3B!$G$3:$T$145,5,FALSE),0)</f>
        <v>28</v>
      </c>
      <c r="V12" s="105">
        <f>IFERROR(VLOOKUP($B12,[1]DEN3B!$G$3:$T$145,6,FALSE),0)</f>
        <v>17</v>
      </c>
      <c r="W12" s="105">
        <f>IFERROR(VLOOKUP($B12,[1]DEN3B!$G$3:$T$145,7,FALSE),0)</f>
        <v>23</v>
      </c>
      <c r="X12" s="105">
        <f>IFERROR(VLOOKUP($B12,[1]DEN3B!$G$3:$T$145,8,FALSE),0)</f>
        <v>30</v>
      </c>
      <c r="Y12" s="105">
        <f>IFERROR(VLOOKUP($B12,[1]DEN3B!$G$3:$T$145,9,FALSE),0)</f>
        <v>42</v>
      </c>
      <c r="Z12" s="105">
        <f>IFERROR(VLOOKUP($B12,[1]DEN3B!$G$3:$T$145,10,FALSE),0)</f>
        <v>20</v>
      </c>
      <c r="AA12" s="105">
        <f>IFERROR(VLOOKUP($B12,[1]DEN3B!$G$3:$T$145,11,FALSE),0)</f>
        <v>32</v>
      </c>
      <c r="AB12" s="105">
        <f>IFERROR(VLOOKUP($B12,[1]DEN3B!$G$3:$T$145,12,FALSE),0)</f>
        <v>26</v>
      </c>
      <c r="AC12" s="105">
        <f>IFERROR(VLOOKUP($B12,[1]DEN3B!$G$3:$T$145,13,FALSE),0)</f>
        <v>28</v>
      </c>
      <c r="AD12" s="85">
        <f t="shared" ref="AD12:AD76" si="1">SUM(R12:AC12)</f>
        <v>321</v>
      </c>
    </row>
    <row r="13" spans="1:30" ht="15.75" customHeight="1" thickBot="1" x14ac:dyDescent="0.3">
      <c r="A13" s="12" t="s">
        <v>23</v>
      </c>
      <c r="B13" s="63" t="s">
        <v>25</v>
      </c>
      <c r="C13" s="4"/>
      <c r="D13" s="4"/>
      <c r="E13" s="105">
        <f>IFERROR(VLOOKUP($B13,[1]NUM3B!$G$3:$T$143,2,FALSE),0)</f>
        <v>33</v>
      </c>
      <c r="F13" s="105">
        <f>IFERROR(VLOOKUP($B13,[1]NUM3B!$G$3:$T$143,3,FALSE),0)</f>
        <v>22</v>
      </c>
      <c r="G13" s="105">
        <f>IFERROR(VLOOKUP($B13,[1]NUM3B!$G$3:$T$143,4,FALSE),0)</f>
        <v>34</v>
      </c>
      <c r="H13" s="105">
        <f>IFERROR(VLOOKUP($B13,[1]NUM3B!$G$3:$T$143,5,FALSE),0)</f>
        <v>22</v>
      </c>
      <c r="I13" s="105">
        <f>IFERROR(VLOOKUP($B13,[1]NUM3B!$G$3:$T$143,6,FALSE),0)</f>
        <v>20</v>
      </c>
      <c r="J13" s="105">
        <f>IFERROR(VLOOKUP($B13,[1]NUM3B!$G$3:$T$143,7,FALSE),0)</f>
        <v>0</v>
      </c>
      <c r="K13" s="105">
        <f>IFERROR(VLOOKUP($B13,[1]NUM3B!$G$3:$T$143,8,FALSE),0)</f>
        <v>16</v>
      </c>
      <c r="L13" s="105">
        <f>IFERROR(VLOOKUP($B13,[1]NUM3B!$G$3:$T$143,9,FALSE),0)</f>
        <v>16</v>
      </c>
      <c r="M13" s="105">
        <f>IFERROR(VLOOKUP($B13,[1]NUM3B!$G$3:$T$143,10,FALSE),0)</f>
        <v>19</v>
      </c>
      <c r="N13" s="105">
        <f>IFERROR(VLOOKUP($B13,[1]NUM3B!$G$3:$T$143,11,FALSE),0)</f>
        <v>12</v>
      </c>
      <c r="O13" s="105">
        <f>IFERROR(VLOOKUP($B13,[1]NUM3B!$G$3:$T$143,12,FALSE),0)</f>
        <v>13</v>
      </c>
      <c r="P13" s="105">
        <f>IFERROR(VLOOKUP($B13,[1]NUM3B!$G$3:$T$143,13,FALSE),0)</f>
        <v>18</v>
      </c>
      <c r="Q13" s="85">
        <f t="shared" si="0"/>
        <v>225</v>
      </c>
      <c r="R13" s="105">
        <f>IFERROR(VLOOKUP($B13,[1]DEN3B!$G$3:$T$145,2,FALSE),0)</f>
        <v>36</v>
      </c>
      <c r="S13" s="105">
        <f>IFERROR(VLOOKUP($B13,[1]DEN3B!$G$3:$T$145,3,FALSE),0)</f>
        <v>14</v>
      </c>
      <c r="T13" s="105">
        <f>IFERROR(VLOOKUP($B13,[1]DEN3B!$G$3:$T$145,4,FALSE),0)</f>
        <v>26</v>
      </c>
      <c r="U13" s="105">
        <f>IFERROR(VLOOKUP($B13,[1]DEN3B!$G$3:$T$145,5,FALSE),0)</f>
        <v>22</v>
      </c>
      <c r="V13" s="105">
        <f>IFERROR(VLOOKUP($B13,[1]DEN3B!$G$3:$T$145,6,FALSE),0)</f>
        <v>14</v>
      </c>
      <c r="W13" s="105">
        <f>IFERROR(VLOOKUP($B13,[1]DEN3B!$G$3:$T$145,7,FALSE),0)</f>
        <v>14</v>
      </c>
      <c r="X13" s="105">
        <f>IFERROR(VLOOKUP($B13,[1]DEN3B!$G$3:$T$145,8,FALSE),0)</f>
        <v>27</v>
      </c>
      <c r="Y13" s="105">
        <f>IFERROR(VLOOKUP($B13,[1]DEN3B!$G$3:$T$145,9,FALSE),0)</f>
        <v>23</v>
      </c>
      <c r="Z13" s="105">
        <f>IFERROR(VLOOKUP($B13,[1]DEN3B!$G$3:$T$145,10,FALSE),0)</f>
        <v>17</v>
      </c>
      <c r="AA13" s="105">
        <f>IFERROR(VLOOKUP($B13,[1]DEN3B!$G$3:$T$145,11,FALSE),0)</f>
        <v>30</v>
      </c>
      <c r="AB13" s="105">
        <f>IFERROR(VLOOKUP($B13,[1]DEN3B!$G$3:$T$145,12,FALSE),0)</f>
        <v>16</v>
      </c>
      <c r="AC13" s="105">
        <f>IFERROR(VLOOKUP($B13,[1]DEN3B!$G$3:$T$145,13,FALSE),0)</f>
        <v>15</v>
      </c>
      <c r="AD13" s="85">
        <f t="shared" si="1"/>
        <v>254</v>
      </c>
    </row>
    <row r="14" spans="1:30" ht="15.75" customHeight="1" thickBot="1" x14ac:dyDescent="0.3">
      <c r="A14" s="12" t="s">
        <v>23</v>
      </c>
      <c r="B14" s="63" t="s">
        <v>26</v>
      </c>
      <c r="C14" s="4"/>
      <c r="D14" s="4"/>
      <c r="E14" s="105">
        <f>IFERROR(VLOOKUP($B14,[1]NUM3B!$G$3:$T$143,2,FALSE),0)</f>
        <v>30</v>
      </c>
      <c r="F14" s="105">
        <f>IFERROR(VLOOKUP($B14,[1]NUM3B!$G$3:$T$143,3,FALSE),0)</f>
        <v>22</v>
      </c>
      <c r="G14" s="105">
        <f>IFERROR(VLOOKUP($B14,[1]NUM3B!$G$3:$T$143,4,FALSE),0)</f>
        <v>36</v>
      </c>
      <c r="H14" s="105">
        <f>IFERROR(VLOOKUP($B14,[1]NUM3B!$G$3:$T$143,5,FALSE),0)</f>
        <v>28</v>
      </c>
      <c r="I14" s="105">
        <f>IFERROR(VLOOKUP($B14,[1]NUM3B!$G$3:$T$143,6,FALSE),0)</f>
        <v>24</v>
      </c>
      <c r="J14" s="105">
        <f>IFERROR(VLOOKUP($B14,[1]NUM3B!$G$3:$T$143,7,FALSE),0)</f>
        <v>30</v>
      </c>
      <c r="K14" s="105">
        <f>IFERROR(VLOOKUP($B14,[1]NUM3B!$G$3:$T$143,8,FALSE),0)</f>
        <v>30</v>
      </c>
      <c r="L14" s="105">
        <f>IFERROR(VLOOKUP($B14,[1]NUM3B!$G$3:$T$143,9,FALSE),0)</f>
        <v>23</v>
      </c>
      <c r="M14" s="105">
        <f>IFERROR(VLOOKUP($B14,[1]NUM3B!$G$3:$T$143,10,FALSE),0)</f>
        <v>14</v>
      </c>
      <c r="N14" s="105">
        <f>IFERROR(VLOOKUP($B14,[1]NUM3B!$G$3:$T$143,11,FALSE),0)</f>
        <v>26</v>
      </c>
      <c r="O14" s="105">
        <f>IFERROR(VLOOKUP($B14,[1]NUM3B!$G$3:$T$143,12,FALSE),0)</f>
        <v>24</v>
      </c>
      <c r="P14" s="105">
        <f>IFERROR(VLOOKUP($B14,[1]NUM3B!$G$3:$T$143,13,FALSE),0)</f>
        <v>28</v>
      </c>
      <c r="Q14" s="85">
        <f t="shared" si="0"/>
        <v>315</v>
      </c>
      <c r="R14" s="105">
        <f>IFERROR(VLOOKUP($B14,[1]DEN3B!$G$3:$T$145,2,FALSE),0)</f>
        <v>41</v>
      </c>
      <c r="S14" s="105">
        <f>IFERROR(VLOOKUP($B14,[1]DEN3B!$G$3:$T$145,3,FALSE),0)</f>
        <v>31</v>
      </c>
      <c r="T14" s="105">
        <f>IFERROR(VLOOKUP($B14,[1]DEN3B!$G$3:$T$145,4,FALSE),0)</f>
        <v>34</v>
      </c>
      <c r="U14" s="105">
        <f>IFERROR(VLOOKUP($B14,[1]DEN3B!$G$3:$T$145,5,FALSE),0)</f>
        <v>28</v>
      </c>
      <c r="V14" s="105">
        <f>IFERROR(VLOOKUP($B14,[1]DEN3B!$G$3:$T$145,6,FALSE),0)</f>
        <v>40</v>
      </c>
      <c r="W14" s="105">
        <f>IFERROR(VLOOKUP($B14,[1]DEN3B!$G$3:$T$145,7,FALSE),0)</f>
        <v>27</v>
      </c>
      <c r="X14" s="105">
        <f>IFERROR(VLOOKUP($B14,[1]DEN3B!$G$3:$T$145,8,FALSE),0)</f>
        <v>32</v>
      </c>
      <c r="Y14" s="105">
        <f>IFERROR(VLOOKUP($B14,[1]DEN3B!$G$3:$T$145,9,FALSE),0)</f>
        <v>40</v>
      </c>
      <c r="Z14" s="105">
        <f>IFERROR(VLOOKUP($B14,[1]DEN3B!$G$3:$T$145,10,FALSE),0)</f>
        <v>17</v>
      </c>
      <c r="AA14" s="105">
        <f>IFERROR(VLOOKUP($B14,[1]DEN3B!$G$3:$T$145,11,FALSE),0)</f>
        <v>24</v>
      </c>
      <c r="AB14" s="105">
        <f>IFERROR(VLOOKUP($B14,[1]DEN3B!$G$3:$T$145,12,FALSE),0)</f>
        <v>36</v>
      </c>
      <c r="AC14" s="105">
        <f>IFERROR(VLOOKUP($B14,[1]DEN3B!$G$3:$T$145,13,FALSE),0)</f>
        <v>20</v>
      </c>
      <c r="AD14" s="85">
        <f t="shared" si="1"/>
        <v>370</v>
      </c>
    </row>
    <row r="15" spans="1:30" ht="15.75" customHeight="1" thickBot="1" x14ac:dyDescent="0.3">
      <c r="A15" s="12" t="s">
        <v>23</v>
      </c>
      <c r="B15" s="63" t="s">
        <v>27</v>
      </c>
      <c r="C15" s="4"/>
      <c r="D15" s="4"/>
      <c r="E15" s="105">
        <f>IFERROR(VLOOKUP($B15,[1]NUM3B!$G$3:$T$143,2,FALSE),0)</f>
        <v>15</v>
      </c>
      <c r="F15" s="105">
        <f>IFERROR(VLOOKUP($B15,[1]NUM3B!$G$3:$T$143,3,FALSE),0)</f>
        <v>15</v>
      </c>
      <c r="G15" s="105">
        <f>IFERROR(VLOOKUP($B15,[1]NUM3B!$G$3:$T$143,4,FALSE),0)</f>
        <v>23</v>
      </c>
      <c r="H15" s="105">
        <f>IFERROR(VLOOKUP($B15,[1]NUM3B!$G$3:$T$143,5,FALSE),0)</f>
        <v>37</v>
      </c>
      <c r="I15" s="105">
        <f>IFERROR(VLOOKUP($B15,[1]NUM3B!$G$3:$T$143,6,FALSE),0)</f>
        <v>26</v>
      </c>
      <c r="J15" s="105">
        <f>IFERROR(VLOOKUP($B15,[1]NUM3B!$G$3:$T$143,7,FALSE),0)</f>
        <v>25</v>
      </c>
      <c r="K15" s="105">
        <f>IFERROR(VLOOKUP($B15,[1]NUM3B!$G$3:$T$143,8,FALSE),0)</f>
        <v>18</v>
      </c>
      <c r="L15" s="105">
        <f>IFERROR(VLOOKUP($B15,[1]NUM3B!$G$3:$T$143,9,FALSE),0)</f>
        <v>11</v>
      </c>
      <c r="M15" s="105">
        <f>IFERROR(VLOOKUP($B15,[1]NUM3B!$G$3:$T$143,10,FALSE),0)</f>
        <v>16</v>
      </c>
      <c r="N15" s="105">
        <f>IFERROR(VLOOKUP($B15,[1]NUM3B!$G$3:$T$143,11,FALSE),0)</f>
        <v>20</v>
      </c>
      <c r="O15" s="105">
        <f>IFERROR(VLOOKUP($B15,[1]NUM3B!$G$3:$T$143,12,FALSE),0)</f>
        <v>8</v>
      </c>
      <c r="P15" s="105">
        <f>IFERROR(VLOOKUP($B15,[1]NUM3B!$G$3:$T$143,13,FALSE),0)</f>
        <v>20</v>
      </c>
      <c r="Q15" s="85">
        <f t="shared" si="0"/>
        <v>234</v>
      </c>
      <c r="R15" s="105">
        <f>IFERROR(VLOOKUP($B15,[1]DEN3B!$G$3:$T$145,2,FALSE),0)</f>
        <v>34</v>
      </c>
      <c r="S15" s="105">
        <f>IFERROR(VLOOKUP($B15,[1]DEN3B!$G$3:$T$145,3,FALSE),0)</f>
        <v>29</v>
      </c>
      <c r="T15" s="105">
        <f>IFERROR(VLOOKUP($B15,[1]DEN3B!$G$3:$T$145,4,FALSE),0)</f>
        <v>51</v>
      </c>
      <c r="U15" s="105">
        <f>IFERROR(VLOOKUP($B15,[1]DEN3B!$G$3:$T$145,5,FALSE),0)</f>
        <v>32</v>
      </c>
      <c r="V15" s="105">
        <f>IFERROR(VLOOKUP($B15,[1]DEN3B!$G$3:$T$145,6,FALSE),0)</f>
        <v>39</v>
      </c>
      <c r="W15" s="105">
        <f>IFERROR(VLOOKUP($B15,[1]DEN3B!$G$3:$T$145,7,FALSE),0)</f>
        <v>35</v>
      </c>
      <c r="X15" s="105">
        <f>IFERROR(VLOOKUP($B15,[1]DEN3B!$G$3:$T$145,8,FALSE),0)</f>
        <v>31</v>
      </c>
      <c r="Y15" s="105">
        <f>IFERROR(VLOOKUP($B15,[1]DEN3B!$G$3:$T$145,9,FALSE),0)</f>
        <v>49</v>
      </c>
      <c r="Z15" s="105">
        <f>IFERROR(VLOOKUP($B15,[1]DEN3B!$G$3:$T$145,10,FALSE),0)</f>
        <v>19</v>
      </c>
      <c r="AA15" s="105">
        <f>IFERROR(VLOOKUP($B15,[1]DEN3B!$G$3:$T$145,11,FALSE),0)</f>
        <v>44</v>
      </c>
      <c r="AB15" s="105">
        <f>IFERROR(VLOOKUP($B15,[1]DEN3B!$G$3:$T$145,12,FALSE),0)</f>
        <v>45</v>
      </c>
      <c r="AC15" s="105">
        <f>IFERROR(VLOOKUP($B15,[1]DEN3B!$G$3:$T$145,13,FALSE),0)</f>
        <v>24</v>
      </c>
      <c r="AD15" s="85">
        <f t="shared" si="1"/>
        <v>432</v>
      </c>
    </row>
    <row r="16" spans="1:30" ht="15.75" customHeight="1" thickBot="1" x14ac:dyDescent="0.3">
      <c r="A16" s="12" t="s">
        <v>23</v>
      </c>
      <c r="B16" s="63" t="s">
        <v>28</v>
      </c>
      <c r="C16" s="7"/>
      <c r="D16" s="4"/>
      <c r="E16" s="105">
        <f>IFERROR(VLOOKUP($B16,[1]NUM3B!$G$3:$T$143,2,FALSE),0)</f>
        <v>42</v>
      </c>
      <c r="F16" s="105">
        <f>IFERROR(VLOOKUP($B16,[1]NUM3B!$G$3:$T$143,3,FALSE),0)</f>
        <v>26</v>
      </c>
      <c r="G16" s="105">
        <f>IFERROR(VLOOKUP($B16,[1]NUM3B!$G$3:$T$143,4,FALSE),0)</f>
        <v>25</v>
      </c>
      <c r="H16" s="105">
        <f>IFERROR(VLOOKUP($B16,[1]NUM3B!$G$3:$T$143,5,FALSE),0)</f>
        <v>16</v>
      </c>
      <c r="I16" s="105">
        <f>IFERROR(VLOOKUP($B16,[1]NUM3B!$G$3:$T$143,6,FALSE),0)</f>
        <v>22</v>
      </c>
      <c r="J16" s="105">
        <f>IFERROR(VLOOKUP($B16,[1]NUM3B!$G$3:$T$143,7,FALSE),0)</f>
        <v>23</v>
      </c>
      <c r="K16" s="105">
        <f>IFERROR(VLOOKUP($B16,[1]NUM3B!$G$3:$T$143,8,FALSE),0)</f>
        <v>21</v>
      </c>
      <c r="L16" s="105">
        <f>IFERROR(VLOOKUP($B16,[1]NUM3B!$G$3:$T$143,9,FALSE),0)</f>
        <v>26</v>
      </c>
      <c r="M16" s="105">
        <f>IFERROR(VLOOKUP($B16,[1]NUM3B!$G$3:$T$143,10,FALSE),0)</f>
        <v>18</v>
      </c>
      <c r="N16" s="105">
        <f>IFERROR(VLOOKUP($B16,[1]NUM3B!$G$3:$T$143,11,FALSE),0)</f>
        <v>37</v>
      </c>
      <c r="O16" s="105">
        <f>IFERROR(VLOOKUP($B16,[1]NUM3B!$G$3:$T$143,12,FALSE),0)</f>
        <v>13</v>
      </c>
      <c r="P16" s="105">
        <f>IFERROR(VLOOKUP($B16,[1]NUM3B!$G$3:$T$143,13,FALSE),0)</f>
        <v>22</v>
      </c>
      <c r="Q16" s="85">
        <f t="shared" si="0"/>
        <v>291</v>
      </c>
      <c r="R16" s="105">
        <f>IFERROR(VLOOKUP($B16,[1]DEN3B!$G$3:$T$145,2,FALSE),0)</f>
        <v>42</v>
      </c>
      <c r="S16" s="105">
        <f>IFERROR(VLOOKUP($B16,[1]DEN3B!$G$3:$T$145,3,FALSE),0)</f>
        <v>24</v>
      </c>
      <c r="T16" s="105">
        <f>IFERROR(VLOOKUP($B16,[1]DEN3B!$G$3:$T$145,4,FALSE),0)</f>
        <v>28</v>
      </c>
      <c r="U16" s="105">
        <f>IFERROR(VLOOKUP($B16,[1]DEN3B!$G$3:$T$145,5,FALSE),0)</f>
        <v>24</v>
      </c>
      <c r="V16" s="105">
        <f>IFERROR(VLOOKUP($B16,[1]DEN3B!$G$3:$T$145,6,FALSE),0)</f>
        <v>34</v>
      </c>
      <c r="W16" s="105">
        <f>IFERROR(VLOOKUP($B16,[1]DEN3B!$G$3:$T$145,7,FALSE),0)</f>
        <v>28</v>
      </c>
      <c r="X16" s="105">
        <f>IFERROR(VLOOKUP($B16,[1]DEN3B!$G$3:$T$145,8,FALSE),0)</f>
        <v>26</v>
      </c>
      <c r="Y16" s="105">
        <f>IFERROR(VLOOKUP($B16,[1]DEN3B!$G$3:$T$145,9,FALSE),0)</f>
        <v>34</v>
      </c>
      <c r="Z16" s="105">
        <f>IFERROR(VLOOKUP($B16,[1]DEN3B!$G$3:$T$145,10,FALSE),0)</f>
        <v>31</v>
      </c>
      <c r="AA16" s="105">
        <f>IFERROR(VLOOKUP($B16,[1]DEN3B!$G$3:$T$145,11,FALSE),0)</f>
        <v>29</v>
      </c>
      <c r="AB16" s="105">
        <f>IFERROR(VLOOKUP($B16,[1]DEN3B!$G$3:$T$145,12,FALSE),0)</f>
        <v>18</v>
      </c>
      <c r="AC16" s="105">
        <f>IFERROR(VLOOKUP($B16,[1]DEN3B!$G$3:$T$145,13,FALSE),0)</f>
        <v>17</v>
      </c>
      <c r="AD16" s="85">
        <f t="shared" si="1"/>
        <v>335</v>
      </c>
    </row>
    <row r="17" spans="1:31" ht="15.75" customHeight="1" thickBot="1" x14ac:dyDescent="0.3">
      <c r="A17" s="12" t="s">
        <v>23</v>
      </c>
      <c r="B17" s="63" t="s">
        <v>29</v>
      </c>
      <c r="C17" s="4"/>
      <c r="D17" s="4"/>
      <c r="E17" s="105">
        <f>IFERROR(VLOOKUP($B17,[1]NUM3B!$G$3:$T$143,2,FALSE),0)</f>
        <v>14</v>
      </c>
      <c r="F17" s="105">
        <f>IFERROR(VLOOKUP($B17,[1]NUM3B!$G$3:$T$143,3,FALSE),0)</f>
        <v>22</v>
      </c>
      <c r="G17" s="105">
        <f>IFERROR(VLOOKUP($B17,[1]NUM3B!$G$3:$T$143,4,FALSE),0)</f>
        <v>27</v>
      </c>
      <c r="H17" s="105">
        <f>IFERROR(VLOOKUP($B17,[1]NUM3B!$G$3:$T$143,5,FALSE),0)</f>
        <v>25</v>
      </c>
      <c r="I17" s="105">
        <f>IFERROR(VLOOKUP($B17,[1]NUM3B!$G$3:$T$143,6,FALSE),0)</f>
        <v>17</v>
      </c>
      <c r="J17" s="105">
        <f>IFERROR(VLOOKUP($B17,[1]NUM3B!$G$3:$T$143,7,FALSE),0)</f>
        <v>20</v>
      </c>
      <c r="K17" s="105">
        <f>IFERROR(VLOOKUP($B17,[1]NUM3B!$G$3:$T$143,8,FALSE),0)</f>
        <v>14</v>
      </c>
      <c r="L17" s="105">
        <f>IFERROR(VLOOKUP($B17,[1]NUM3B!$G$3:$T$143,9,FALSE),0)</f>
        <v>15</v>
      </c>
      <c r="M17" s="105">
        <f>IFERROR(VLOOKUP($B17,[1]NUM3B!$G$3:$T$143,10,FALSE),0)</f>
        <v>5</v>
      </c>
      <c r="N17" s="105">
        <f>IFERROR(VLOOKUP($B17,[1]NUM3B!$G$3:$T$143,11,FALSE),0)</f>
        <v>10</v>
      </c>
      <c r="O17" s="105">
        <f>IFERROR(VLOOKUP($B17,[1]NUM3B!$G$3:$T$143,12,FALSE),0)</f>
        <v>26</v>
      </c>
      <c r="P17" s="105">
        <f>IFERROR(VLOOKUP($B17,[1]NUM3B!$G$3:$T$143,13,FALSE),0)</f>
        <v>37</v>
      </c>
      <c r="Q17" s="85">
        <f t="shared" si="0"/>
        <v>232</v>
      </c>
      <c r="R17" s="105">
        <f>IFERROR(VLOOKUP($B17,[1]DEN3B!$G$3:$T$145,2,FALSE),0)</f>
        <v>31</v>
      </c>
      <c r="S17" s="105">
        <f>IFERROR(VLOOKUP($B17,[1]DEN3B!$G$3:$T$145,3,FALSE),0)</f>
        <v>14</v>
      </c>
      <c r="T17" s="105">
        <f>IFERROR(VLOOKUP($B17,[1]DEN3B!$G$3:$T$145,4,FALSE),0)</f>
        <v>34</v>
      </c>
      <c r="U17" s="105">
        <f>IFERROR(VLOOKUP($B17,[1]DEN3B!$G$3:$T$145,5,FALSE),0)</f>
        <v>34</v>
      </c>
      <c r="V17" s="105">
        <f>IFERROR(VLOOKUP($B17,[1]DEN3B!$G$3:$T$145,6,FALSE),0)</f>
        <v>36</v>
      </c>
      <c r="W17" s="105">
        <f>IFERROR(VLOOKUP($B17,[1]DEN3B!$G$3:$T$145,7,FALSE),0)</f>
        <v>28</v>
      </c>
      <c r="X17" s="105">
        <f>IFERROR(VLOOKUP($B17,[1]DEN3B!$G$3:$T$145,8,FALSE),0)</f>
        <v>30</v>
      </c>
      <c r="Y17" s="105">
        <f>IFERROR(VLOOKUP($B17,[1]DEN3B!$G$3:$T$145,9,FALSE),0)</f>
        <v>47</v>
      </c>
      <c r="Z17" s="105">
        <f>IFERROR(VLOOKUP($B17,[1]DEN3B!$G$3:$T$145,10,FALSE),0)</f>
        <v>23</v>
      </c>
      <c r="AA17" s="105">
        <f>IFERROR(VLOOKUP($B17,[1]DEN3B!$G$3:$T$145,11,FALSE),0)</f>
        <v>42</v>
      </c>
      <c r="AB17" s="105">
        <f>IFERROR(VLOOKUP($B17,[1]DEN3B!$G$3:$T$145,12,FALSE),0)</f>
        <v>22</v>
      </c>
      <c r="AC17" s="105">
        <f>IFERROR(VLOOKUP($B17,[1]DEN3B!$G$3:$T$145,13,FALSE),0)</f>
        <v>21</v>
      </c>
      <c r="AD17" s="85">
        <f t="shared" si="1"/>
        <v>362</v>
      </c>
    </row>
    <row r="18" spans="1:31" ht="15.75" customHeight="1" thickBot="1" x14ac:dyDescent="0.3">
      <c r="A18" s="12" t="s">
        <v>23</v>
      </c>
      <c r="B18" s="63" t="s">
        <v>30</v>
      </c>
      <c r="C18" s="4"/>
      <c r="D18" s="4"/>
      <c r="E18" s="105">
        <f>IFERROR(VLOOKUP($B18,[1]NUM3B!$G$3:$T$143,2,FALSE),0)</f>
        <v>0</v>
      </c>
      <c r="F18" s="105">
        <f>IFERROR(VLOOKUP($B18,[1]NUM3B!$G$3:$T$143,3,FALSE),0)</f>
        <v>0</v>
      </c>
      <c r="G18" s="105">
        <f>IFERROR(VLOOKUP($B18,[1]NUM3B!$G$3:$T$143,4,FALSE),0)</f>
        <v>0</v>
      </c>
      <c r="H18" s="105">
        <f>IFERROR(VLOOKUP($B18,[1]NUM3B!$G$3:$T$143,5,FALSE),0)</f>
        <v>9</v>
      </c>
      <c r="I18" s="105">
        <f>IFERROR(VLOOKUP($B18,[1]NUM3B!$G$3:$T$143,6,FALSE),0)</f>
        <v>1</v>
      </c>
      <c r="J18" s="105">
        <f>IFERROR(VLOOKUP($B18,[1]NUM3B!$G$3:$T$143,7,FALSE),0)</f>
        <v>1</v>
      </c>
      <c r="K18" s="105">
        <f>IFERROR(VLOOKUP($B18,[1]NUM3B!$G$3:$T$143,8,FALSE),0)</f>
        <v>0</v>
      </c>
      <c r="L18" s="105">
        <f>IFERROR(VLOOKUP($B18,[1]NUM3B!$G$3:$T$143,9,FALSE),0)</f>
        <v>1</v>
      </c>
      <c r="M18" s="105">
        <f>IFERROR(VLOOKUP($B18,[1]NUM3B!$G$3:$T$143,10,FALSE),0)</f>
        <v>1</v>
      </c>
      <c r="N18" s="105">
        <f>IFERROR(VLOOKUP($B18,[1]NUM3B!$G$3:$T$143,11,FALSE),0)</f>
        <v>1</v>
      </c>
      <c r="O18" s="105">
        <f>IFERROR(VLOOKUP($B18,[1]NUM3B!$G$3:$T$143,12,FALSE),0)</f>
        <v>0</v>
      </c>
      <c r="P18" s="105">
        <f>IFERROR(VLOOKUP($B18,[1]NUM3B!$G$3:$T$143,13,FALSE),0)</f>
        <v>4</v>
      </c>
      <c r="Q18" s="85">
        <f t="shared" si="0"/>
        <v>18</v>
      </c>
      <c r="R18" s="105">
        <f>IFERROR(VLOOKUP($B18,[1]DEN3B!$G$3:$T$145,2,FALSE),0)</f>
        <v>6</v>
      </c>
      <c r="S18" s="105">
        <f>IFERROR(VLOOKUP($B18,[1]DEN3B!$G$3:$T$145,3,FALSE),0)</f>
        <v>2</v>
      </c>
      <c r="T18" s="105">
        <f>IFERROR(VLOOKUP($B18,[1]DEN3B!$G$3:$T$145,4,FALSE),0)</f>
        <v>0</v>
      </c>
      <c r="U18" s="105">
        <f>IFERROR(VLOOKUP($B18,[1]DEN3B!$G$3:$T$145,5,FALSE),0)</f>
        <v>4</v>
      </c>
      <c r="V18" s="105">
        <f>IFERROR(VLOOKUP($B18,[1]DEN3B!$G$3:$T$145,6,FALSE),0)</f>
        <v>1</v>
      </c>
      <c r="W18" s="105">
        <f>IFERROR(VLOOKUP($B18,[1]DEN3B!$G$3:$T$145,7,FALSE),0)</f>
        <v>3</v>
      </c>
      <c r="X18" s="105">
        <f>IFERROR(VLOOKUP($B18,[1]DEN3B!$G$3:$T$145,8,FALSE),0)</f>
        <v>1</v>
      </c>
      <c r="Y18" s="105">
        <f>IFERROR(VLOOKUP($B18,[1]DEN3B!$G$3:$T$145,9,FALSE),0)</f>
        <v>0</v>
      </c>
      <c r="Z18" s="105">
        <f>IFERROR(VLOOKUP($B18,[1]DEN3B!$G$3:$T$145,10,FALSE),0)</f>
        <v>2</v>
      </c>
      <c r="AA18" s="105">
        <f>IFERROR(VLOOKUP($B18,[1]DEN3B!$G$3:$T$145,11,FALSE),0)</f>
        <v>5</v>
      </c>
      <c r="AB18" s="105">
        <f>IFERROR(VLOOKUP($B18,[1]DEN3B!$G$3:$T$145,12,FALSE),0)</f>
        <v>1</v>
      </c>
      <c r="AC18" s="105">
        <f>IFERROR(VLOOKUP($B18,[1]DEN3B!$G$3:$T$145,13,FALSE),0)</f>
        <v>1</v>
      </c>
      <c r="AD18" s="85">
        <f t="shared" si="1"/>
        <v>26</v>
      </c>
    </row>
    <row r="19" spans="1:31" ht="15.75" customHeight="1" thickBot="1" x14ac:dyDescent="0.3">
      <c r="A19" s="12" t="s">
        <v>23</v>
      </c>
      <c r="B19" s="63" t="s">
        <v>31</v>
      </c>
      <c r="C19" s="4"/>
      <c r="D19" s="4"/>
      <c r="E19" s="105">
        <f>IFERROR(VLOOKUP($B19,[1]NUM3B!$G$3:$T$143,2,FALSE),0)</f>
        <v>0</v>
      </c>
      <c r="F19" s="105">
        <f>IFERROR(VLOOKUP($B19,[1]NUM3B!$G$3:$T$143,3,FALSE),0)</f>
        <v>0</v>
      </c>
      <c r="G19" s="105">
        <f>IFERROR(VLOOKUP($B19,[1]NUM3B!$G$3:$T$143,4,FALSE),0)</f>
        <v>0</v>
      </c>
      <c r="H19" s="105">
        <f>IFERROR(VLOOKUP($B19,[1]NUM3B!$G$3:$T$143,5,FALSE),0)</f>
        <v>1</v>
      </c>
      <c r="I19" s="105">
        <f>IFERROR(VLOOKUP($B19,[1]NUM3B!$G$3:$T$143,6,FALSE),0)</f>
        <v>1</v>
      </c>
      <c r="J19" s="105">
        <f>IFERROR(VLOOKUP($B19,[1]NUM3B!$G$3:$T$143,7,FALSE),0)</f>
        <v>0</v>
      </c>
      <c r="K19" s="105">
        <f>IFERROR(VLOOKUP($B19,[1]NUM3B!$G$3:$T$143,8,FALSE),0)</f>
        <v>0</v>
      </c>
      <c r="L19" s="105">
        <f>IFERROR(VLOOKUP($B19,[1]NUM3B!$G$3:$T$143,9,FALSE),0)</f>
        <v>0</v>
      </c>
      <c r="M19" s="105">
        <f>IFERROR(VLOOKUP($B19,[1]NUM3B!$G$3:$T$143,10,FALSE),0)</f>
        <v>0</v>
      </c>
      <c r="N19" s="105">
        <f>IFERROR(VLOOKUP($B19,[1]NUM3B!$G$3:$T$143,11,FALSE),0)</f>
        <v>0</v>
      </c>
      <c r="O19" s="105">
        <f>IFERROR(VLOOKUP($B19,[1]NUM3B!$G$3:$T$143,12,FALSE),0)</f>
        <v>0</v>
      </c>
      <c r="P19" s="105">
        <f>IFERROR(VLOOKUP($B19,[1]NUM3B!$G$3:$T$143,13,FALSE),0)</f>
        <v>0</v>
      </c>
      <c r="Q19" s="85">
        <f t="shared" si="0"/>
        <v>2</v>
      </c>
      <c r="R19" s="105">
        <f>IFERROR(VLOOKUP($B19,[1]DEN3B!$G$3:$T$145,2,FALSE),0)</f>
        <v>0</v>
      </c>
      <c r="S19" s="105">
        <f>IFERROR(VLOOKUP($B19,[1]DEN3B!$G$3:$T$145,3,FALSE),0)</f>
        <v>0</v>
      </c>
      <c r="T19" s="105">
        <f>IFERROR(VLOOKUP($B19,[1]DEN3B!$G$3:$T$145,4,FALSE),0)</f>
        <v>1</v>
      </c>
      <c r="U19" s="105">
        <f>IFERROR(VLOOKUP($B19,[1]DEN3B!$G$3:$T$145,5,FALSE),0)</f>
        <v>2</v>
      </c>
      <c r="V19" s="105">
        <f>IFERROR(VLOOKUP($B19,[1]DEN3B!$G$3:$T$145,6,FALSE),0)</f>
        <v>1</v>
      </c>
      <c r="W19" s="105">
        <f>IFERROR(VLOOKUP($B19,[1]DEN3B!$G$3:$T$145,7,FALSE),0)</f>
        <v>2</v>
      </c>
      <c r="X19" s="105">
        <f>IFERROR(VLOOKUP($B19,[1]DEN3B!$G$3:$T$145,8,FALSE),0)</f>
        <v>2</v>
      </c>
      <c r="Y19" s="105">
        <f>IFERROR(VLOOKUP($B19,[1]DEN3B!$G$3:$T$145,9,FALSE),0)</f>
        <v>0</v>
      </c>
      <c r="Z19" s="105">
        <f>IFERROR(VLOOKUP($B19,[1]DEN3B!$G$3:$T$145,10,FALSE),0)</f>
        <v>1</v>
      </c>
      <c r="AA19" s="105">
        <f>IFERROR(VLOOKUP($B19,[1]DEN3B!$G$3:$T$145,11,FALSE),0)</f>
        <v>0</v>
      </c>
      <c r="AB19" s="105">
        <f>IFERROR(VLOOKUP($B19,[1]DEN3B!$G$3:$T$145,12,FALSE),0)</f>
        <v>0</v>
      </c>
      <c r="AC19" s="105">
        <f>IFERROR(VLOOKUP($B19,[1]DEN3B!$G$3:$T$145,13,FALSE),0)</f>
        <v>0</v>
      </c>
      <c r="AD19" s="85">
        <f t="shared" si="1"/>
        <v>9</v>
      </c>
    </row>
    <row r="20" spans="1:31" ht="15.75" customHeight="1" thickBot="1" x14ac:dyDescent="0.3">
      <c r="A20" s="12" t="s">
        <v>23</v>
      </c>
      <c r="B20" s="63" t="s">
        <v>32</v>
      </c>
      <c r="C20" s="4"/>
      <c r="D20" s="4"/>
      <c r="E20" s="105">
        <f>IFERROR(VLOOKUP($B20,[1]NUM3B!$G$3:$T$143,2,FALSE),0)</f>
        <v>0</v>
      </c>
      <c r="F20" s="105">
        <f>IFERROR(VLOOKUP($B20,[1]NUM3B!$G$3:$T$143,3,FALSE),0)</f>
        <v>0</v>
      </c>
      <c r="G20" s="105">
        <f>IFERROR(VLOOKUP($B20,[1]NUM3B!$G$3:$T$143,4,FALSE),0)</f>
        <v>0</v>
      </c>
      <c r="H20" s="105">
        <f>IFERROR(VLOOKUP($B20,[1]NUM3B!$G$3:$T$143,5,FALSE),0)</f>
        <v>0</v>
      </c>
      <c r="I20" s="105">
        <f>IFERROR(VLOOKUP($B20,[1]NUM3B!$G$3:$T$143,6,FALSE),0)</f>
        <v>0</v>
      </c>
      <c r="J20" s="105">
        <f>IFERROR(VLOOKUP($B20,[1]NUM3B!$G$3:$T$143,7,FALSE),0)</f>
        <v>1</v>
      </c>
      <c r="K20" s="105">
        <f>IFERROR(VLOOKUP($B20,[1]NUM3B!$G$3:$T$143,8,FALSE),0)</f>
        <v>0</v>
      </c>
      <c r="L20" s="105">
        <f>IFERROR(VLOOKUP($B20,[1]NUM3B!$G$3:$T$143,9,FALSE),0)</f>
        <v>0</v>
      </c>
      <c r="M20" s="105">
        <f>IFERROR(VLOOKUP($B20,[1]NUM3B!$G$3:$T$143,10,FALSE),0)</f>
        <v>0</v>
      </c>
      <c r="N20" s="105">
        <f>IFERROR(VLOOKUP($B20,[1]NUM3B!$G$3:$T$143,11,FALSE),0)</f>
        <v>1</v>
      </c>
      <c r="O20" s="105">
        <f>IFERROR(VLOOKUP($B20,[1]NUM3B!$G$3:$T$143,12,FALSE),0)</f>
        <v>0</v>
      </c>
      <c r="P20" s="105">
        <f>IFERROR(VLOOKUP($B20,[1]NUM3B!$G$3:$T$143,13,FALSE),0)</f>
        <v>0</v>
      </c>
      <c r="Q20" s="85">
        <f t="shared" si="0"/>
        <v>2</v>
      </c>
      <c r="R20" s="105">
        <f>IFERROR(VLOOKUP($B20,[1]DEN3B!$G$3:$T$145,2,FALSE),0)</f>
        <v>1</v>
      </c>
      <c r="S20" s="105">
        <f>IFERROR(VLOOKUP($B20,[1]DEN3B!$G$3:$T$145,3,FALSE),0)</f>
        <v>2</v>
      </c>
      <c r="T20" s="105">
        <f>IFERROR(VLOOKUP($B20,[1]DEN3B!$G$3:$T$145,4,FALSE),0)</f>
        <v>1</v>
      </c>
      <c r="U20" s="105">
        <f>IFERROR(VLOOKUP($B20,[1]DEN3B!$G$3:$T$145,5,FALSE),0)</f>
        <v>0</v>
      </c>
      <c r="V20" s="105">
        <f>IFERROR(VLOOKUP($B20,[1]DEN3B!$G$3:$T$145,6,FALSE),0)</f>
        <v>1</v>
      </c>
      <c r="W20" s="105">
        <f>IFERROR(VLOOKUP($B20,[1]DEN3B!$G$3:$T$145,7,FALSE),0)</f>
        <v>1</v>
      </c>
      <c r="X20" s="105">
        <f>IFERROR(VLOOKUP($B20,[1]DEN3B!$G$3:$T$145,8,FALSE),0)</f>
        <v>0</v>
      </c>
      <c r="Y20" s="105">
        <f>IFERROR(VLOOKUP($B20,[1]DEN3B!$G$3:$T$145,9,FALSE),0)</f>
        <v>1</v>
      </c>
      <c r="Z20" s="105">
        <f>IFERROR(VLOOKUP($B20,[1]DEN3B!$G$3:$T$145,10,FALSE),0)</f>
        <v>3</v>
      </c>
      <c r="AA20" s="105">
        <f>IFERROR(VLOOKUP($B20,[1]DEN3B!$G$3:$T$145,11,FALSE),0)</f>
        <v>0</v>
      </c>
      <c r="AB20" s="105">
        <f>IFERROR(VLOOKUP($B20,[1]DEN3B!$G$3:$T$145,12,FALSE),0)</f>
        <v>1</v>
      </c>
      <c r="AC20" s="105">
        <f>IFERROR(VLOOKUP($B20,[1]DEN3B!$G$3:$T$145,13,FALSE),0)</f>
        <v>0</v>
      </c>
      <c r="AD20" s="85">
        <f t="shared" si="1"/>
        <v>11</v>
      </c>
    </row>
    <row r="21" spans="1:31" ht="15.75" customHeight="1" thickBot="1" x14ac:dyDescent="0.3">
      <c r="A21" s="12" t="s">
        <v>23</v>
      </c>
      <c r="B21" s="63" t="s">
        <v>33</v>
      </c>
      <c r="C21" s="8"/>
      <c r="D21" s="4"/>
      <c r="E21" s="105">
        <f>IFERROR(VLOOKUP($B21,[1]NUM3B!$G$3:$T$143,2,FALSE),0)</f>
        <v>0</v>
      </c>
      <c r="F21" s="105">
        <f>IFERROR(VLOOKUP($B21,[1]NUM3B!$G$3:$T$143,3,FALSE),0)</f>
        <v>0</v>
      </c>
      <c r="G21" s="105">
        <f>IFERROR(VLOOKUP($B21,[1]NUM3B!$G$3:$T$143,4,FALSE),0)</f>
        <v>2</v>
      </c>
      <c r="H21" s="105">
        <f>IFERROR(VLOOKUP($B21,[1]NUM3B!$G$3:$T$143,5,FALSE),0)</f>
        <v>3</v>
      </c>
      <c r="I21" s="105">
        <f>IFERROR(VLOOKUP($B21,[1]NUM3B!$G$3:$T$143,6,FALSE),0)</f>
        <v>0</v>
      </c>
      <c r="J21" s="105">
        <f>IFERROR(VLOOKUP($B21,[1]NUM3B!$G$3:$T$143,7,FALSE),0)</f>
        <v>1</v>
      </c>
      <c r="K21" s="105">
        <f>IFERROR(VLOOKUP($B21,[1]NUM3B!$G$3:$T$143,8,FALSE),0)</f>
        <v>0</v>
      </c>
      <c r="L21" s="105">
        <f>IFERROR(VLOOKUP($B21,[1]NUM3B!$G$3:$T$143,9,FALSE),0)</f>
        <v>1</v>
      </c>
      <c r="M21" s="105">
        <f>IFERROR(VLOOKUP($B21,[1]NUM3B!$G$3:$T$143,10,FALSE),0)</f>
        <v>0</v>
      </c>
      <c r="N21" s="105">
        <f>IFERROR(VLOOKUP($B21,[1]NUM3B!$G$3:$T$143,11,FALSE),0)</f>
        <v>1</v>
      </c>
      <c r="O21" s="105">
        <f>IFERROR(VLOOKUP($B21,[1]NUM3B!$G$3:$T$143,12,FALSE),0)</f>
        <v>0</v>
      </c>
      <c r="P21" s="105">
        <f>IFERROR(VLOOKUP($B21,[1]NUM3B!$G$3:$T$143,13,FALSE),0)</f>
        <v>0</v>
      </c>
      <c r="Q21" s="85">
        <f t="shared" si="0"/>
        <v>8</v>
      </c>
      <c r="R21" s="105">
        <f>IFERROR(VLOOKUP($B21,[1]DEN3B!$G$3:$T$145,2,FALSE),0)</f>
        <v>0</v>
      </c>
      <c r="S21" s="105">
        <f>IFERROR(VLOOKUP($B21,[1]DEN3B!$G$3:$T$145,3,FALSE),0)</f>
        <v>1</v>
      </c>
      <c r="T21" s="105">
        <f>IFERROR(VLOOKUP($B21,[1]DEN3B!$G$3:$T$145,4,FALSE),0)</f>
        <v>2</v>
      </c>
      <c r="U21" s="105">
        <f>IFERROR(VLOOKUP($B21,[1]DEN3B!$G$3:$T$145,5,FALSE),0)</f>
        <v>0</v>
      </c>
      <c r="V21" s="105">
        <f>IFERROR(VLOOKUP($B21,[1]DEN3B!$G$3:$T$145,6,FALSE),0)</f>
        <v>2</v>
      </c>
      <c r="W21" s="105">
        <f>IFERROR(VLOOKUP($B21,[1]DEN3B!$G$3:$T$145,7,FALSE),0)</f>
        <v>0</v>
      </c>
      <c r="X21" s="105">
        <f>IFERROR(VLOOKUP($B21,[1]DEN3B!$G$3:$T$145,8,FALSE),0)</f>
        <v>0</v>
      </c>
      <c r="Y21" s="105">
        <f>IFERROR(VLOOKUP($B21,[1]DEN3B!$G$3:$T$145,9,FALSE),0)</f>
        <v>0</v>
      </c>
      <c r="Z21" s="105">
        <f>IFERROR(VLOOKUP($B21,[1]DEN3B!$G$3:$T$145,10,FALSE),0)</f>
        <v>1</v>
      </c>
      <c r="AA21" s="105">
        <f>IFERROR(VLOOKUP($B21,[1]DEN3B!$G$3:$T$145,11,FALSE),0)</f>
        <v>0</v>
      </c>
      <c r="AB21" s="105">
        <f>IFERROR(VLOOKUP($B21,[1]DEN3B!$G$3:$T$145,12,FALSE),0)</f>
        <v>0</v>
      </c>
      <c r="AC21" s="105">
        <f>IFERROR(VLOOKUP($B21,[1]DEN3B!$G$3:$T$145,13,FALSE),0)</f>
        <v>0</v>
      </c>
      <c r="AD21" s="85">
        <f t="shared" si="1"/>
        <v>6</v>
      </c>
    </row>
    <row r="22" spans="1:31" ht="15.75" customHeight="1" thickBot="1" x14ac:dyDescent="0.3">
      <c r="A22" s="12" t="s">
        <v>23</v>
      </c>
      <c r="B22" s="63" t="s">
        <v>34</v>
      </c>
      <c r="C22" s="4"/>
      <c r="D22" s="4"/>
      <c r="E22" s="105">
        <f>IFERROR(VLOOKUP($B22,[1]NUM3B!$G$3:$T$143,2,FALSE),0)</f>
        <v>0</v>
      </c>
      <c r="F22" s="105">
        <f>IFERROR(VLOOKUP($B22,[1]NUM3B!$G$3:$T$143,3,FALSE),0)</f>
        <v>1</v>
      </c>
      <c r="G22" s="105">
        <f>IFERROR(VLOOKUP($B22,[1]NUM3B!$G$3:$T$143,4,FALSE),0)</f>
        <v>0</v>
      </c>
      <c r="H22" s="105">
        <f>IFERROR(VLOOKUP($B22,[1]NUM3B!$G$3:$T$143,5,FALSE),0)</f>
        <v>4</v>
      </c>
      <c r="I22" s="105">
        <f>IFERROR(VLOOKUP($B22,[1]NUM3B!$G$3:$T$143,6,FALSE),0)</f>
        <v>3</v>
      </c>
      <c r="J22" s="105">
        <f>IFERROR(VLOOKUP($B22,[1]NUM3B!$G$3:$T$143,7,FALSE),0)</f>
        <v>1</v>
      </c>
      <c r="K22" s="105">
        <f>IFERROR(VLOOKUP($B22,[1]NUM3B!$G$3:$T$143,8,FALSE),0)</f>
        <v>0</v>
      </c>
      <c r="L22" s="105">
        <f>IFERROR(VLOOKUP($B22,[1]NUM3B!$G$3:$T$143,9,FALSE),0)</f>
        <v>3</v>
      </c>
      <c r="M22" s="105">
        <f>IFERROR(VLOOKUP($B22,[1]NUM3B!$G$3:$T$143,10,FALSE),0)</f>
        <v>1</v>
      </c>
      <c r="N22" s="105">
        <f>IFERROR(VLOOKUP($B22,[1]NUM3B!$G$3:$T$143,11,FALSE),0)</f>
        <v>0</v>
      </c>
      <c r="O22" s="105">
        <f>IFERROR(VLOOKUP($B22,[1]NUM3B!$G$3:$T$143,12,FALSE),0)</f>
        <v>4</v>
      </c>
      <c r="P22" s="105">
        <f>IFERROR(VLOOKUP($B22,[1]NUM3B!$G$3:$T$143,13,FALSE),0)</f>
        <v>1</v>
      </c>
      <c r="Q22" s="85">
        <f t="shared" si="0"/>
        <v>18</v>
      </c>
      <c r="R22" s="105">
        <f>IFERROR(VLOOKUP($B22,[1]DEN3B!$G$3:$T$145,2,FALSE),0)</f>
        <v>1</v>
      </c>
      <c r="S22" s="105">
        <f>IFERROR(VLOOKUP($B22,[1]DEN3B!$G$3:$T$145,3,FALSE),0)</f>
        <v>5</v>
      </c>
      <c r="T22" s="105">
        <f>IFERROR(VLOOKUP($B22,[1]DEN3B!$G$3:$T$145,4,FALSE),0)</f>
        <v>5</v>
      </c>
      <c r="U22" s="105">
        <f>IFERROR(VLOOKUP($B22,[1]DEN3B!$G$3:$T$145,5,FALSE),0)</f>
        <v>1</v>
      </c>
      <c r="V22" s="105">
        <f>IFERROR(VLOOKUP($B22,[1]DEN3B!$G$3:$T$145,6,FALSE),0)</f>
        <v>3</v>
      </c>
      <c r="W22" s="105">
        <f>IFERROR(VLOOKUP($B22,[1]DEN3B!$G$3:$T$145,7,FALSE),0)</f>
        <v>4</v>
      </c>
      <c r="X22" s="105">
        <f>IFERROR(VLOOKUP($B22,[1]DEN3B!$G$3:$T$145,8,FALSE),0)</f>
        <v>0</v>
      </c>
      <c r="Y22" s="105">
        <f>IFERROR(VLOOKUP($B22,[1]DEN3B!$G$3:$T$145,9,FALSE),0)</f>
        <v>2</v>
      </c>
      <c r="Z22" s="105">
        <f>IFERROR(VLOOKUP($B22,[1]DEN3B!$G$3:$T$145,10,FALSE),0)</f>
        <v>2</v>
      </c>
      <c r="AA22" s="105">
        <f>IFERROR(VLOOKUP($B22,[1]DEN3B!$G$3:$T$145,11,FALSE),0)</f>
        <v>6</v>
      </c>
      <c r="AB22" s="105">
        <f>IFERROR(VLOOKUP($B22,[1]DEN3B!$G$3:$T$145,12,FALSE),0)</f>
        <v>0</v>
      </c>
      <c r="AC22" s="105">
        <f>IFERROR(VLOOKUP($B22,[1]DEN3B!$G$3:$T$145,13,FALSE),0)</f>
        <v>2</v>
      </c>
      <c r="AD22" s="85">
        <f t="shared" si="1"/>
        <v>31</v>
      </c>
    </row>
    <row r="23" spans="1:31" ht="15.75" customHeight="1" thickBot="1" x14ac:dyDescent="0.3">
      <c r="A23" s="12" t="s">
        <v>23</v>
      </c>
      <c r="B23" s="63" t="s">
        <v>35</v>
      </c>
      <c r="C23" s="4"/>
      <c r="D23" s="4"/>
      <c r="E23" s="105">
        <f>IFERROR(VLOOKUP($B23,[1]NUM3B!$G$3:$T$143,2,FALSE),0)</f>
        <v>0</v>
      </c>
      <c r="F23" s="105">
        <f>IFERROR(VLOOKUP($B23,[1]NUM3B!$G$3:$T$143,3,FALSE),0)</f>
        <v>0</v>
      </c>
      <c r="G23" s="105">
        <f>IFERROR(VLOOKUP($B23,[1]NUM3B!$G$3:$T$143,4,FALSE),0)</f>
        <v>0</v>
      </c>
      <c r="H23" s="105">
        <f>IFERROR(VLOOKUP($B23,[1]NUM3B!$G$3:$T$143,5,FALSE),0)</f>
        <v>0</v>
      </c>
      <c r="I23" s="105">
        <f>IFERROR(VLOOKUP($B23,[1]NUM3B!$G$3:$T$143,6,FALSE),0)</f>
        <v>0</v>
      </c>
      <c r="J23" s="105">
        <f>IFERROR(VLOOKUP($B23,[1]NUM3B!$G$3:$T$143,7,FALSE),0)</f>
        <v>0</v>
      </c>
      <c r="K23" s="105">
        <f>IFERROR(VLOOKUP($B23,[1]NUM3B!$G$3:$T$143,8,FALSE),0)</f>
        <v>0</v>
      </c>
      <c r="L23" s="105">
        <f>IFERROR(VLOOKUP($B23,[1]NUM3B!$G$3:$T$143,9,FALSE),0)</f>
        <v>0</v>
      </c>
      <c r="M23" s="105">
        <f>IFERROR(VLOOKUP($B23,[1]NUM3B!$G$3:$T$143,10,FALSE),0)</f>
        <v>0</v>
      </c>
      <c r="N23" s="105">
        <f>IFERROR(VLOOKUP($B23,[1]NUM3B!$G$3:$T$143,11,FALSE),0)</f>
        <v>0</v>
      </c>
      <c r="O23" s="105">
        <f>IFERROR(VLOOKUP($B23,[1]NUM3B!$G$3:$T$143,12,FALSE),0)</f>
        <v>0</v>
      </c>
      <c r="P23" s="105">
        <f>IFERROR(VLOOKUP($B23,[1]NUM3B!$G$3:$T$143,13,FALSE),0)</f>
        <v>0</v>
      </c>
      <c r="Q23" s="85">
        <f t="shared" si="0"/>
        <v>0</v>
      </c>
      <c r="R23" s="105">
        <f>IFERROR(VLOOKUP($B23,[1]DEN3B!$G$3:$T$145,2,FALSE),0)</f>
        <v>4</v>
      </c>
      <c r="S23" s="105">
        <f>IFERROR(VLOOKUP($B23,[1]DEN3B!$G$3:$T$145,3,FALSE),0)</f>
        <v>1</v>
      </c>
      <c r="T23" s="105">
        <f>IFERROR(VLOOKUP($B23,[1]DEN3B!$G$3:$T$145,4,FALSE),0)</f>
        <v>3</v>
      </c>
      <c r="U23" s="105">
        <f>IFERROR(VLOOKUP($B23,[1]DEN3B!$G$3:$T$145,5,FALSE),0)</f>
        <v>0</v>
      </c>
      <c r="V23" s="105">
        <f>IFERROR(VLOOKUP($B23,[1]DEN3B!$G$3:$T$145,6,FALSE),0)</f>
        <v>1</v>
      </c>
      <c r="W23" s="105">
        <f>IFERROR(VLOOKUP($B23,[1]DEN3B!$G$3:$T$145,7,FALSE),0)</f>
        <v>3</v>
      </c>
      <c r="X23" s="105">
        <f>IFERROR(VLOOKUP($B23,[1]DEN3B!$G$3:$T$145,8,FALSE),0)</f>
        <v>5</v>
      </c>
      <c r="Y23" s="105">
        <f>IFERROR(VLOOKUP($B23,[1]DEN3B!$G$3:$T$145,9,FALSE),0)</f>
        <v>1</v>
      </c>
      <c r="Z23" s="105">
        <f>IFERROR(VLOOKUP($B23,[1]DEN3B!$G$3:$T$145,10,FALSE),0)</f>
        <v>0</v>
      </c>
      <c r="AA23" s="105">
        <f>IFERROR(VLOOKUP($B23,[1]DEN3B!$G$3:$T$145,11,FALSE),0)</f>
        <v>2</v>
      </c>
      <c r="AB23" s="105">
        <f>IFERROR(VLOOKUP($B23,[1]DEN3B!$G$3:$T$145,12,FALSE),0)</f>
        <v>2</v>
      </c>
      <c r="AC23" s="105">
        <f>IFERROR(VLOOKUP($B23,[1]DEN3B!$G$3:$T$145,13,FALSE),0)</f>
        <v>1</v>
      </c>
      <c r="AD23" s="85">
        <f t="shared" si="1"/>
        <v>23</v>
      </c>
    </row>
    <row r="24" spans="1:31" ht="15.75" customHeight="1" thickBot="1" x14ac:dyDescent="0.3">
      <c r="A24" s="12" t="s">
        <v>23</v>
      </c>
      <c r="B24" s="63" t="s">
        <v>36</v>
      </c>
      <c r="C24" s="4"/>
      <c r="D24" s="4"/>
      <c r="E24" s="105">
        <f>IFERROR(VLOOKUP($B24,[1]NUM3B!$G$3:$T$143,2,FALSE),0)</f>
        <v>0</v>
      </c>
      <c r="F24" s="105">
        <f>IFERROR(VLOOKUP($B24,[1]NUM3B!$G$3:$T$143,3,FALSE),0)</f>
        <v>0</v>
      </c>
      <c r="G24" s="105">
        <f>IFERROR(VLOOKUP($B24,[1]NUM3B!$G$3:$T$143,4,FALSE),0)</f>
        <v>0</v>
      </c>
      <c r="H24" s="105">
        <f>IFERROR(VLOOKUP($B24,[1]NUM3B!$G$3:$T$143,5,FALSE),0)</f>
        <v>0</v>
      </c>
      <c r="I24" s="105">
        <f>IFERROR(VLOOKUP($B24,[1]NUM3B!$G$3:$T$143,6,FALSE),0)</f>
        <v>0</v>
      </c>
      <c r="J24" s="105">
        <f>IFERROR(VLOOKUP($B24,[1]NUM3B!$G$3:$T$143,7,FALSE),0)</f>
        <v>0</v>
      </c>
      <c r="K24" s="105">
        <f>IFERROR(VLOOKUP($B24,[1]NUM3B!$G$3:$T$143,8,FALSE),0)</f>
        <v>0</v>
      </c>
      <c r="L24" s="105">
        <f>IFERROR(VLOOKUP($B24,[1]NUM3B!$G$3:$T$143,9,FALSE),0)</f>
        <v>0</v>
      </c>
      <c r="M24" s="105">
        <f>IFERROR(VLOOKUP($B24,[1]NUM3B!$G$3:$T$143,10,FALSE),0)</f>
        <v>0</v>
      </c>
      <c r="N24" s="105">
        <f>IFERROR(VLOOKUP($B24,[1]NUM3B!$G$3:$T$143,11,FALSE),0)</f>
        <v>0</v>
      </c>
      <c r="O24" s="105">
        <f>IFERROR(VLOOKUP($B24,[1]NUM3B!$G$3:$T$143,12,FALSE),0)</f>
        <v>0</v>
      </c>
      <c r="P24" s="105">
        <f>IFERROR(VLOOKUP($B24,[1]NUM3B!$G$3:$T$143,13,FALSE),0)</f>
        <v>0</v>
      </c>
      <c r="Q24" s="85">
        <f t="shared" si="0"/>
        <v>0</v>
      </c>
      <c r="R24" s="105">
        <f>IFERROR(VLOOKUP($B24,[1]DEN3B!$G$3:$T$145,2,FALSE),0)</f>
        <v>3</v>
      </c>
      <c r="S24" s="105">
        <f>IFERROR(VLOOKUP($B24,[1]DEN3B!$G$3:$T$145,3,FALSE),0)</f>
        <v>4</v>
      </c>
      <c r="T24" s="105">
        <f>IFERROR(VLOOKUP($B24,[1]DEN3B!$G$3:$T$145,4,FALSE),0)</f>
        <v>2</v>
      </c>
      <c r="U24" s="105">
        <f>IFERROR(VLOOKUP($B24,[1]DEN3B!$G$3:$T$145,5,FALSE),0)</f>
        <v>6</v>
      </c>
      <c r="V24" s="105">
        <f>IFERROR(VLOOKUP($B24,[1]DEN3B!$G$3:$T$145,6,FALSE),0)</f>
        <v>3</v>
      </c>
      <c r="W24" s="105">
        <f>IFERROR(VLOOKUP($B24,[1]DEN3B!$G$3:$T$145,7,FALSE),0)</f>
        <v>5</v>
      </c>
      <c r="X24" s="105">
        <f>IFERROR(VLOOKUP($B24,[1]DEN3B!$G$3:$T$145,8,FALSE),0)</f>
        <v>3</v>
      </c>
      <c r="Y24" s="105">
        <f>IFERROR(VLOOKUP($B24,[1]DEN3B!$G$3:$T$145,9,FALSE),0)</f>
        <v>3</v>
      </c>
      <c r="Z24" s="105">
        <f>IFERROR(VLOOKUP($B24,[1]DEN3B!$G$3:$T$145,10,FALSE),0)</f>
        <v>4</v>
      </c>
      <c r="AA24" s="105">
        <f>IFERROR(VLOOKUP($B24,[1]DEN3B!$G$3:$T$145,11,FALSE),0)</f>
        <v>4</v>
      </c>
      <c r="AB24" s="105">
        <f>IFERROR(VLOOKUP($B24,[1]DEN3B!$G$3:$T$145,12,FALSE),0)</f>
        <v>2</v>
      </c>
      <c r="AC24" s="105">
        <f>IFERROR(VLOOKUP($B24,[1]DEN3B!$G$3:$T$145,13,FALSE),0)</f>
        <v>1</v>
      </c>
      <c r="AD24" s="85">
        <f t="shared" si="1"/>
        <v>40</v>
      </c>
    </row>
    <row r="25" spans="1:31" ht="15.75" customHeight="1" x14ac:dyDescent="0.25">
      <c r="A25" s="2" t="s">
        <v>23</v>
      </c>
      <c r="B25" s="3" t="s">
        <v>37</v>
      </c>
      <c r="C25" s="4"/>
      <c r="D25" s="4"/>
      <c r="E25" s="105">
        <f>IFERROR(VLOOKUP($B25,[1]NUM3B!$G$3:$T$143,2,FALSE),0)</f>
        <v>2</v>
      </c>
      <c r="F25" s="105">
        <f>IFERROR(VLOOKUP($B25,[1]NUM3B!$G$3:$T$143,3,FALSE),0)</f>
        <v>1</v>
      </c>
      <c r="G25" s="105">
        <f>IFERROR(VLOOKUP($B25,[1]NUM3B!$G$3:$T$143,4,FALSE),0)</f>
        <v>6</v>
      </c>
      <c r="H25" s="105">
        <f>IFERROR(VLOOKUP($B25,[1]NUM3B!$G$3:$T$143,5,FALSE),0)</f>
        <v>2</v>
      </c>
      <c r="I25" s="105">
        <f>IFERROR(VLOOKUP($B25,[1]NUM3B!$G$3:$T$143,6,FALSE),0)</f>
        <v>5</v>
      </c>
      <c r="J25" s="105">
        <f>IFERROR(VLOOKUP($B25,[1]NUM3B!$G$3:$T$143,7,FALSE),0)</f>
        <v>3</v>
      </c>
      <c r="K25" s="105">
        <f>IFERROR(VLOOKUP($B25,[1]NUM3B!$G$3:$T$143,8,FALSE),0)</f>
        <v>4</v>
      </c>
      <c r="L25" s="105">
        <f>IFERROR(VLOOKUP($B25,[1]NUM3B!$G$3:$T$143,9,FALSE),0)</f>
        <v>3</v>
      </c>
      <c r="M25" s="105">
        <f>IFERROR(VLOOKUP($B25,[1]NUM3B!$G$3:$T$143,10,FALSE),0)</f>
        <v>0</v>
      </c>
      <c r="N25" s="105">
        <f>IFERROR(VLOOKUP($B25,[1]NUM3B!$G$3:$T$143,11,FALSE),0)</f>
        <v>6</v>
      </c>
      <c r="O25" s="105">
        <f>IFERROR(VLOOKUP($B25,[1]NUM3B!$G$3:$T$143,12,FALSE),0)</f>
        <v>1</v>
      </c>
      <c r="P25" s="105">
        <f>IFERROR(VLOOKUP($B25,[1]NUM3B!$G$3:$T$143,13,FALSE),0)</f>
        <v>3</v>
      </c>
      <c r="Q25" s="85">
        <f t="shared" si="0"/>
        <v>36</v>
      </c>
      <c r="R25" s="105">
        <f>IFERROR(VLOOKUP($B25,[1]DEN3B!$G$3:$T$145,2,FALSE),0)</f>
        <v>2</v>
      </c>
      <c r="S25" s="105">
        <f>IFERROR(VLOOKUP($B25,[1]DEN3B!$G$3:$T$145,3,FALSE),0)</f>
        <v>3</v>
      </c>
      <c r="T25" s="105">
        <f>IFERROR(VLOOKUP($B25,[1]DEN3B!$G$3:$T$145,4,FALSE),0)</f>
        <v>7</v>
      </c>
      <c r="U25" s="105">
        <f>IFERROR(VLOOKUP($B25,[1]DEN3B!$G$3:$T$145,5,FALSE),0)</f>
        <v>2</v>
      </c>
      <c r="V25" s="105">
        <f>IFERROR(VLOOKUP($B25,[1]DEN3B!$G$3:$T$145,6,FALSE),0)</f>
        <v>6</v>
      </c>
      <c r="W25" s="105">
        <f>IFERROR(VLOOKUP($B25,[1]DEN3B!$G$3:$T$145,7,FALSE),0)</f>
        <v>0</v>
      </c>
      <c r="X25" s="105">
        <f>IFERROR(VLOOKUP($B25,[1]DEN3B!$G$3:$T$145,8,FALSE),0)</f>
        <v>4</v>
      </c>
      <c r="Y25" s="105">
        <f>IFERROR(VLOOKUP($B25,[1]DEN3B!$G$3:$T$145,9,FALSE),0)</f>
        <v>2</v>
      </c>
      <c r="Z25" s="105">
        <f>IFERROR(VLOOKUP($B25,[1]DEN3B!$G$3:$T$145,10,FALSE),0)</f>
        <v>2</v>
      </c>
      <c r="AA25" s="105">
        <f>IFERROR(VLOOKUP($B25,[1]DEN3B!$G$3:$T$145,11,FALSE),0)</f>
        <v>6</v>
      </c>
      <c r="AB25" s="105">
        <f>IFERROR(VLOOKUP($B25,[1]DEN3B!$G$3:$T$145,12,FALSE),0)</f>
        <v>0</v>
      </c>
      <c r="AC25" s="105">
        <f>IFERROR(VLOOKUP($B25,[1]DEN3B!$G$3:$T$145,13,FALSE),0)</f>
        <v>1</v>
      </c>
      <c r="AD25" s="85">
        <f t="shared" si="1"/>
        <v>35</v>
      </c>
    </row>
    <row r="26" spans="1:31" x14ac:dyDescent="0.25">
      <c r="A26" s="137" t="s">
        <v>230</v>
      </c>
      <c r="B26" s="138"/>
      <c r="C26" s="57">
        <f>D26/'Metas Muni'!J5</f>
        <v>0.83161601669492635</v>
      </c>
      <c r="D26" s="58">
        <f>Q26/AD26</f>
        <v>0.70687361419068739</v>
      </c>
      <c r="E26" s="114">
        <f>SUM(E12:E25)</f>
        <v>157</v>
      </c>
      <c r="F26" s="114">
        <f t="shared" ref="F26:AB26" si="2">SUM(F12:F25)</f>
        <v>130</v>
      </c>
      <c r="G26" s="114">
        <f t="shared" si="2"/>
        <v>186</v>
      </c>
      <c r="H26" s="114">
        <f t="shared" si="2"/>
        <v>169</v>
      </c>
      <c r="I26" s="114">
        <f t="shared" si="2"/>
        <v>135</v>
      </c>
      <c r="J26" s="114">
        <f t="shared" si="2"/>
        <v>118</v>
      </c>
      <c r="K26" s="114">
        <f t="shared" si="2"/>
        <v>115</v>
      </c>
      <c r="L26" s="114">
        <f t="shared" si="2"/>
        <v>118</v>
      </c>
      <c r="M26" s="114">
        <f t="shared" si="2"/>
        <v>92</v>
      </c>
      <c r="N26" s="114">
        <f t="shared" si="2"/>
        <v>128</v>
      </c>
      <c r="O26" s="114">
        <f t="shared" si="2"/>
        <v>103</v>
      </c>
      <c r="P26" s="114">
        <f>SUM(P12:P25)</f>
        <v>143</v>
      </c>
      <c r="Q26" s="114">
        <f>SUM(Q12:Q25)</f>
        <v>1594</v>
      </c>
      <c r="R26" s="114">
        <f t="shared" si="2"/>
        <v>229</v>
      </c>
      <c r="S26" s="114">
        <f t="shared" si="2"/>
        <v>151</v>
      </c>
      <c r="T26" s="114">
        <f t="shared" si="2"/>
        <v>220</v>
      </c>
      <c r="U26" s="114">
        <f t="shared" si="2"/>
        <v>183</v>
      </c>
      <c r="V26" s="114">
        <f t="shared" si="2"/>
        <v>198</v>
      </c>
      <c r="W26" s="114">
        <f t="shared" si="2"/>
        <v>173</v>
      </c>
      <c r="X26" s="114">
        <f t="shared" si="2"/>
        <v>191</v>
      </c>
      <c r="Y26" s="114">
        <f t="shared" si="2"/>
        <v>244</v>
      </c>
      <c r="Z26" s="114">
        <f t="shared" si="2"/>
        <v>142</v>
      </c>
      <c r="AA26" s="114">
        <f t="shared" si="2"/>
        <v>224</v>
      </c>
      <c r="AB26" s="114">
        <f t="shared" si="2"/>
        <v>169</v>
      </c>
      <c r="AC26" s="114">
        <f>SUM(AC12:AC25)</f>
        <v>131</v>
      </c>
      <c r="AD26" s="114">
        <f>SUM(AD12:AD25)</f>
        <v>2255</v>
      </c>
      <c r="AE26" s="13"/>
    </row>
    <row r="27" spans="1:31" x14ac:dyDescent="0.25">
      <c r="A27" s="63" t="s">
        <v>39</v>
      </c>
      <c r="B27" s="63" t="s">
        <v>40</v>
      </c>
      <c r="C27" s="4"/>
      <c r="D27" s="4"/>
      <c r="E27" s="105">
        <f>IFERROR(VLOOKUP($B27,[1]NUM3B!$G$3:$T$143,2,FALSE),0)</f>
        <v>17</v>
      </c>
      <c r="F27" s="105">
        <f>IFERROR(VLOOKUP($B27,[1]NUM3B!$G$3:$T$143,3,FALSE),0)</f>
        <v>13</v>
      </c>
      <c r="G27" s="105">
        <f>IFERROR(VLOOKUP($B27,[1]NUM3B!$G$3:$T$143,4,FALSE),0)</f>
        <v>17</v>
      </c>
      <c r="H27" s="105">
        <f>IFERROR(VLOOKUP($B27,[1]NUM3B!$G$3:$T$143,5,FALSE),0)</f>
        <v>20</v>
      </c>
      <c r="I27" s="105">
        <f>IFERROR(VLOOKUP($B27,[1]NUM3B!$G$3:$T$143,6,FALSE),0)</f>
        <v>12</v>
      </c>
      <c r="J27" s="105">
        <f>IFERROR(VLOOKUP($B27,[1]NUM3B!$G$3:$T$143,7,FALSE),0)</f>
        <v>19</v>
      </c>
      <c r="K27" s="105">
        <f>IFERROR(VLOOKUP($B27,[1]NUM3B!$G$3:$T$143,8,FALSE),0)</f>
        <v>21</v>
      </c>
      <c r="L27" s="105">
        <f>IFERROR(VLOOKUP($B27,[1]NUM3B!$G$3:$T$143,9,FALSE),0)</f>
        <v>25</v>
      </c>
      <c r="M27" s="105">
        <f>IFERROR(VLOOKUP($B27,[1]NUM3B!$G$3:$T$143,10,FALSE),0)</f>
        <v>15</v>
      </c>
      <c r="N27" s="105">
        <f>IFERROR(VLOOKUP($B27,[1]NUM3B!$G$3:$T$143,11,FALSE),0)</f>
        <v>26</v>
      </c>
      <c r="O27" s="105">
        <f>IFERROR(VLOOKUP($B27,[1]NUM3B!$G$3:$T$143,12,FALSE),0)</f>
        <v>16</v>
      </c>
      <c r="P27" s="105">
        <f>IFERROR(VLOOKUP($B27,[1]NUM3B!$G$3:$T$143,13,FALSE),0)</f>
        <v>24</v>
      </c>
      <c r="Q27" s="85">
        <f t="shared" ref="Q27:Q37" si="3">SUM(E27:P27)</f>
        <v>225</v>
      </c>
      <c r="R27" s="105">
        <f>IFERROR(VLOOKUP($B27,[1]DEN3B!$G$3:$T$145,2,FALSE),0)</f>
        <v>47</v>
      </c>
      <c r="S27" s="105">
        <f>IFERROR(VLOOKUP($B27,[1]DEN3B!$G$3:$T$145,3,FALSE),0)</f>
        <v>24</v>
      </c>
      <c r="T27" s="105">
        <f>IFERROR(VLOOKUP($B27,[1]DEN3B!$G$3:$T$145,4,FALSE),0)</f>
        <v>42</v>
      </c>
      <c r="U27" s="105">
        <f>IFERROR(VLOOKUP($B27,[1]DEN3B!$G$3:$T$145,5,FALSE),0)</f>
        <v>40</v>
      </c>
      <c r="V27" s="105">
        <f>IFERROR(VLOOKUP($B27,[1]DEN3B!$G$3:$T$145,6,FALSE),0)</f>
        <v>26</v>
      </c>
      <c r="W27" s="105">
        <f>IFERROR(VLOOKUP($B27,[1]DEN3B!$G$3:$T$145,7,FALSE),0)</f>
        <v>21</v>
      </c>
      <c r="X27" s="105">
        <f>IFERROR(VLOOKUP($B27,[1]DEN3B!$G$3:$T$145,8,FALSE),0)</f>
        <v>38</v>
      </c>
      <c r="Y27" s="105">
        <f>IFERROR(VLOOKUP($B27,[1]DEN3B!$G$3:$T$145,9,FALSE),0)</f>
        <v>38</v>
      </c>
      <c r="Z27" s="105">
        <f>IFERROR(VLOOKUP($B27,[1]DEN3B!$G$3:$T$145,10,FALSE),0)</f>
        <v>21</v>
      </c>
      <c r="AA27" s="105">
        <f>IFERROR(VLOOKUP($B27,[1]DEN3B!$G$3:$T$145,11,FALSE),0)</f>
        <v>26</v>
      </c>
      <c r="AB27" s="105">
        <f>IFERROR(VLOOKUP($B27,[1]DEN3B!$G$3:$T$145,12,FALSE),0)</f>
        <v>31</v>
      </c>
      <c r="AC27" s="105">
        <f>IFERROR(VLOOKUP($B27,[1]DEN3B!$G$3:$T$145,13,FALSE),0)</f>
        <v>18</v>
      </c>
      <c r="AD27" s="85">
        <f t="shared" si="1"/>
        <v>372</v>
      </c>
    </row>
    <row r="28" spans="1:31" x14ac:dyDescent="0.25">
      <c r="A28" s="63" t="s">
        <v>39</v>
      </c>
      <c r="B28" s="63" t="s">
        <v>41</v>
      </c>
      <c r="C28" s="4"/>
      <c r="D28" s="4"/>
      <c r="E28" s="105">
        <f>IFERROR(VLOOKUP($B28,[1]NUM3B!$G$3:$T$143,2,FALSE),0)</f>
        <v>36</v>
      </c>
      <c r="F28" s="105">
        <f>IFERROR(VLOOKUP($B28,[1]NUM3B!$G$3:$T$143,3,FALSE),0)</f>
        <v>37</v>
      </c>
      <c r="G28" s="105">
        <f>IFERROR(VLOOKUP($B28,[1]NUM3B!$G$3:$T$143,4,FALSE),0)</f>
        <v>39</v>
      </c>
      <c r="H28" s="105">
        <f>IFERROR(VLOOKUP($B28,[1]NUM3B!$G$3:$T$143,5,FALSE),0)</f>
        <v>15</v>
      </c>
      <c r="I28" s="105">
        <f>IFERROR(VLOOKUP($B28,[1]NUM3B!$G$3:$T$143,6,FALSE),0)</f>
        <v>33</v>
      </c>
      <c r="J28" s="105">
        <f>IFERROR(VLOOKUP($B28,[1]NUM3B!$G$3:$T$143,7,FALSE),0)</f>
        <v>28</v>
      </c>
      <c r="K28" s="105">
        <f>IFERROR(VLOOKUP($B28,[1]NUM3B!$G$3:$T$143,8,FALSE),0)</f>
        <v>31</v>
      </c>
      <c r="L28" s="105">
        <f>IFERROR(VLOOKUP($B28,[1]NUM3B!$G$3:$T$143,9,FALSE),0)</f>
        <v>17</v>
      </c>
      <c r="M28" s="105">
        <f>IFERROR(VLOOKUP($B28,[1]NUM3B!$G$3:$T$143,10,FALSE),0)</f>
        <v>12</v>
      </c>
      <c r="N28" s="105">
        <f>IFERROR(VLOOKUP($B28,[1]NUM3B!$G$3:$T$143,11,FALSE),0)</f>
        <v>31</v>
      </c>
      <c r="O28" s="105">
        <f>IFERROR(VLOOKUP($B28,[1]NUM3B!$G$3:$T$143,12,FALSE),0)</f>
        <v>14</v>
      </c>
      <c r="P28" s="105">
        <f>IFERROR(VLOOKUP($B28,[1]NUM3B!$G$3:$T$143,13,FALSE),0)</f>
        <v>11</v>
      </c>
      <c r="Q28" s="85">
        <f t="shared" si="3"/>
        <v>304</v>
      </c>
      <c r="R28" s="105">
        <f>IFERROR(VLOOKUP($B28,[1]DEN3B!$G$3:$T$145,2,FALSE),0)</f>
        <v>42</v>
      </c>
      <c r="S28" s="105">
        <f>IFERROR(VLOOKUP($B28,[1]DEN3B!$G$3:$T$145,3,FALSE),0)</f>
        <v>32</v>
      </c>
      <c r="T28" s="105">
        <f>IFERROR(VLOOKUP($B28,[1]DEN3B!$G$3:$T$145,4,FALSE),0)</f>
        <v>41</v>
      </c>
      <c r="U28" s="105">
        <f>IFERROR(VLOOKUP($B28,[1]DEN3B!$G$3:$T$145,5,FALSE),0)</f>
        <v>24</v>
      </c>
      <c r="V28" s="105">
        <f>IFERROR(VLOOKUP($B28,[1]DEN3B!$G$3:$T$145,6,FALSE),0)</f>
        <v>25</v>
      </c>
      <c r="W28" s="105">
        <f>IFERROR(VLOOKUP($B28,[1]DEN3B!$G$3:$T$145,7,FALSE),0)</f>
        <v>21</v>
      </c>
      <c r="X28" s="105">
        <f>IFERROR(VLOOKUP($B28,[1]DEN3B!$G$3:$T$145,8,FALSE),0)</f>
        <v>35</v>
      </c>
      <c r="Y28" s="105">
        <f>IFERROR(VLOOKUP($B28,[1]DEN3B!$G$3:$T$145,9,FALSE),0)</f>
        <v>40</v>
      </c>
      <c r="Z28" s="105">
        <f>IFERROR(VLOOKUP($B28,[1]DEN3B!$G$3:$T$145,10,FALSE),0)</f>
        <v>29</v>
      </c>
      <c r="AA28" s="105">
        <f>IFERROR(VLOOKUP($B28,[1]DEN3B!$G$3:$T$145,11,FALSE),0)</f>
        <v>24</v>
      </c>
      <c r="AB28" s="105">
        <f>IFERROR(VLOOKUP($B28,[1]DEN3B!$G$3:$T$145,12,FALSE),0)</f>
        <v>23</v>
      </c>
      <c r="AC28" s="105">
        <f>IFERROR(VLOOKUP($B28,[1]DEN3B!$G$3:$T$145,13,FALSE),0)</f>
        <v>23</v>
      </c>
      <c r="AD28" s="85">
        <f t="shared" si="1"/>
        <v>359</v>
      </c>
    </row>
    <row r="29" spans="1:31" x14ac:dyDescent="0.25">
      <c r="A29" s="63" t="s">
        <v>39</v>
      </c>
      <c r="B29" s="63" t="s">
        <v>42</v>
      </c>
      <c r="C29" s="4"/>
      <c r="D29" s="4"/>
      <c r="E29" s="105">
        <f>IFERROR(VLOOKUP($B29,[1]NUM3B!$G$3:$T$143,2,FALSE),0)</f>
        <v>48</v>
      </c>
      <c r="F29" s="105">
        <f>IFERROR(VLOOKUP($B29,[1]NUM3B!$G$3:$T$143,3,FALSE),0)</f>
        <v>44</v>
      </c>
      <c r="G29" s="105">
        <f>IFERROR(VLOOKUP($B29,[1]NUM3B!$G$3:$T$143,4,FALSE),0)</f>
        <v>49</v>
      </c>
      <c r="H29" s="105">
        <f>IFERROR(VLOOKUP($B29,[1]NUM3B!$G$3:$T$143,5,FALSE),0)</f>
        <v>38</v>
      </c>
      <c r="I29" s="105">
        <f>IFERROR(VLOOKUP($B29,[1]NUM3B!$G$3:$T$143,6,FALSE),0)</f>
        <v>35</v>
      </c>
      <c r="J29" s="105">
        <f>IFERROR(VLOOKUP($B29,[1]NUM3B!$G$3:$T$143,7,FALSE),0)</f>
        <v>66</v>
      </c>
      <c r="K29" s="105">
        <f>IFERROR(VLOOKUP($B29,[1]NUM3B!$G$3:$T$143,8,FALSE),0)</f>
        <v>66</v>
      </c>
      <c r="L29" s="105">
        <f>IFERROR(VLOOKUP($B29,[1]NUM3B!$G$3:$T$143,9,FALSE),0)</f>
        <v>86</v>
      </c>
      <c r="M29" s="105">
        <f>IFERROR(VLOOKUP($B29,[1]NUM3B!$G$3:$T$143,10,FALSE),0)</f>
        <v>43</v>
      </c>
      <c r="N29" s="105">
        <f>IFERROR(VLOOKUP($B29,[1]NUM3B!$G$3:$T$143,11,FALSE),0)</f>
        <v>54</v>
      </c>
      <c r="O29" s="105">
        <f>IFERROR(VLOOKUP($B29,[1]NUM3B!$G$3:$T$143,12,FALSE),0)</f>
        <v>40</v>
      </c>
      <c r="P29" s="105">
        <f>IFERROR(VLOOKUP($B29,[1]NUM3B!$G$3:$T$143,13,FALSE),0)</f>
        <v>47</v>
      </c>
      <c r="Q29" s="85">
        <f t="shared" si="3"/>
        <v>616</v>
      </c>
      <c r="R29" s="105">
        <f>IFERROR(VLOOKUP($B29,[1]DEN3B!$G$3:$T$145,2,FALSE),0)</f>
        <v>65</v>
      </c>
      <c r="S29" s="105">
        <f>IFERROR(VLOOKUP($B29,[1]DEN3B!$G$3:$T$145,3,FALSE),0)</f>
        <v>60</v>
      </c>
      <c r="T29" s="105">
        <f>IFERROR(VLOOKUP($B29,[1]DEN3B!$G$3:$T$145,4,FALSE),0)</f>
        <v>83</v>
      </c>
      <c r="U29" s="105">
        <f>IFERROR(VLOOKUP($B29,[1]DEN3B!$G$3:$T$145,5,FALSE),0)</f>
        <v>80</v>
      </c>
      <c r="V29" s="105">
        <f>IFERROR(VLOOKUP($B29,[1]DEN3B!$G$3:$T$145,6,FALSE),0)</f>
        <v>80</v>
      </c>
      <c r="W29" s="105">
        <f>IFERROR(VLOOKUP($B29,[1]DEN3B!$G$3:$T$145,7,FALSE),0)</f>
        <v>67</v>
      </c>
      <c r="X29" s="105">
        <f>IFERROR(VLOOKUP($B29,[1]DEN3B!$G$3:$T$145,8,FALSE),0)</f>
        <v>63</v>
      </c>
      <c r="Y29" s="105">
        <f>IFERROR(VLOOKUP($B29,[1]DEN3B!$G$3:$T$145,9,FALSE),0)</f>
        <v>78</v>
      </c>
      <c r="Z29" s="105">
        <f>IFERROR(VLOOKUP($B29,[1]DEN3B!$G$3:$T$145,10,FALSE),0)</f>
        <v>58</v>
      </c>
      <c r="AA29" s="105">
        <f>IFERROR(VLOOKUP($B29,[1]DEN3B!$G$3:$T$145,11,FALSE),0)</f>
        <v>69</v>
      </c>
      <c r="AB29" s="105">
        <f>IFERROR(VLOOKUP($B29,[1]DEN3B!$G$3:$T$145,12,FALSE),0)</f>
        <v>43</v>
      </c>
      <c r="AC29" s="105">
        <f>IFERROR(VLOOKUP($B29,[1]DEN3B!$G$3:$T$145,13,FALSE),0)</f>
        <v>46</v>
      </c>
      <c r="AD29" s="85">
        <f t="shared" si="1"/>
        <v>792</v>
      </c>
    </row>
    <row r="30" spans="1:31" x14ac:dyDescent="0.25">
      <c r="A30" s="63" t="s">
        <v>39</v>
      </c>
      <c r="B30" s="63" t="s">
        <v>43</v>
      </c>
      <c r="C30" s="4"/>
      <c r="D30" s="4"/>
      <c r="E30" s="105">
        <f>IFERROR(VLOOKUP($B30,[1]NUM3B!$G$3:$T$143,2,FALSE),0)</f>
        <v>6</v>
      </c>
      <c r="F30" s="105">
        <f>IFERROR(VLOOKUP($B30,[1]NUM3B!$G$3:$T$143,3,FALSE),0)</f>
        <v>10</v>
      </c>
      <c r="G30" s="105">
        <f>IFERROR(VLOOKUP($B30,[1]NUM3B!$G$3:$T$143,4,FALSE),0)</f>
        <v>5</v>
      </c>
      <c r="H30" s="105">
        <f>IFERROR(VLOOKUP($B30,[1]NUM3B!$G$3:$T$143,5,FALSE),0)</f>
        <v>9</v>
      </c>
      <c r="I30" s="105">
        <f>IFERROR(VLOOKUP($B30,[1]NUM3B!$G$3:$T$143,6,FALSE),0)</f>
        <v>2</v>
      </c>
      <c r="J30" s="105">
        <f>IFERROR(VLOOKUP($B30,[1]NUM3B!$G$3:$T$143,7,FALSE),0)</f>
        <v>8</v>
      </c>
      <c r="K30" s="105">
        <f>IFERROR(VLOOKUP($B30,[1]NUM3B!$G$3:$T$143,8,FALSE),0)</f>
        <v>4</v>
      </c>
      <c r="L30" s="105">
        <f>IFERROR(VLOOKUP($B30,[1]NUM3B!$G$3:$T$143,9,FALSE),0)</f>
        <v>6</v>
      </c>
      <c r="M30" s="105">
        <f>IFERROR(VLOOKUP($B30,[1]NUM3B!$G$3:$T$143,10,FALSE),0)</f>
        <v>9</v>
      </c>
      <c r="N30" s="105">
        <f>IFERROR(VLOOKUP($B30,[1]NUM3B!$G$3:$T$143,11,FALSE),0)</f>
        <v>10</v>
      </c>
      <c r="O30" s="105">
        <f>IFERROR(VLOOKUP($B30,[1]NUM3B!$G$3:$T$143,12,FALSE),0)</f>
        <v>0</v>
      </c>
      <c r="P30" s="105">
        <f>IFERROR(VLOOKUP($B30,[1]NUM3B!$G$3:$T$143,13,FALSE),0)</f>
        <v>2</v>
      </c>
      <c r="Q30" s="85">
        <f t="shared" si="3"/>
        <v>71</v>
      </c>
      <c r="R30" s="105">
        <f>IFERROR(VLOOKUP($B30,[1]DEN3B!$G$3:$T$145,2,FALSE),0)</f>
        <v>7</v>
      </c>
      <c r="S30" s="105">
        <f>IFERROR(VLOOKUP($B30,[1]DEN3B!$G$3:$T$145,3,FALSE),0)</f>
        <v>11</v>
      </c>
      <c r="T30" s="105">
        <f>IFERROR(VLOOKUP($B30,[1]DEN3B!$G$3:$T$145,4,FALSE),0)</f>
        <v>8</v>
      </c>
      <c r="U30" s="105">
        <f>IFERROR(VLOOKUP($B30,[1]DEN3B!$G$3:$T$145,5,FALSE),0)</f>
        <v>11</v>
      </c>
      <c r="V30" s="105">
        <f>IFERROR(VLOOKUP($B30,[1]DEN3B!$G$3:$T$145,6,FALSE),0)</f>
        <v>6</v>
      </c>
      <c r="W30" s="105">
        <f>IFERROR(VLOOKUP($B30,[1]DEN3B!$G$3:$T$145,7,FALSE),0)</f>
        <v>5</v>
      </c>
      <c r="X30" s="105">
        <f>IFERROR(VLOOKUP($B30,[1]DEN3B!$G$3:$T$145,8,FALSE),0)</f>
        <v>10</v>
      </c>
      <c r="Y30" s="105">
        <f>IFERROR(VLOOKUP($B30,[1]DEN3B!$G$3:$T$145,9,FALSE),0)</f>
        <v>9</v>
      </c>
      <c r="Z30" s="105">
        <f>IFERROR(VLOOKUP($B30,[1]DEN3B!$G$3:$T$145,10,FALSE),0)</f>
        <v>6</v>
      </c>
      <c r="AA30" s="105">
        <f>IFERROR(VLOOKUP($B30,[1]DEN3B!$G$3:$T$145,11,FALSE),0)</f>
        <v>6</v>
      </c>
      <c r="AB30" s="105">
        <f>IFERROR(VLOOKUP($B30,[1]DEN3B!$G$3:$T$145,12,FALSE),0)</f>
        <v>2</v>
      </c>
      <c r="AC30" s="105">
        <f>IFERROR(VLOOKUP($B30,[1]DEN3B!$G$3:$T$145,13,FALSE),0)</f>
        <v>3</v>
      </c>
      <c r="AD30" s="85">
        <f t="shared" si="1"/>
        <v>84</v>
      </c>
    </row>
    <row r="31" spans="1:31" x14ac:dyDescent="0.25">
      <c r="A31" s="63" t="s">
        <v>39</v>
      </c>
      <c r="B31" s="63" t="s">
        <v>44</v>
      </c>
      <c r="C31" s="4"/>
      <c r="D31" s="4"/>
      <c r="E31" s="105">
        <f>IFERROR(VLOOKUP($B31,[1]NUM3B!$G$3:$T$143,2,FALSE),0)</f>
        <v>39</v>
      </c>
      <c r="F31" s="105">
        <f>IFERROR(VLOOKUP($B31,[1]NUM3B!$G$3:$T$143,3,FALSE),0)</f>
        <v>36</v>
      </c>
      <c r="G31" s="105">
        <f>IFERROR(VLOOKUP($B31,[1]NUM3B!$G$3:$T$143,4,FALSE),0)</f>
        <v>44</v>
      </c>
      <c r="H31" s="105">
        <f>IFERROR(VLOOKUP($B31,[1]NUM3B!$G$3:$T$143,5,FALSE),0)</f>
        <v>27</v>
      </c>
      <c r="I31" s="105">
        <f>IFERROR(VLOOKUP($B31,[1]NUM3B!$G$3:$T$143,6,FALSE),0)</f>
        <v>44</v>
      </c>
      <c r="J31" s="105">
        <f>IFERROR(VLOOKUP($B31,[1]NUM3B!$G$3:$T$143,7,FALSE),0)</f>
        <v>35</v>
      </c>
      <c r="K31" s="105">
        <f>IFERROR(VLOOKUP($B31,[1]NUM3B!$G$3:$T$143,8,FALSE),0)</f>
        <v>25</v>
      </c>
      <c r="L31" s="105">
        <f>IFERROR(VLOOKUP($B31,[1]NUM3B!$G$3:$T$143,9,FALSE),0)</f>
        <v>27</v>
      </c>
      <c r="M31" s="105">
        <f>IFERROR(VLOOKUP($B31,[1]NUM3B!$G$3:$T$143,10,FALSE),0)</f>
        <v>15</v>
      </c>
      <c r="N31" s="105">
        <f>IFERROR(VLOOKUP($B31,[1]NUM3B!$G$3:$T$143,11,FALSE),0)</f>
        <v>36</v>
      </c>
      <c r="O31" s="105">
        <f>IFERROR(VLOOKUP($B31,[1]NUM3B!$G$3:$T$143,12,FALSE),0)</f>
        <v>28</v>
      </c>
      <c r="P31" s="105">
        <f>IFERROR(VLOOKUP($B31,[1]NUM3B!$G$3:$T$143,13,FALSE),0)</f>
        <v>25</v>
      </c>
      <c r="Q31" s="85">
        <f t="shared" si="3"/>
        <v>381</v>
      </c>
      <c r="R31" s="105">
        <f>IFERROR(VLOOKUP($B31,[1]DEN3B!$G$3:$T$145,2,FALSE),0)</f>
        <v>50</v>
      </c>
      <c r="S31" s="105">
        <f>IFERROR(VLOOKUP($B31,[1]DEN3B!$G$3:$T$145,3,FALSE),0)</f>
        <v>60</v>
      </c>
      <c r="T31" s="105">
        <f>IFERROR(VLOOKUP($B31,[1]DEN3B!$G$3:$T$145,4,FALSE),0)</f>
        <v>56</v>
      </c>
      <c r="U31" s="105">
        <f>IFERROR(VLOOKUP($B31,[1]DEN3B!$G$3:$T$145,5,FALSE),0)</f>
        <v>60</v>
      </c>
      <c r="V31" s="105">
        <f>IFERROR(VLOOKUP($B31,[1]DEN3B!$G$3:$T$145,6,FALSE),0)</f>
        <v>43</v>
      </c>
      <c r="W31" s="105">
        <f>IFERROR(VLOOKUP($B31,[1]DEN3B!$G$3:$T$145,7,FALSE),0)</f>
        <v>45</v>
      </c>
      <c r="X31" s="105">
        <f>IFERROR(VLOOKUP($B31,[1]DEN3B!$G$3:$T$145,8,FALSE),0)</f>
        <v>38</v>
      </c>
      <c r="Y31" s="105">
        <f>IFERROR(VLOOKUP($B31,[1]DEN3B!$G$3:$T$145,9,FALSE),0)</f>
        <v>46</v>
      </c>
      <c r="Z31" s="105">
        <f>IFERROR(VLOOKUP($B31,[1]DEN3B!$G$3:$T$145,10,FALSE),0)</f>
        <v>34</v>
      </c>
      <c r="AA31" s="105">
        <f>IFERROR(VLOOKUP($B31,[1]DEN3B!$G$3:$T$145,11,FALSE),0)</f>
        <v>44</v>
      </c>
      <c r="AB31" s="105">
        <f>IFERROR(VLOOKUP($B31,[1]DEN3B!$G$3:$T$145,12,FALSE),0)</f>
        <v>34</v>
      </c>
      <c r="AC31" s="105">
        <f>IFERROR(VLOOKUP($B31,[1]DEN3B!$G$3:$T$145,13,FALSE),0)</f>
        <v>26</v>
      </c>
      <c r="AD31" s="85">
        <f t="shared" si="1"/>
        <v>536</v>
      </c>
    </row>
    <row r="32" spans="1:31" x14ac:dyDescent="0.25">
      <c r="A32" s="63" t="s">
        <v>39</v>
      </c>
      <c r="B32" s="63" t="s">
        <v>45</v>
      </c>
      <c r="C32" s="4"/>
      <c r="D32" s="4"/>
      <c r="E32" s="105">
        <f>IFERROR(VLOOKUP($B32,[1]NUM3B!$G$3:$T$143,2,FALSE),0)</f>
        <v>0</v>
      </c>
      <c r="F32" s="105">
        <f>IFERROR(VLOOKUP($B32,[1]NUM3B!$G$3:$T$143,3,FALSE),0)</f>
        <v>0</v>
      </c>
      <c r="G32" s="105">
        <f>IFERROR(VLOOKUP($B32,[1]NUM3B!$G$3:$T$143,4,FALSE),0)</f>
        <v>0</v>
      </c>
      <c r="H32" s="105">
        <f>IFERROR(VLOOKUP($B32,[1]NUM3B!$G$3:$T$143,5,FALSE),0)</f>
        <v>0</v>
      </c>
      <c r="I32" s="105">
        <f>IFERROR(VLOOKUP($B32,[1]NUM3B!$G$3:$T$143,6,FALSE),0)</f>
        <v>0</v>
      </c>
      <c r="J32" s="105">
        <f>IFERROR(VLOOKUP($B32,[1]NUM3B!$G$3:$T$143,7,FALSE),0)</f>
        <v>0</v>
      </c>
      <c r="K32" s="105">
        <f>IFERROR(VLOOKUP($B32,[1]NUM3B!$G$3:$T$143,8,FALSE),0)</f>
        <v>0</v>
      </c>
      <c r="L32" s="105">
        <f>IFERROR(VLOOKUP($B32,[1]NUM3B!$G$3:$T$143,9,FALSE),0)</f>
        <v>0</v>
      </c>
      <c r="M32" s="105">
        <f>IFERROR(VLOOKUP($B32,[1]NUM3B!$G$3:$T$143,10,FALSE),0)</f>
        <v>0</v>
      </c>
      <c r="N32" s="105">
        <f>IFERROR(VLOOKUP($B32,[1]NUM3B!$G$3:$T$143,11,FALSE),0)</f>
        <v>0</v>
      </c>
      <c r="O32" s="105">
        <f>IFERROR(VLOOKUP($B32,[1]NUM3B!$G$3:$T$143,12,FALSE),0)</f>
        <v>0</v>
      </c>
      <c r="P32" s="105">
        <f>IFERROR(VLOOKUP($B32,[1]NUM3B!$G$3:$T$143,13,FALSE),0)</f>
        <v>0</v>
      </c>
      <c r="Q32" s="85">
        <f t="shared" si="3"/>
        <v>0</v>
      </c>
      <c r="R32" s="105">
        <f>IFERROR(VLOOKUP($B32,[1]DEN3B!$G$3:$T$145,2,FALSE),0)</f>
        <v>0</v>
      </c>
      <c r="S32" s="105">
        <f>IFERROR(VLOOKUP($B32,[1]DEN3B!$G$3:$T$145,3,FALSE),0)</f>
        <v>0</v>
      </c>
      <c r="T32" s="105">
        <f>IFERROR(VLOOKUP($B32,[1]DEN3B!$G$3:$T$145,4,FALSE),0)</f>
        <v>0</v>
      </c>
      <c r="U32" s="105">
        <f>IFERROR(VLOOKUP($B32,[1]DEN3B!$G$3:$T$145,5,FALSE),0)</f>
        <v>0</v>
      </c>
      <c r="V32" s="105">
        <f>IFERROR(VLOOKUP($B32,[1]DEN3B!$G$3:$T$145,6,FALSE),0)</f>
        <v>0</v>
      </c>
      <c r="W32" s="105">
        <f>IFERROR(VLOOKUP($B32,[1]DEN3B!$G$3:$T$145,7,FALSE),0)</f>
        <v>0</v>
      </c>
      <c r="X32" s="105">
        <f>IFERROR(VLOOKUP($B32,[1]DEN3B!$G$3:$T$145,8,FALSE),0)</f>
        <v>0</v>
      </c>
      <c r="Y32" s="105">
        <f>IFERROR(VLOOKUP($B32,[1]DEN3B!$G$3:$T$145,9,FALSE),0)</f>
        <v>0</v>
      </c>
      <c r="Z32" s="105">
        <f>IFERROR(VLOOKUP($B32,[1]DEN3B!$G$3:$T$145,10,FALSE),0)</f>
        <v>0</v>
      </c>
      <c r="AA32" s="105">
        <f>IFERROR(VLOOKUP($B32,[1]DEN3B!$G$3:$T$145,11,FALSE),0)</f>
        <v>0</v>
      </c>
      <c r="AB32" s="105">
        <f>IFERROR(VLOOKUP($B32,[1]DEN3B!$G$3:$T$145,12,FALSE),0)</f>
        <v>0</v>
      </c>
      <c r="AC32" s="105">
        <f>IFERROR(VLOOKUP($B32,[1]DEN3B!$G$3:$T$145,13,FALSE),0)</f>
        <v>0</v>
      </c>
      <c r="AD32" s="85">
        <f t="shared" si="1"/>
        <v>0</v>
      </c>
    </row>
    <row r="33" spans="1:31" x14ac:dyDescent="0.25">
      <c r="A33" s="63" t="s">
        <v>39</v>
      </c>
      <c r="B33" s="63" t="s">
        <v>46</v>
      </c>
      <c r="C33" s="4"/>
      <c r="D33" s="4"/>
      <c r="E33" s="105">
        <f>IFERROR(VLOOKUP($B33,[1]NUM3B!$G$3:$T$143,2,FALSE),0)</f>
        <v>0</v>
      </c>
      <c r="F33" s="105">
        <f>IFERROR(VLOOKUP($B33,[1]NUM3B!$G$3:$T$143,3,FALSE),0)</f>
        <v>0</v>
      </c>
      <c r="G33" s="105">
        <f>IFERROR(VLOOKUP($B33,[1]NUM3B!$G$3:$T$143,4,FALSE),0)</f>
        <v>0</v>
      </c>
      <c r="H33" s="105">
        <f>IFERROR(VLOOKUP($B33,[1]NUM3B!$G$3:$T$143,5,FALSE),0)</f>
        <v>1</v>
      </c>
      <c r="I33" s="105">
        <f>IFERROR(VLOOKUP($B33,[1]NUM3B!$G$3:$T$143,6,FALSE),0)</f>
        <v>1</v>
      </c>
      <c r="J33" s="105">
        <f>IFERROR(VLOOKUP($B33,[1]NUM3B!$G$3:$T$143,7,FALSE),0)</f>
        <v>3</v>
      </c>
      <c r="K33" s="105">
        <f>IFERROR(VLOOKUP($B33,[1]NUM3B!$G$3:$T$143,8,FALSE),0)</f>
        <v>1</v>
      </c>
      <c r="L33" s="105">
        <f>IFERROR(VLOOKUP($B33,[1]NUM3B!$G$3:$T$143,9,FALSE),0)</f>
        <v>0</v>
      </c>
      <c r="M33" s="105">
        <f>IFERROR(VLOOKUP($B33,[1]NUM3B!$G$3:$T$143,10,FALSE),0)</f>
        <v>1</v>
      </c>
      <c r="N33" s="105">
        <f>IFERROR(VLOOKUP($B33,[1]NUM3B!$G$3:$T$143,11,FALSE),0)</f>
        <v>0</v>
      </c>
      <c r="O33" s="105">
        <f>IFERROR(VLOOKUP($B33,[1]NUM3B!$G$3:$T$143,12,FALSE),0)</f>
        <v>0</v>
      </c>
      <c r="P33" s="105">
        <f>IFERROR(VLOOKUP($B33,[1]NUM3B!$G$3:$T$143,13,FALSE),0)</f>
        <v>0</v>
      </c>
      <c r="Q33" s="85">
        <f t="shared" si="3"/>
        <v>7</v>
      </c>
      <c r="R33" s="105">
        <f>IFERROR(VLOOKUP($B33,[1]DEN3B!$G$3:$T$145,2,FALSE),0)</f>
        <v>2</v>
      </c>
      <c r="S33" s="105">
        <f>IFERROR(VLOOKUP($B33,[1]DEN3B!$G$3:$T$145,3,FALSE),0)</f>
        <v>0</v>
      </c>
      <c r="T33" s="105">
        <f>IFERROR(VLOOKUP($B33,[1]DEN3B!$G$3:$T$145,4,FALSE),0)</f>
        <v>3</v>
      </c>
      <c r="U33" s="105">
        <f>IFERROR(VLOOKUP($B33,[1]DEN3B!$G$3:$T$145,5,FALSE),0)</f>
        <v>2</v>
      </c>
      <c r="V33" s="105">
        <f>IFERROR(VLOOKUP($B33,[1]DEN3B!$G$3:$T$145,6,FALSE),0)</f>
        <v>1</v>
      </c>
      <c r="W33" s="105">
        <f>IFERROR(VLOOKUP($B33,[1]DEN3B!$G$3:$T$145,7,FALSE),0)</f>
        <v>2</v>
      </c>
      <c r="X33" s="105">
        <f>IFERROR(VLOOKUP($B33,[1]DEN3B!$G$3:$T$145,8,FALSE),0)</f>
        <v>0</v>
      </c>
      <c r="Y33" s="105">
        <f>IFERROR(VLOOKUP($B33,[1]DEN3B!$G$3:$T$145,9,FALSE),0)</f>
        <v>3</v>
      </c>
      <c r="Z33" s="105">
        <f>IFERROR(VLOOKUP($B33,[1]DEN3B!$G$3:$T$145,10,FALSE),0)</f>
        <v>4</v>
      </c>
      <c r="AA33" s="105">
        <f>IFERROR(VLOOKUP($B33,[1]DEN3B!$G$3:$T$145,11,FALSE),0)</f>
        <v>2</v>
      </c>
      <c r="AB33" s="105">
        <f>IFERROR(VLOOKUP($B33,[1]DEN3B!$G$3:$T$145,12,FALSE),0)</f>
        <v>0</v>
      </c>
      <c r="AC33" s="105">
        <f>IFERROR(VLOOKUP($B33,[1]DEN3B!$G$3:$T$145,13,FALSE),0)</f>
        <v>0</v>
      </c>
      <c r="AD33" s="85">
        <f t="shared" si="1"/>
        <v>19</v>
      </c>
    </row>
    <row r="34" spans="1:31" x14ac:dyDescent="0.25">
      <c r="A34" s="63" t="s">
        <v>39</v>
      </c>
      <c r="B34" s="63" t="s">
        <v>47</v>
      </c>
      <c r="C34" s="4"/>
      <c r="D34" s="4"/>
      <c r="E34" s="105">
        <f>IFERROR(VLOOKUP($B34,[1]NUM3B!$G$3:$T$143,2,FALSE),0)</f>
        <v>10</v>
      </c>
      <c r="F34" s="105">
        <f>IFERROR(VLOOKUP($B34,[1]NUM3B!$G$3:$T$143,3,FALSE),0)</f>
        <v>4</v>
      </c>
      <c r="G34" s="105">
        <f>IFERROR(VLOOKUP($B34,[1]NUM3B!$G$3:$T$143,4,FALSE),0)</f>
        <v>2</v>
      </c>
      <c r="H34" s="105">
        <f>IFERROR(VLOOKUP($B34,[1]NUM3B!$G$3:$T$143,5,FALSE),0)</f>
        <v>13</v>
      </c>
      <c r="I34" s="105">
        <f>IFERROR(VLOOKUP($B34,[1]NUM3B!$G$3:$T$143,6,FALSE),0)</f>
        <v>16</v>
      </c>
      <c r="J34" s="105">
        <f>IFERROR(VLOOKUP($B34,[1]NUM3B!$G$3:$T$143,7,FALSE),0)</f>
        <v>15</v>
      </c>
      <c r="K34" s="105">
        <f>IFERROR(VLOOKUP($B34,[1]NUM3B!$G$3:$T$143,8,FALSE),0)</f>
        <v>2</v>
      </c>
      <c r="L34" s="105">
        <f>IFERROR(VLOOKUP($B34,[1]NUM3B!$G$3:$T$143,9,FALSE),0)</f>
        <v>4</v>
      </c>
      <c r="M34" s="105">
        <f>IFERROR(VLOOKUP($B34,[1]NUM3B!$G$3:$T$143,10,FALSE),0)</f>
        <v>0</v>
      </c>
      <c r="N34" s="105">
        <f>IFERROR(VLOOKUP($B34,[1]NUM3B!$G$3:$T$143,11,FALSE),0)</f>
        <v>0</v>
      </c>
      <c r="O34" s="105">
        <f>IFERROR(VLOOKUP($B34,[1]NUM3B!$G$3:$T$143,12,FALSE),0)</f>
        <v>0</v>
      </c>
      <c r="P34" s="105">
        <f>IFERROR(VLOOKUP($B34,[1]NUM3B!$G$3:$T$143,13,FALSE),0)</f>
        <v>0</v>
      </c>
      <c r="Q34" s="85">
        <f t="shared" si="3"/>
        <v>66</v>
      </c>
      <c r="R34" s="105">
        <f>IFERROR(VLOOKUP($B34,[1]DEN3B!$G$3:$T$145,2,FALSE),0)</f>
        <v>9</v>
      </c>
      <c r="S34" s="105">
        <f>IFERROR(VLOOKUP($B34,[1]DEN3B!$G$3:$T$145,3,FALSE),0)</f>
        <v>9</v>
      </c>
      <c r="T34" s="105">
        <f>IFERROR(VLOOKUP($B34,[1]DEN3B!$G$3:$T$145,4,FALSE),0)</f>
        <v>13</v>
      </c>
      <c r="U34" s="105">
        <f>IFERROR(VLOOKUP($B34,[1]DEN3B!$G$3:$T$145,5,FALSE),0)</f>
        <v>11</v>
      </c>
      <c r="V34" s="105">
        <f>IFERROR(VLOOKUP($B34,[1]DEN3B!$G$3:$T$145,6,FALSE),0)</f>
        <v>8</v>
      </c>
      <c r="W34" s="105">
        <f>IFERROR(VLOOKUP($B34,[1]DEN3B!$G$3:$T$145,7,FALSE),0)</f>
        <v>9</v>
      </c>
      <c r="X34" s="105">
        <f>IFERROR(VLOOKUP($B34,[1]DEN3B!$G$3:$T$145,8,FALSE),0)</f>
        <v>5</v>
      </c>
      <c r="Y34" s="105">
        <f>IFERROR(VLOOKUP($B34,[1]DEN3B!$G$3:$T$145,9,FALSE),0)</f>
        <v>9</v>
      </c>
      <c r="Z34" s="105">
        <f>IFERROR(VLOOKUP($B34,[1]DEN3B!$G$3:$T$145,10,FALSE),0)</f>
        <v>0</v>
      </c>
      <c r="AA34" s="105">
        <f>IFERROR(VLOOKUP($B34,[1]DEN3B!$G$3:$T$145,11,FALSE),0)</f>
        <v>0</v>
      </c>
      <c r="AB34" s="105">
        <f>IFERROR(VLOOKUP($B34,[1]DEN3B!$G$3:$T$145,12,FALSE),0)</f>
        <v>0</v>
      </c>
      <c r="AC34" s="105">
        <f>IFERROR(VLOOKUP($B34,[1]DEN3B!$G$3:$T$145,13,FALSE),0)</f>
        <v>0</v>
      </c>
      <c r="AD34" s="85">
        <f t="shared" si="1"/>
        <v>73</v>
      </c>
    </row>
    <row r="35" spans="1:31" x14ac:dyDescent="0.25">
      <c r="A35" s="63" t="s">
        <v>39</v>
      </c>
      <c r="B35" s="63" t="s">
        <v>48</v>
      </c>
      <c r="C35" s="4"/>
      <c r="D35" s="4"/>
      <c r="E35" s="105">
        <f>IFERROR(VLOOKUP($B35,[1]NUM3B!$G$3:$T$143,2,FALSE),0)</f>
        <v>0</v>
      </c>
      <c r="F35" s="105">
        <f>IFERROR(VLOOKUP($B35,[1]NUM3B!$G$3:$T$143,3,FALSE),0)</f>
        <v>0</v>
      </c>
      <c r="G35" s="105">
        <f>IFERROR(VLOOKUP($B35,[1]NUM3B!$G$3:$T$143,4,FALSE),0)</f>
        <v>0</v>
      </c>
      <c r="H35" s="105">
        <f>IFERROR(VLOOKUP($B35,[1]NUM3B!$G$3:$T$143,5,FALSE),0)</f>
        <v>0</v>
      </c>
      <c r="I35" s="105">
        <f>IFERROR(VLOOKUP($B35,[1]NUM3B!$G$3:$T$143,6,FALSE),0)</f>
        <v>0</v>
      </c>
      <c r="J35" s="105">
        <f>IFERROR(VLOOKUP($B35,[1]NUM3B!$G$3:$T$143,7,FALSE),0)</f>
        <v>0</v>
      </c>
      <c r="K35" s="105">
        <f>IFERROR(VLOOKUP($B35,[1]NUM3B!$G$3:$T$143,8,FALSE),0)</f>
        <v>0</v>
      </c>
      <c r="L35" s="105">
        <f>IFERROR(VLOOKUP($B35,[1]NUM3B!$G$3:$T$143,9,FALSE),0)</f>
        <v>0</v>
      </c>
      <c r="M35" s="105">
        <f>IFERROR(VLOOKUP($B35,[1]NUM3B!$G$3:$T$143,10,FALSE),0)</f>
        <v>0</v>
      </c>
      <c r="N35" s="105">
        <f>IFERROR(VLOOKUP($B35,[1]NUM3B!$G$3:$T$143,11,FALSE),0)</f>
        <v>0</v>
      </c>
      <c r="O35" s="105">
        <f>IFERROR(VLOOKUP($B35,[1]NUM3B!$G$3:$T$143,12,FALSE),0)</f>
        <v>0</v>
      </c>
      <c r="P35" s="105">
        <f>IFERROR(VLOOKUP($B35,[1]NUM3B!$G$3:$T$143,13,FALSE),0)</f>
        <v>0</v>
      </c>
      <c r="Q35" s="85">
        <f t="shared" si="3"/>
        <v>0</v>
      </c>
      <c r="R35" s="105">
        <f>IFERROR(VLOOKUP($B35,[1]DEN3B!$G$3:$T$145,2,FALSE),0)</f>
        <v>2</v>
      </c>
      <c r="S35" s="105">
        <f>IFERROR(VLOOKUP($B35,[1]DEN3B!$G$3:$T$145,3,FALSE),0)</f>
        <v>1</v>
      </c>
      <c r="T35" s="105">
        <f>IFERROR(VLOOKUP($B35,[1]DEN3B!$G$3:$T$145,4,FALSE),0)</f>
        <v>1</v>
      </c>
      <c r="U35" s="105">
        <f>IFERROR(VLOOKUP($B35,[1]DEN3B!$G$3:$T$145,5,FALSE),0)</f>
        <v>0</v>
      </c>
      <c r="V35" s="105">
        <f>IFERROR(VLOOKUP($B35,[1]DEN3B!$G$3:$T$145,6,FALSE),0)</f>
        <v>0</v>
      </c>
      <c r="W35" s="105">
        <f>IFERROR(VLOOKUP($B35,[1]DEN3B!$G$3:$T$145,7,FALSE),0)</f>
        <v>0</v>
      </c>
      <c r="X35" s="105">
        <f>IFERROR(VLOOKUP($B35,[1]DEN3B!$G$3:$T$145,8,FALSE),0)</f>
        <v>2</v>
      </c>
      <c r="Y35" s="105">
        <f>IFERROR(VLOOKUP($B35,[1]DEN3B!$G$3:$T$145,9,FALSE),0)</f>
        <v>0</v>
      </c>
      <c r="Z35" s="105">
        <f>IFERROR(VLOOKUP($B35,[1]DEN3B!$G$3:$T$145,10,FALSE),0)</f>
        <v>0</v>
      </c>
      <c r="AA35" s="105">
        <f>IFERROR(VLOOKUP($B35,[1]DEN3B!$G$3:$T$145,11,FALSE),0)</f>
        <v>2</v>
      </c>
      <c r="AB35" s="105">
        <f>IFERROR(VLOOKUP($B35,[1]DEN3B!$G$3:$T$145,12,FALSE),0)</f>
        <v>1</v>
      </c>
      <c r="AC35" s="105">
        <f>IFERROR(VLOOKUP($B35,[1]DEN3B!$G$3:$T$145,13,FALSE),0)</f>
        <v>0</v>
      </c>
      <c r="AD35" s="85">
        <f t="shared" si="1"/>
        <v>9</v>
      </c>
    </row>
    <row r="36" spans="1:31" x14ac:dyDescent="0.25">
      <c r="A36" s="63" t="s">
        <v>39</v>
      </c>
      <c r="B36" s="63" t="s">
        <v>49</v>
      </c>
      <c r="C36" s="4"/>
      <c r="D36" s="4"/>
      <c r="E36" s="105">
        <f>IFERROR(VLOOKUP($B36,[1]NUM3B!$G$3:$T$143,2,FALSE),0)</f>
        <v>8</v>
      </c>
      <c r="F36" s="105">
        <f>IFERROR(VLOOKUP($B36,[1]NUM3B!$G$3:$T$143,3,FALSE),0)</f>
        <v>0</v>
      </c>
      <c r="G36" s="105">
        <f>IFERROR(VLOOKUP($B36,[1]NUM3B!$G$3:$T$143,4,FALSE),0)</f>
        <v>4</v>
      </c>
      <c r="H36" s="105">
        <f>IFERROR(VLOOKUP($B36,[1]NUM3B!$G$3:$T$143,5,FALSE),0)</f>
        <v>1</v>
      </c>
      <c r="I36" s="105">
        <f>IFERROR(VLOOKUP($B36,[1]NUM3B!$G$3:$T$143,6,FALSE),0)</f>
        <v>7</v>
      </c>
      <c r="J36" s="105">
        <f>IFERROR(VLOOKUP($B36,[1]NUM3B!$G$3:$T$143,7,FALSE),0)</f>
        <v>4</v>
      </c>
      <c r="K36" s="105">
        <f>IFERROR(VLOOKUP($B36,[1]NUM3B!$G$3:$T$143,8,FALSE),0)</f>
        <v>1</v>
      </c>
      <c r="L36" s="105">
        <f>IFERROR(VLOOKUP($B36,[1]NUM3B!$G$3:$T$143,9,FALSE),0)</f>
        <v>5</v>
      </c>
      <c r="M36" s="105">
        <f>IFERROR(VLOOKUP($B36,[1]NUM3B!$G$3:$T$143,10,FALSE),0)</f>
        <v>0</v>
      </c>
      <c r="N36" s="105">
        <f>IFERROR(VLOOKUP($B36,[1]NUM3B!$G$3:$T$143,11,FALSE),0)</f>
        <v>2</v>
      </c>
      <c r="O36" s="105">
        <f>IFERROR(VLOOKUP($B36,[1]NUM3B!$G$3:$T$143,12,FALSE),0)</f>
        <v>5</v>
      </c>
      <c r="P36" s="105">
        <f>IFERROR(VLOOKUP($B36,[1]NUM3B!$G$3:$T$143,13,FALSE),0)</f>
        <v>4</v>
      </c>
      <c r="Q36" s="85">
        <f t="shared" si="3"/>
        <v>41</v>
      </c>
      <c r="R36" s="105">
        <f>IFERROR(VLOOKUP($B36,[1]DEN3B!$G$3:$T$145,2,FALSE),0)</f>
        <v>4</v>
      </c>
      <c r="S36" s="105">
        <f>IFERROR(VLOOKUP($B36,[1]DEN3B!$G$3:$T$145,3,FALSE),0)</f>
        <v>5</v>
      </c>
      <c r="T36" s="105">
        <f>IFERROR(VLOOKUP($B36,[1]DEN3B!$G$3:$T$145,4,FALSE),0)</f>
        <v>3</v>
      </c>
      <c r="U36" s="105">
        <f>IFERROR(VLOOKUP($B36,[1]DEN3B!$G$3:$T$145,5,FALSE),0)</f>
        <v>6</v>
      </c>
      <c r="V36" s="105">
        <f>IFERROR(VLOOKUP($B36,[1]DEN3B!$G$3:$T$145,6,FALSE),0)</f>
        <v>5</v>
      </c>
      <c r="W36" s="105">
        <f>IFERROR(VLOOKUP($B36,[1]DEN3B!$G$3:$T$145,7,FALSE),0)</f>
        <v>3</v>
      </c>
      <c r="X36" s="105">
        <f>IFERROR(VLOOKUP($B36,[1]DEN3B!$G$3:$T$145,8,FALSE),0)</f>
        <v>1</v>
      </c>
      <c r="Y36" s="105">
        <f>IFERROR(VLOOKUP($B36,[1]DEN3B!$G$3:$T$145,9,FALSE),0)</f>
        <v>4</v>
      </c>
      <c r="Z36" s="105">
        <f>IFERROR(VLOOKUP($B36,[1]DEN3B!$G$3:$T$145,10,FALSE),0)</f>
        <v>2</v>
      </c>
      <c r="AA36" s="105">
        <f>IFERROR(VLOOKUP($B36,[1]DEN3B!$G$3:$T$145,11,FALSE),0)</f>
        <v>4</v>
      </c>
      <c r="AB36" s="105">
        <f>IFERROR(VLOOKUP($B36,[1]DEN3B!$G$3:$T$145,12,FALSE),0)</f>
        <v>4</v>
      </c>
      <c r="AC36" s="105">
        <f>IFERROR(VLOOKUP($B36,[1]DEN3B!$G$3:$T$145,13,FALSE),0)</f>
        <v>4</v>
      </c>
      <c r="AD36" s="85">
        <f t="shared" si="1"/>
        <v>45</v>
      </c>
    </row>
    <row r="37" spans="1:31" x14ac:dyDescent="0.25">
      <c r="A37" s="11" t="s">
        <v>39</v>
      </c>
      <c r="B37" s="3" t="s">
        <v>50</v>
      </c>
      <c r="C37" s="4"/>
      <c r="D37" s="4"/>
      <c r="E37" s="105">
        <f>IFERROR(VLOOKUP($B37,[1]NUM3B!$G$3:$T$143,2,FALSE),0)</f>
        <v>1</v>
      </c>
      <c r="F37" s="105">
        <f>IFERROR(VLOOKUP($B37,[1]NUM3B!$G$3:$T$143,3,FALSE),0)</f>
        <v>3</v>
      </c>
      <c r="G37" s="105">
        <f>IFERROR(VLOOKUP($B37,[1]NUM3B!$G$3:$T$143,4,FALSE),0)</f>
        <v>3</v>
      </c>
      <c r="H37" s="105">
        <f>IFERROR(VLOOKUP($B37,[1]NUM3B!$G$3:$T$143,5,FALSE),0)</f>
        <v>4</v>
      </c>
      <c r="I37" s="105">
        <f>IFERROR(VLOOKUP($B37,[1]NUM3B!$G$3:$T$143,6,FALSE),0)</f>
        <v>3</v>
      </c>
      <c r="J37" s="105">
        <f>IFERROR(VLOOKUP($B37,[1]NUM3B!$G$3:$T$143,7,FALSE),0)</f>
        <v>4</v>
      </c>
      <c r="K37" s="105">
        <f>IFERROR(VLOOKUP($B37,[1]NUM3B!$G$3:$T$143,8,FALSE),0)</f>
        <v>8</v>
      </c>
      <c r="L37" s="105">
        <f>IFERROR(VLOOKUP($B37,[1]NUM3B!$G$3:$T$143,9,FALSE),0)</f>
        <v>4</v>
      </c>
      <c r="M37" s="105">
        <f>IFERROR(VLOOKUP($B37,[1]NUM3B!$G$3:$T$143,10,FALSE),0)</f>
        <v>1</v>
      </c>
      <c r="N37" s="105">
        <f>IFERROR(VLOOKUP($B37,[1]NUM3B!$G$3:$T$143,11,FALSE),0)</f>
        <v>4</v>
      </c>
      <c r="O37" s="105">
        <f>IFERROR(VLOOKUP($B37,[1]NUM3B!$G$3:$T$143,12,FALSE),0)</f>
        <v>3</v>
      </c>
      <c r="P37" s="105">
        <f>IFERROR(VLOOKUP($B37,[1]NUM3B!$G$3:$T$143,13,FALSE),0)</f>
        <v>6</v>
      </c>
      <c r="Q37" s="85">
        <f t="shared" si="3"/>
        <v>44</v>
      </c>
      <c r="R37" s="105">
        <f>IFERROR(VLOOKUP($B37,[1]DEN3B!$G$3:$T$145,2,FALSE),0)</f>
        <v>8</v>
      </c>
      <c r="S37" s="105">
        <f>IFERROR(VLOOKUP($B37,[1]DEN3B!$G$3:$T$145,3,FALSE),0)</f>
        <v>9</v>
      </c>
      <c r="T37" s="105">
        <f>IFERROR(VLOOKUP($B37,[1]DEN3B!$G$3:$T$145,4,FALSE),0)</f>
        <v>10</v>
      </c>
      <c r="U37" s="105">
        <f>IFERROR(VLOOKUP($B37,[1]DEN3B!$G$3:$T$145,5,FALSE),0)</f>
        <v>7</v>
      </c>
      <c r="V37" s="105">
        <f>IFERROR(VLOOKUP($B37,[1]DEN3B!$G$3:$T$145,6,FALSE),0)</f>
        <v>7</v>
      </c>
      <c r="W37" s="105">
        <f>IFERROR(VLOOKUP($B37,[1]DEN3B!$G$3:$T$145,7,FALSE),0)</f>
        <v>9</v>
      </c>
      <c r="X37" s="105">
        <f>IFERROR(VLOOKUP($B37,[1]DEN3B!$G$3:$T$145,8,FALSE),0)</f>
        <v>5</v>
      </c>
      <c r="Y37" s="105">
        <f>IFERROR(VLOOKUP($B37,[1]DEN3B!$G$3:$T$145,9,FALSE),0)</f>
        <v>8</v>
      </c>
      <c r="Z37" s="105">
        <f>IFERROR(VLOOKUP($B37,[1]DEN3B!$G$3:$T$145,10,FALSE),0)</f>
        <v>5</v>
      </c>
      <c r="AA37" s="105">
        <f>IFERROR(VLOOKUP($B37,[1]DEN3B!$G$3:$T$145,11,FALSE),0)</f>
        <v>9</v>
      </c>
      <c r="AB37" s="105">
        <f>IFERROR(VLOOKUP($B37,[1]DEN3B!$G$3:$T$145,12,FALSE),0)</f>
        <v>4</v>
      </c>
      <c r="AC37" s="105">
        <f>IFERROR(VLOOKUP($B37,[1]DEN3B!$G$3:$T$145,13,FALSE),0)</f>
        <v>5</v>
      </c>
      <c r="AD37" s="85">
        <f t="shared" si="1"/>
        <v>86</v>
      </c>
    </row>
    <row r="38" spans="1:31" x14ac:dyDescent="0.25">
      <c r="A38" s="11" t="s">
        <v>39</v>
      </c>
      <c r="B38" s="2" t="s">
        <v>301</v>
      </c>
      <c r="C38" s="4"/>
      <c r="D38" s="4"/>
      <c r="E38" s="105">
        <f>IFERROR(VLOOKUP($B38,[1]NUM3B!$G$3:$T$143,2,FALSE),0)</f>
        <v>0</v>
      </c>
      <c r="F38" s="105">
        <f>IFERROR(VLOOKUP($B38,[1]NUM3B!$G$3:$T$143,3,FALSE),0)</f>
        <v>0</v>
      </c>
      <c r="G38" s="105">
        <f>IFERROR(VLOOKUP($B38,[1]NUM3B!$G$3:$T$143,4,FALSE),0)</f>
        <v>0</v>
      </c>
      <c r="H38" s="105">
        <f>IFERROR(VLOOKUP($B38,[1]NUM3B!$G$3:$T$143,5,FALSE),0)</f>
        <v>0</v>
      </c>
      <c r="I38" s="105">
        <f>IFERROR(VLOOKUP($B38,[1]NUM3B!$G$3:$T$143,6,FALSE),0)</f>
        <v>0</v>
      </c>
      <c r="J38" s="105">
        <f>IFERROR(VLOOKUP($B38,[1]NUM3B!$G$3:$T$143,7,FALSE),0)</f>
        <v>0</v>
      </c>
      <c r="K38" s="105">
        <f>IFERROR(VLOOKUP($B38,[1]NUM3B!$G$3:$T$143,8,FALSE),0)</f>
        <v>0</v>
      </c>
      <c r="L38" s="105">
        <f>IFERROR(VLOOKUP($B38,[1]NUM3B!$G$3:$T$143,9,FALSE),0)</f>
        <v>0</v>
      </c>
      <c r="M38" s="105">
        <f>IFERROR(VLOOKUP($B38,[1]NUM3B!$G$3:$T$143,10,FALSE),0)</f>
        <v>7</v>
      </c>
      <c r="N38" s="105">
        <f>IFERROR(VLOOKUP($B38,[1]NUM3B!$G$3:$T$143,11,FALSE),0)</f>
        <v>5</v>
      </c>
      <c r="O38" s="105">
        <f>IFERROR(VLOOKUP($B38,[1]NUM3B!$G$3:$T$143,12,FALSE),0)</f>
        <v>9</v>
      </c>
      <c r="P38" s="105">
        <f>IFERROR(VLOOKUP($B38,[1]NUM3B!$G$3:$T$143,13,FALSE),0)</f>
        <v>6</v>
      </c>
      <c r="Q38" s="88">
        <f>SUM(E38:P38)</f>
        <v>27</v>
      </c>
      <c r="R38" s="105">
        <f>IFERROR(VLOOKUP($B38,[1]DEN3B!$G$3:$T$145,2,FALSE),0)</f>
        <v>0</v>
      </c>
      <c r="S38" s="105">
        <f>IFERROR(VLOOKUP($B38,[1]DEN3B!$G$3:$T$145,3,FALSE),0)</f>
        <v>0</v>
      </c>
      <c r="T38" s="105">
        <f>IFERROR(VLOOKUP($B38,[1]DEN3B!$G$3:$T$145,4,FALSE),0)</f>
        <v>0</v>
      </c>
      <c r="U38" s="105">
        <f>IFERROR(VLOOKUP($B38,[1]DEN3B!$G$3:$T$145,5,FALSE),0)</f>
        <v>0</v>
      </c>
      <c r="V38" s="105">
        <f>IFERROR(VLOOKUP($B38,[1]DEN3B!$G$3:$T$145,6,FALSE),0)</f>
        <v>0</v>
      </c>
      <c r="W38" s="105">
        <f>IFERROR(VLOOKUP($B38,[1]DEN3B!$G$3:$T$145,7,FALSE),0)</f>
        <v>0</v>
      </c>
      <c r="X38" s="105">
        <f>IFERROR(VLOOKUP($B38,[1]DEN3B!$G$3:$T$145,8,FALSE),0)</f>
        <v>0</v>
      </c>
      <c r="Y38" s="105">
        <f>IFERROR(VLOOKUP($B38,[1]DEN3B!$G$3:$T$145,9,FALSE),0)</f>
        <v>8</v>
      </c>
      <c r="Z38" s="105">
        <f>IFERROR(VLOOKUP($B38,[1]DEN3B!$G$3:$T$145,10,FALSE),0)</f>
        <v>13</v>
      </c>
      <c r="AA38" s="105">
        <f>IFERROR(VLOOKUP($B38,[1]DEN3B!$G$3:$T$145,11,FALSE),0)</f>
        <v>11</v>
      </c>
      <c r="AB38" s="105">
        <f>IFERROR(VLOOKUP($B38,[1]DEN3B!$G$3:$T$145,12,FALSE),0)</f>
        <v>11</v>
      </c>
      <c r="AC38" s="105">
        <f>IFERROR(VLOOKUP($B38,[1]DEN3B!$G$3:$T$145,13,FALSE),0)</f>
        <v>18</v>
      </c>
      <c r="AD38" s="88">
        <f>SUM(R38:AC38)</f>
        <v>61</v>
      </c>
    </row>
    <row r="39" spans="1:31" x14ac:dyDescent="0.25">
      <c r="A39" s="11" t="s">
        <v>39</v>
      </c>
      <c r="B39" s="2" t="s">
        <v>302</v>
      </c>
      <c r="C39" s="4"/>
      <c r="D39" s="4"/>
      <c r="E39" s="105">
        <f>IFERROR(VLOOKUP($B39,[1]NUM3B!$G$3:$T$143,2,FALSE),0)</f>
        <v>0</v>
      </c>
      <c r="F39" s="105">
        <f>IFERROR(VLOOKUP($B39,[1]NUM3B!$G$3:$T$143,3,FALSE),0)</f>
        <v>0</v>
      </c>
      <c r="G39" s="105">
        <f>IFERROR(VLOOKUP($B39,[1]NUM3B!$G$3:$T$143,4,FALSE),0)</f>
        <v>0</v>
      </c>
      <c r="H39" s="105">
        <f>IFERROR(VLOOKUP($B39,[1]NUM3B!$G$3:$T$143,5,FALSE),0)</f>
        <v>0</v>
      </c>
      <c r="I39" s="105">
        <f>IFERROR(VLOOKUP($B39,[1]NUM3B!$G$3:$T$143,6,FALSE),0)</f>
        <v>0</v>
      </c>
      <c r="J39" s="105">
        <f>IFERROR(VLOOKUP($B39,[1]NUM3B!$G$3:$T$143,7,FALSE),0)</f>
        <v>0</v>
      </c>
      <c r="K39" s="105">
        <f>IFERROR(VLOOKUP($B39,[1]NUM3B!$G$3:$T$143,8,FALSE),0)</f>
        <v>0</v>
      </c>
      <c r="L39" s="105">
        <f>IFERROR(VLOOKUP($B39,[1]NUM3B!$G$3:$T$143,9,FALSE),0)</f>
        <v>0</v>
      </c>
      <c r="M39" s="105">
        <f>IFERROR(VLOOKUP($B39,[1]NUM3B!$G$3:$T$143,10,FALSE),0)</f>
        <v>2</v>
      </c>
      <c r="N39" s="105">
        <f>IFERROR(VLOOKUP($B39,[1]NUM3B!$G$3:$T$143,11,FALSE),0)</f>
        <v>7</v>
      </c>
      <c r="O39" s="105">
        <f>IFERROR(VLOOKUP($B39,[1]NUM3B!$G$3:$T$143,12,FALSE),0)</f>
        <v>10</v>
      </c>
      <c r="P39" s="105">
        <f>IFERROR(VLOOKUP($B39,[1]NUM3B!$G$3:$T$143,13,FALSE),0)</f>
        <v>7</v>
      </c>
      <c r="Q39" s="88">
        <f>SUM(E39:P39)</f>
        <v>26</v>
      </c>
      <c r="R39" s="105">
        <f>IFERROR(VLOOKUP($B39,[1]DEN3B!$G$3:$T$145,2,FALSE),0)</f>
        <v>0</v>
      </c>
      <c r="S39" s="105">
        <f>IFERROR(VLOOKUP($B39,[1]DEN3B!$G$3:$T$145,3,FALSE),0)</f>
        <v>0</v>
      </c>
      <c r="T39" s="105">
        <f>IFERROR(VLOOKUP($B39,[1]DEN3B!$G$3:$T$145,4,FALSE),0)</f>
        <v>0</v>
      </c>
      <c r="U39" s="105">
        <f>IFERROR(VLOOKUP($B39,[1]DEN3B!$G$3:$T$145,5,FALSE),0)</f>
        <v>0</v>
      </c>
      <c r="V39" s="105">
        <f>IFERROR(VLOOKUP($B39,[1]DEN3B!$G$3:$T$145,6,FALSE),0)</f>
        <v>0</v>
      </c>
      <c r="W39" s="105">
        <f>IFERROR(VLOOKUP($B39,[1]DEN3B!$G$3:$T$145,7,FALSE),0)</f>
        <v>0</v>
      </c>
      <c r="X39" s="105">
        <f>IFERROR(VLOOKUP($B39,[1]DEN3B!$G$3:$T$145,8,FALSE),0)</f>
        <v>0</v>
      </c>
      <c r="Y39" s="105">
        <f>IFERROR(VLOOKUP($B39,[1]DEN3B!$G$3:$T$145,9,FALSE),0)</f>
        <v>0</v>
      </c>
      <c r="Z39" s="105">
        <f>IFERROR(VLOOKUP($B39,[1]DEN3B!$G$3:$T$145,10,FALSE),0)</f>
        <v>8</v>
      </c>
      <c r="AA39" s="105">
        <f>IFERROR(VLOOKUP($B39,[1]DEN3B!$G$3:$T$145,11,FALSE),0)</f>
        <v>12</v>
      </c>
      <c r="AB39" s="105">
        <f>IFERROR(VLOOKUP($B39,[1]DEN3B!$G$3:$T$145,12,FALSE),0)</f>
        <v>9</v>
      </c>
      <c r="AC39" s="105">
        <f>IFERROR(VLOOKUP($B39,[1]DEN3B!$G$3:$T$145,13,FALSE),0)</f>
        <v>13</v>
      </c>
      <c r="AD39" s="88">
        <f>SUM(R39:AC39)</f>
        <v>42</v>
      </c>
    </row>
    <row r="40" spans="1:31" ht="15.75" thickBot="1" x14ac:dyDescent="0.3">
      <c r="A40" s="137" t="s">
        <v>231</v>
      </c>
      <c r="B40" s="138"/>
      <c r="C40" s="57">
        <f>D40/'Metas Muni'!J6</f>
        <v>0.91202582728006443</v>
      </c>
      <c r="D40" s="58">
        <f>Q40/AD40</f>
        <v>0.72962066182405161</v>
      </c>
      <c r="E40" s="101">
        <f>SUM(E27:E39)</f>
        <v>165</v>
      </c>
      <c r="F40" s="101">
        <f t="shared" ref="F40:P40" si="4">SUM(F27:F39)</f>
        <v>147</v>
      </c>
      <c r="G40" s="101">
        <f t="shared" si="4"/>
        <v>163</v>
      </c>
      <c r="H40" s="101">
        <f t="shared" si="4"/>
        <v>128</v>
      </c>
      <c r="I40" s="101">
        <f t="shared" si="4"/>
        <v>153</v>
      </c>
      <c r="J40" s="101">
        <f t="shared" si="4"/>
        <v>182</v>
      </c>
      <c r="K40" s="101">
        <f t="shared" si="4"/>
        <v>159</v>
      </c>
      <c r="L40" s="101">
        <f t="shared" si="4"/>
        <v>174</v>
      </c>
      <c r="M40" s="101">
        <f t="shared" si="4"/>
        <v>105</v>
      </c>
      <c r="N40" s="101">
        <f t="shared" si="4"/>
        <v>175</v>
      </c>
      <c r="O40" s="101">
        <f t="shared" si="4"/>
        <v>125</v>
      </c>
      <c r="P40" s="101">
        <f t="shared" si="4"/>
        <v>132</v>
      </c>
      <c r="Q40" s="101">
        <f>SUM(Q27:Q39)</f>
        <v>1808</v>
      </c>
      <c r="R40" s="101">
        <f>SUM(R27:R39)</f>
        <v>236</v>
      </c>
      <c r="S40" s="101">
        <f t="shared" ref="S40:AD40" si="5">SUM(S27:S39)</f>
        <v>211</v>
      </c>
      <c r="T40" s="101">
        <f t="shared" si="5"/>
        <v>260</v>
      </c>
      <c r="U40" s="101">
        <f t="shared" si="5"/>
        <v>241</v>
      </c>
      <c r="V40" s="101">
        <f t="shared" si="5"/>
        <v>201</v>
      </c>
      <c r="W40" s="101">
        <f t="shared" si="5"/>
        <v>182</v>
      </c>
      <c r="X40" s="101">
        <f t="shared" si="5"/>
        <v>197</v>
      </c>
      <c r="Y40" s="101">
        <f t="shared" si="5"/>
        <v>243</v>
      </c>
      <c r="Z40" s="101">
        <f t="shared" si="5"/>
        <v>180</v>
      </c>
      <c r="AA40" s="101">
        <f t="shared" si="5"/>
        <v>209</v>
      </c>
      <c r="AB40" s="101">
        <f t="shared" si="5"/>
        <v>162</v>
      </c>
      <c r="AC40" s="101">
        <f t="shared" si="5"/>
        <v>156</v>
      </c>
      <c r="AD40" s="101">
        <f t="shared" si="5"/>
        <v>2478</v>
      </c>
      <c r="AE40" s="13"/>
    </row>
    <row r="41" spans="1:31" ht="15.75" thickBot="1" x14ac:dyDescent="0.3">
      <c r="A41" s="12" t="s">
        <v>52</v>
      </c>
      <c r="B41" s="63" t="s">
        <v>53</v>
      </c>
      <c r="C41" s="4"/>
      <c r="D41" s="4"/>
      <c r="E41" s="105">
        <f>IFERROR(VLOOKUP($B41,[1]NUM3B!$G$3:$T$143,2,FALSE),0)</f>
        <v>0</v>
      </c>
      <c r="F41" s="105">
        <f>IFERROR(VLOOKUP($B41,[1]NUM3B!$G$3:$T$143,3,FALSE),0)</f>
        <v>0</v>
      </c>
      <c r="G41" s="105">
        <f>IFERROR(VLOOKUP($B41,[1]NUM3B!$G$3:$T$143,4,FALSE),0)</f>
        <v>0</v>
      </c>
      <c r="H41" s="105">
        <f>IFERROR(VLOOKUP($B41,[1]NUM3B!$G$3:$T$143,5,FALSE),0)</f>
        <v>1</v>
      </c>
      <c r="I41" s="105">
        <f>IFERROR(VLOOKUP($B41,[1]NUM3B!$G$3:$T$143,6,FALSE),0)</f>
        <v>2</v>
      </c>
      <c r="J41" s="105">
        <f>IFERROR(VLOOKUP($B41,[1]NUM3B!$G$3:$T$143,7,FALSE),0)</f>
        <v>1</v>
      </c>
      <c r="K41" s="105">
        <f>IFERROR(VLOOKUP($B41,[1]NUM3B!$G$3:$T$143,8,FALSE),0)</f>
        <v>1</v>
      </c>
      <c r="L41" s="105">
        <f>IFERROR(VLOOKUP($B41,[1]NUM3B!$G$3:$T$143,9,FALSE),0)</f>
        <v>3</v>
      </c>
      <c r="M41" s="105">
        <f>IFERROR(VLOOKUP($B41,[1]NUM3B!$G$3:$T$143,10,FALSE),0)</f>
        <v>0</v>
      </c>
      <c r="N41" s="105">
        <f>IFERROR(VLOOKUP($B41,[1]NUM3B!$G$3:$T$143,11,FALSE),0)</f>
        <v>0</v>
      </c>
      <c r="O41" s="105">
        <f>IFERROR(VLOOKUP($B41,[1]NUM3B!$G$3:$T$143,12,FALSE),0)</f>
        <v>0</v>
      </c>
      <c r="P41" s="105">
        <f>IFERROR(VLOOKUP($B41,[1]NUM3B!$G$3:$T$143,13,FALSE),0)</f>
        <v>0</v>
      </c>
      <c r="Q41" s="89">
        <f>SUM(E41:P41)</f>
        <v>8</v>
      </c>
      <c r="R41" s="105">
        <f>IFERROR(VLOOKUP($B41,[1]DEN3B!$G$3:$T$145,2,FALSE),0)</f>
        <v>0</v>
      </c>
      <c r="S41" s="105">
        <f>IFERROR(VLOOKUP($B41,[1]DEN3B!$G$3:$T$145,3,FALSE),0)</f>
        <v>0</v>
      </c>
      <c r="T41" s="105">
        <f>IFERROR(VLOOKUP($B41,[1]DEN3B!$G$3:$T$145,4,FALSE),0)</f>
        <v>2</v>
      </c>
      <c r="U41" s="105">
        <f>IFERROR(VLOOKUP($B41,[1]DEN3B!$G$3:$T$145,5,FALSE),0)</f>
        <v>3</v>
      </c>
      <c r="V41" s="105">
        <f>IFERROR(VLOOKUP($B41,[1]DEN3B!$G$3:$T$145,6,FALSE),0)</f>
        <v>0</v>
      </c>
      <c r="W41" s="105">
        <f>IFERROR(VLOOKUP($B41,[1]DEN3B!$G$3:$T$145,7,FALSE),0)</f>
        <v>1</v>
      </c>
      <c r="X41" s="105">
        <f>IFERROR(VLOOKUP($B41,[1]DEN3B!$G$3:$T$145,8,FALSE),0)</f>
        <v>0</v>
      </c>
      <c r="Y41" s="105">
        <f>IFERROR(VLOOKUP($B41,[1]DEN3B!$G$3:$T$145,9,FALSE),0)</f>
        <v>1</v>
      </c>
      <c r="Z41" s="105">
        <f>IFERROR(VLOOKUP($B41,[1]DEN3B!$G$3:$T$145,10,FALSE),0)</f>
        <v>1</v>
      </c>
      <c r="AA41" s="105">
        <f>IFERROR(VLOOKUP($B41,[1]DEN3B!$G$3:$T$145,11,FALSE),0)</f>
        <v>1</v>
      </c>
      <c r="AB41" s="105">
        <f>IFERROR(VLOOKUP($B41,[1]DEN3B!$G$3:$T$145,12,FALSE),0)</f>
        <v>1</v>
      </c>
      <c r="AC41" s="105">
        <f>IFERROR(VLOOKUP($B41,[1]DEN3B!$G$3:$T$145,13,FALSE),0)</f>
        <v>1</v>
      </c>
      <c r="AD41" s="85">
        <f>SUM(R41:AC41)</f>
        <v>11</v>
      </c>
    </row>
    <row r="42" spans="1:31" ht="15.75" thickBot="1" x14ac:dyDescent="0.3">
      <c r="A42" s="12" t="s">
        <v>52</v>
      </c>
      <c r="B42" s="63" t="s">
        <v>54</v>
      </c>
      <c r="C42" s="4"/>
      <c r="D42" s="4"/>
      <c r="E42" s="105">
        <f>IFERROR(VLOOKUP($B42,[1]NUM3B!$G$3:$T$143,2,FALSE),0)</f>
        <v>0</v>
      </c>
      <c r="F42" s="105">
        <f>IFERROR(VLOOKUP($B42,[1]NUM3B!$G$3:$T$143,3,FALSE),0)</f>
        <v>0</v>
      </c>
      <c r="G42" s="105">
        <f>IFERROR(VLOOKUP($B42,[1]NUM3B!$G$3:$T$143,4,FALSE),0)</f>
        <v>0</v>
      </c>
      <c r="H42" s="105">
        <f>IFERROR(VLOOKUP($B42,[1]NUM3B!$G$3:$T$143,5,FALSE),0)</f>
        <v>0</v>
      </c>
      <c r="I42" s="105">
        <f>IFERROR(VLOOKUP($B42,[1]NUM3B!$G$3:$T$143,6,FALSE),0)</f>
        <v>3</v>
      </c>
      <c r="J42" s="105">
        <f>IFERROR(VLOOKUP($B42,[1]NUM3B!$G$3:$T$143,7,FALSE),0)</f>
        <v>0</v>
      </c>
      <c r="K42" s="105">
        <f>IFERROR(VLOOKUP($B42,[1]NUM3B!$G$3:$T$143,8,FALSE),0)</f>
        <v>2</v>
      </c>
      <c r="L42" s="105">
        <f>IFERROR(VLOOKUP($B42,[1]NUM3B!$G$3:$T$143,9,FALSE),0)</f>
        <v>1</v>
      </c>
      <c r="M42" s="105">
        <f>IFERROR(VLOOKUP($B42,[1]NUM3B!$G$3:$T$143,10,FALSE),0)</f>
        <v>1</v>
      </c>
      <c r="N42" s="105">
        <f>IFERROR(VLOOKUP($B42,[1]NUM3B!$G$3:$T$143,11,FALSE),0)</f>
        <v>3</v>
      </c>
      <c r="O42" s="105">
        <f>IFERROR(VLOOKUP($B42,[1]NUM3B!$G$3:$T$143,12,FALSE),0)</f>
        <v>0</v>
      </c>
      <c r="P42" s="105">
        <f>IFERROR(VLOOKUP($B42,[1]NUM3B!$G$3:$T$143,13,FALSE),0)</f>
        <v>0</v>
      </c>
      <c r="Q42" s="89">
        <f>SUM(E42:P42)</f>
        <v>10</v>
      </c>
      <c r="R42" s="105">
        <f>IFERROR(VLOOKUP($B42,[1]DEN3B!$G$3:$T$145,2,FALSE),0)</f>
        <v>3</v>
      </c>
      <c r="S42" s="105">
        <f>IFERROR(VLOOKUP($B42,[1]DEN3B!$G$3:$T$145,3,FALSE),0)</f>
        <v>0</v>
      </c>
      <c r="T42" s="105">
        <f>IFERROR(VLOOKUP($B42,[1]DEN3B!$G$3:$T$145,4,FALSE),0)</f>
        <v>1</v>
      </c>
      <c r="U42" s="105">
        <f>IFERROR(VLOOKUP($B42,[1]DEN3B!$G$3:$T$145,5,FALSE),0)</f>
        <v>0</v>
      </c>
      <c r="V42" s="105">
        <f>IFERROR(VLOOKUP($B42,[1]DEN3B!$G$3:$T$145,6,FALSE),0)</f>
        <v>1</v>
      </c>
      <c r="W42" s="105">
        <f>IFERROR(VLOOKUP($B42,[1]DEN3B!$G$3:$T$145,7,FALSE),0)</f>
        <v>1</v>
      </c>
      <c r="X42" s="105">
        <f>IFERROR(VLOOKUP($B42,[1]DEN3B!$G$3:$T$145,8,FALSE),0)</f>
        <v>0</v>
      </c>
      <c r="Y42" s="105">
        <f>IFERROR(VLOOKUP($B42,[1]DEN3B!$G$3:$T$145,9,FALSE),0)</f>
        <v>0</v>
      </c>
      <c r="Z42" s="105">
        <f>IFERROR(VLOOKUP($B42,[1]DEN3B!$G$3:$T$145,10,FALSE),0)</f>
        <v>4</v>
      </c>
      <c r="AA42" s="105">
        <f>IFERROR(VLOOKUP($B42,[1]DEN3B!$G$3:$T$145,11,FALSE),0)</f>
        <v>1</v>
      </c>
      <c r="AB42" s="105">
        <f>IFERROR(VLOOKUP($B42,[1]DEN3B!$G$3:$T$145,12,FALSE),0)</f>
        <v>0</v>
      </c>
      <c r="AC42" s="105">
        <f>IFERROR(VLOOKUP($B42,[1]DEN3B!$G$3:$T$145,13,FALSE),0)</f>
        <v>0</v>
      </c>
      <c r="AD42" s="85">
        <f>SUM(R42:AC42)</f>
        <v>11</v>
      </c>
    </row>
    <row r="43" spans="1:31" ht="15.75" thickBot="1" x14ac:dyDescent="0.3">
      <c r="A43" s="12" t="s">
        <v>52</v>
      </c>
      <c r="B43" s="63" t="s">
        <v>55</v>
      </c>
      <c r="C43" s="4"/>
      <c r="D43" s="4"/>
      <c r="E43" s="105">
        <f>IFERROR(VLOOKUP($B43,[1]NUM3B!$G$3:$T$143,2,FALSE),0)</f>
        <v>0</v>
      </c>
      <c r="F43" s="105">
        <f>IFERROR(VLOOKUP($B43,[1]NUM3B!$G$3:$T$143,3,FALSE),0)</f>
        <v>0</v>
      </c>
      <c r="G43" s="105">
        <f>IFERROR(VLOOKUP($B43,[1]NUM3B!$G$3:$T$143,4,FALSE),0)</f>
        <v>0</v>
      </c>
      <c r="H43" s="105">
        <f>IFERROR(VLOOKUP($B43,[1]NUM3B!$G$3:$T$143,5,FALSE),0)</f>
        <v>1</v>
      </c>
      <c r="I43" s="105">
        <f>IFERROR(VLOOKUP($B43,[1]NUM3B!$G$3:$T$143,6,FALSE),0)</f>
        <v>0</v>
      </c>
      <c r="J43" s="105">
        <f>IFERROR(VLOOKUP($B43,[1]NUM3B!$G$3:$T$143,7,FALSE),0)</f>
        <v>1</v>
      </c>
      <c r="K43" s="105">
        <f>IFERROR(VLOOKUP($B43,[1]NUM3B!$G$3:$T$143,8,FALSE),0)</f>
        <v>1</v>
      </c>
      <c r="L43" s="105">
        <f>IFERROR(VLOOKUP($B43,[1]NUM3B!$G$3:$T$143,9,FALSE),0)</f>
        <v>1</v>
      </c>
      <c r="M43" s="105">
        <f>IFERROR(VLOOKUP($B43,[1]NUM3B!$G$3:$T$143,10,FALSE),0)</f>
        <v>0</v>
      </c>
      <c r="N43" s="105">
        <f>IFERROR(VLOOKUP($B43,[1]NUM3B!$G$3:$T$143,11,FALSE),0)</f>
        <v>0</v>
      </c>
      <c r="O43" s="105">
        <f>IFERROR(VLOOKUP($B43,[1]NUM3B!$G$3:$T$143,12,FALSE),0)</f>
        <v>0</v>
      </c>
      <c r="P43" s="105">
        <f>IFERROR(VLOOKUP($B43,[1]NUM3B!$G$3:$T$143,13,FALSE),0)</f>
        <v>0</v>
      </c>
      <c r="Q43" s="89">
        <f>SUM(E43:P43)</f>
        <v>4</v>
      </c>
      <c r="R43" s="105">
        <f>IFERROR(VLOOKUP($B43,[1]DEN3B!$G$3:$T$145,2,FALSE),0)</f>
        <v>0</v>
      </c>
      <c r="S43" s="105">
        <f>IFERROR(VLOOKUP($B43,[1]DEN3B!$G$3:$T$145,3,FALSE),0)</f>
        <v>0</v>
      </c>
      <c r="T43" s="105">
        <f>IFERROR(VLOOKUP($B43,[1]DEN3B!$G$3:$T$145,4,FALSE),0)</f>
        <v>0</v>
      </c>
      <c r="U43" s="105">
        <f>IFERROR(VLOOKUP($B43,[1]DEN3B!$G$3:$T$145,5,FALSE),0)</f>
        <v>0</v>
      </c>
      <c r="V43" s="105">
        <f>IFERROR(VLOOKUP($B43,[1]DEN3B!$G$3:$T$145,6,FALSE),0)</f>
        <v>1</v>
      </c>
      <c r="W43" s="105">
        <f>IFERROR(VLOOKUP($B43,[1]DEN3B!$G$3:$T$145,7,FALSE),0)</f>
        <v>2</v>
      </c>
      <c r="X43" s="105">
        <f>IFERROR(VLOOKUP($B43,[1]DEN3B!$G$3:$T$145,8,FALSE),0)</f>
        <v>1</v>
      </c>
      <c r="Y43" s="105">
        <f>IFERROR(VLOOKUP($B43,[1]DEN3B!$G$3:$T$145,9,FALSE),0)</f>
        <v>0</v>
      </c>
      <c r="Z43" s="105">
        <f>IFERROR(VLOOKUP($B43,[1]DEN3B!$G$3:$T$145,10,FALSE),0)</f>
        <v>1</v>
      </c>
      <c r="AA43" s="105">
        <f>IFERROR(VLOOKUP($B43,[1]DEN3B!$G$3:$T$145,11,FALSE),0)</f>
        <v>0</v>
      </c>
      <c r="AB43" s="105">
        <f>IFERROR(VLOOKUP($B43,[1]DEN3B!$G$3:$T$145,12,FALSE),0)</f>
        <v>1</v>
      </c>
      <c r="AC43" s="105">
        <f>IFERROR(VLOOKUP($B43,[1]DEN3B!$G$3:$T$145,13,FALSE),0)</f>
        <v>0</v>
      </c>
      <c r="AD43" s="85">
        <f>SUM(R43:AC43)</f>
        <v>6</v>
      </c>
    </row>
    <row r="44" spans="1:31" ht="15.75" thickBot="1" x14ac:dyDescent="0.3">
      <c r="A44" s="12" t="s">
        <v>52</v>
      </c>
      <c r="B44" s="63" t="s">
        <v>56</v>
      </c>
      <c r="C44" s="4"/>
      <c r="D44" s="4"/>
      <c r="E44" s="105">
        <f>IFERROR(VLOOKUP($B44,[1]NUM3B!$G$3:$T$143,2,FALSE),0)</f>
        <v>0</v>
      </c>
      <c r="F44" s="105">
        <f>IFERROR(VLOOKUP($B44,[1]NUM3B!$G$3:$T$143,3,FALSE),0)</f>
        <v>0</v>
      </c>
      <c r="G44" s="105">
        <f>IFERROR(VLOOKUP($B44,[1]NUM3B!$G$3:$T$143,4,FALSE),0)</f>
        <v>0</v>
      </c>
      <c r="H44" s="105">
        <f>IFERROR(VLOOKUP($B44,[1]NUM3B!$G$3:$T$143,5,FALSE),0)</f>
        <v>0</v>
      </c>
      <c r="I44" s="105">
        <f>IFERROR(VLOOKUP($B44,[1]NUM3B!$G$3:$T$143,6,FALSE),0)</f>
        <v>0</v>
      </c>
      <c r="J44" s="105">
        <f>IFERROR(VLOOKUP($B44,[1]NUM3B!$G$3:$T$143,7,FALSE),0)</f>
        <v>0</v>
      </c>
      <c r="K44" s="105">
        <f>IFERROR(VLOOKUP($B44,[1]NUM3B!$G$3:$T$143,8,FALSE),0)</f>
        <v>4</v>
      </c>
      <c r="L44" s="105">
        <f>IFERROR(VLOOKUP($B44,[1]NUM3B!$G$3:$T$143,9,FALSE),0)</f>
        <v>0</v>
      </c>
      <c r="M44" s="105">
        <f>IFERROR(VLOOKUP($B44,[1]NUM3B!$G$3:$T$143,10,FALSE),0)</f>
        <v>0</v>
      </c>
      <c r="N44" s="105">
        <f>IFERROR(VLOOKUP($B44,[1]NUM3B!$G$3:$T$143,11,FALSE),0)</f>
        <v>0</v>
      </c>
      <c r="O44" s="105">
        <f>IFERROR(VLOOKUP($B44,[1]NUM3B!$G$3:$T$143,12,FALSE),0)</f>
        <v>0</v>
      </c>
      <c r="P44" s="105">
        <f>IFERROR(VLOOKUP($B44,[1]NUM3B!$G$3:$T$143,13,FALSE),0)</f>
        <v>0</v>
      </c>
      <c r="Q44" s="89">
        <f>SUM(E44:P44)</f>
        <v>4</v>
      </c>
      <c r="R44" s="105">
        <f>IFERROR(VLOOKUP($B44,[1]DEN3B!$G$3:$T$145,2,FALSE),0)</f>
        <v>0</v>
      </c>
      <c r="S44" s="105">
        <f>IFERROR(VLOOKUP($B44,[1]DEN3B!$G$3:$T$145,3,FALSE),0)</f>
        <v>0</v>
      </c>
      <c r="T44" s="105">
        <f>IFERROR(VLOOKUP($B44,[1]DEN3B!$G$3:$T$145,4,FALSE),0)</f>
        <v>0</v>
      </c>
      <c r="U44" s="105">
        <f>IFERROR(VLOOKUP($B44,[1]DEN3B!$G$3:$T$145,5,FALSE),0)</f>
        <v>0</v>
      </c>
      <c r="V44" s="105">
        <f>IFERROR(VLOOKUP($B44,[1]DEN3B!$G$3:$T$145,6,FALSE),0)</f>
        <v>0</v>
      </c>
      <c r="W44" s="105">
        <f>IFERROR(VLOOKUP($B44,[1]DEN3B!$G$3:$T$145,7,FALSE),0)</f>
        <v>2</v>
      </c>
      <c r="X44" s="105">
        <f>IFERROR(VLOOKUP($B44,[1]DEN3B!$G$3:$T$145,8,FALSE),0)</f>
        <v>0</v>
      </c>
      <c r="Y44" s="105">
        <f>IFERROR(VLOOKUP($B44,[1]DEN3B!$G$3:$T$145,9,FALSE),0)</f>
        <v>1</v>
      </c>
      <c r="Z44" s="105">
        <f>IFERROR(VLOOKUP($B44,[1]DEN3B!$G$3:$T$145,10,FALSE),0)</f>
        <v>1</v>
      </c>
      <c r="AA44" s="105">
        <f>IFERROR(VLOOKUP($B44,[1]DEN3B!$G$3:$T$145,11,FALSE),0)</f>
        <v>1</v>
      </c>
      <c r="AB44" s="105">
        <f>IFERROR(VLOOKUP($B44,[1]DEN3B!$G$3:$T$145,12,FALSE),0)</f>
        <v>2</v>
      </c>
      <c r="AC44" s="105">
        <f>IFERROR(VLOOKUP($B44,[1]DEN3B!$G$3:$T$145,13,FALSE),0)</f>
        <v>0</v>
      </c>
      <c r="AD44" s="85">
        <f>SUM(R44:AC44)</f>
        <v>7</v>
      </c>
    </row>
    <row r="45" spans="1:31" ht="15.75" thickBot="1" x14ac:dyDescent="0.3">
      <c r="A45" s="151" t="s">
        <v>57</v>
      </c>
      <c r="B45" s="152"/>
      <c r="C45" s="57">
        <f>D45/'Metas Muni'!J7</f>
        <v>0.82539682539682535</v>
      </c>
      <c r="D45" s="64">
        <f>Q45/AD45</f>
        <v>0.74285714285714288</v>
      </c>
      <c r="E45" s="90">
        <f>SUM(E41:E44)</f>
        <v>0</v>
      </c>
      <c r="F45" s="90">
        <f>SUM(F41:F44)</f>
        <v>0</v>
      </c>
      <c r="G45" s="90">
        <f>SUM(G41:G44)</f>
        <v>0</v>
      </c>
      <c r="H45" s="90">
        <f>SUM(H41:H44)</f>
        <v>2</v>
      </c>
      <c r="I45" s="90">
        <f t="shared" ref="I45:N45" si="6">SUM(I41:I44)</f>
        <v>5</v>
      </c>
      <c r="J45" s="90">
        <f t="shared" si="6"/>
        <v>2</v>
      </c>
      <c r="K45" s="90">
        <f t="shared" si="6"/>
        <v>8</v>
      </c>
      <c r="L45" s="90">
        <f t="shared" si="6"/>
        <v>5</v>
      </c>
      <c r="M45" s="90">
        <f t="shared" si="6"/>
        <v>1</v>
      </c>
      <c r="N45" s="90">
        <f t="shared" si="6"/>
        <v>3</v>
      </c>
      <c r="O45" s="90">
        <f>SUM(O41:O44)</f>
        <v>0</v>
      </c>
      <c r="P45" s="90">
        <f>SUM(P41:P44)</f>
        <v>0</v>
      </c>
      <c r="Q45" s="90">
        <f t="shared" ref="Q45:AD45" si="7">SUM(Q41:Q44)</f>
        <v>26</v>
      </c>
      <c r="R45" s="90">
        <f t="shared" si="7"/>
        <v>3</v>
      </c>
      <c r="S45" s="90">
        <f t="shared" si="7"/>
        <v>0</v>
      </c>
      <c r="T45" s="90">
        <f t="shared" si="7"/>
        <v>3</v>
      </c>
      <c r="U45" s="90">
        <f t="shared" si="7"/>
        <v>3</v>
      </c>
      <c r="V45" s="90">
        <f t="shared" si="7"/>
        <v>2</v>
      </c>
      <c r="W45" s="90">
        <f t="shared" si="7"/>
        <v>6</v>
      </c>
      <c r="X45" s="90">
        <f t="shared" si="7"/>
        <v>1</v>
      </c>
      <c r="Y45" s="90">
        <f t="shared" si="7"/>
        <v>2</v>
      </c>
      <c r="Z45" s="90">
        <f t="shared" si="7"/>
        <v>7</v>
      </c>
      <c r="AA45" s="90">
        <f t="shared" si="7"/>
        <v>3</v>
      </c>
      <c r="AB45" s="90">
        <f t="shared" si="7"/>
        <v>4</v>
      </c>
      <c r="AC45" s="90">
        <f t="shared" si="7"/>
        <v>1</v>
      </c>
      <c r="AD45" s="90">
        <f t="shared" si="7"/>
        <v>35</v>
      </c>
    </row>
    <row r="46" spans="1:31" ht="15.75" thickBot="1" x14ac:dyDescent="0.3">
      <c r="A46" s="12" t="s">
        <v>58</v>
      </c>
      <c r="B46" s="63" t="s">
        <v>59</v>
      </c>
      <c r="C46" s="4"/>
      <c r="D46" s="4"/>
      <c r="E46" s="105">
        <f>IFERROR(VLOOKUP($B46,[1]NUM3B!$G$3:$T$143,2,FALSE),0)</f>
        <v>0</v>
      </c>
      <c r="F46" s="105">
        <f>IFERROR(VLOOKUP($B46,[1]NUM3B!$G$3:$T$143,3,FALSE),0)</f>
        <v>0</v>
      </c>
      <c r="G46" s="105">
        <f>IFERROR(VLOOKUP($B46,[1]NUM3B!$G$3:$T$143,4,FALSE),0)</f>
        <v>2</v>
      </c>
      <c r="H46" s="105">
        <f>IFERROR(VLOOKUP($B46,[1]NUM3B!$G$3:$T$143,5,FALSE),0)</f>
        <v>2</v>
      </c>
      <c r="I46" s="105">
        <f>IFERROR(VLOOKUP($B46,[1]NUM3B!$G$3:$T$143,6,FALSE),0)</f>
        <v>3</v>
      </c>
      <c r="J46" s="105">
        <f>IFERROR(VLOOKUP($B46,[1]NUM3B!$G$3:$T$143,7,FALSE),0)</f>
        <v>4</v>
      </c>
      <c r="K46" s="105">
        <f>IFERROR(VLOOKUP($B46,[1]NUM3B!$G$3:$T$143,8,FALSE),0)</f>
        <v>5</v>
      </c>
      <c r="L46" s="105">
        <f>IFERROR(VLOOKUP($B46,[1]NUM3B!$G$3:$T$143,9,FALSE),0)</f>
        <v>0</v>
      </c>
      <c r="M46" s="105">
        <f>IFERROR(VLOOKUP($B46,[1]NUM3B!$G$3:$T$143,10,FALSE),0)</f>
        <v>13</v>
      </c>
      <c r="N46" s="105">
        <f>IFERROR(VLOOKUP($B46,[1]NUM3B!$G$3:$T$143,11,FALSE),0)</f>
        <v>14</v>
      </c>
      <c r="O46" s="105">
        <f>IFERROR(VLOOKUP($B46,[1]NUM3B!$G$3:$T$143,12,FALSE),0)</f>
        <v>3</v>
      </c>
      <c r="P46" s="105">
        <f>IFERROR(VLOOKUP($B46,[1]NUM3B!$G$3:$T$143,13,FALSE),0)</f>
        <v>0</v>
      </c>
      <c r="Q46" s="82">
        <f>SUM(E46:P46)</f>
        <v>46</v>
      </c>
      <c r="R46" s="105">
        <f>IFERROR(VLOOKUP($B46,[1]DEN3B!$G$3:$T$145,2,FALSE),0)</f>
        <v>0</v>
      </c>
      <c r="S46" s="105">
        <f>IFERROR(VLOOKUP($B46,[1]DEN3B!$G$3:$T$145,3,FALSE),0)</f>
        <v>3</v>
      </c>
      <c r="T46" s="105">
        <f>IFERROR(VLOOKUP($B46,[1]DEN3B!$G$3:$T$145,4,FALSE),0)</f>
        <v>3</v>
      </c>
      <c r="U46" s="105">
        <f>IFERROR(VLOOKUP($B46,[1]DEN3B!$G$3:$T$145,5,FALSE),0)</f>
        <v>1</v>
      </c>
      <c r="V46" s="105">
        <f>IFERROR(VLOOKUP($B46,[1]DEN3B!$G$3:$T$145,6,FALSE),0)</f>
        <v>2</v>
      </c>
      <c r="W46" s="105">
        <f>IFERROR(VLOOKUP($B46,[1]DEN3B!$G$3:$T$145,7,FALSE),0)</f>
        <v>6</v>
      </c>
      <c r="X46" s="105">
        <f>IFERROR(VLOOKUP($B46,[1]DEN3B!$G$3:$T$145,8,FALSE),0)</f>
        <v>5</v>
      </c>
      <c r="Y46" s="105">
        <f>IFERROR(VLOOKUP($B46,[1]DEN3B!$G$3:$T$145,9,FALSE),0)</f>
        <v>3</v>
      </c>
      <c r="Z46" s="105">
        <f>IFERROR(VLOOKUP($B46,[1]DEN3B!$G$3:$T$145,10,FALSE),0)</f>
        <v>0</v>
      </c>
      <c r="AA46" s="105">
        <f>IFERROR(VLOOKUP($B46,[1]DEN3B!$G$3:$T$145,11,FALSE),0)</f>
        <v>1</v>
      </c>
      <c r="AB46" s="105">
        <f>IFERROR(VLOOKUP($B46,[1]DEN3B!$G$3:$T$145,12,FALSE),0)</f>
        <v>2</v>
      </c>
      <c r="AC46" s="105">
        <f>IFERROR(VLOOKUP($B46,[1]DEN3B!$G$3:$T$145,13,FALSE),0)</f>
        <v>2</v>
      </c>
      <c r="AD46" s="89">
        <f>SUM(R46:AC46)</f>
        <v>28</v>
      </c>
    </row>
    <row r="47" spans="1:31" ht="15.75" thickBot="1" x14ac:dyDescent="0.3">
      <c r="A47" s="12" t="s">
        <v>58</v>
      </c>
      <c r="B47" s="63" t="s">
        <v>60</v>
      </c>
      <c r="C47" s="4"/>
      <c r="D47" s="4"/>
      <c r="E47" s="105">
        <f>IFERROR(VLOOKUP($B47,[1]NUM3B!$G$3:$T$143,2,FALSE),0)</f>
        <v>0</v>
      </c>
      <c r="F47" s="105">
        <f>IFERROR(VLOOKUP($B47,[1]NUM3B!$G$3:$T$143,3,FALSE),0)</f>
        <v>0</v>
      </c>
      <c r="G47" s="105">
        <f>IFERROR(VLOOKUP($B47,[1]NUM3B!$G$3:$T$143,4,FALSE),0)</f>
        <v>0</v>
      </c>
      <c r="H47" s="105">
        <f>IFERROR(VLOOKUP($B47,[1]NUM3B!$G$3:$T$143,5,FALSE),0)</f>
        <v>0</v>
      </c>
      <c r="I47" s="105">
        <f>IFERROR(VLOOKUP($B47,[1]NUM3B!$G$3:$T$143,6,FALSE),0)</f>
        <v>0</v>
      </c>
      <c r="J47" s="105">
        <f>IFERROR(VLOOKUP($B47,[1]NUM3B!$G$3:$T$143,7,FALSE),0)</f>
        <v>0</v>
      </c>
      <c r="K47" s="105">
        <f>IFERROR(VLOOKUP($B47,[1]NUM3B!$G$3:$T$143,8,FALSE),0)</f>
        <v>1</v>
      </c>
      <c r="L47" s="105">
        <f>IFERROR(VLOOKUP($B47,[1]NUM3B!$G$3:$T$143,9,FALSE),0)</f>
        <v>0</v>
      </c>
      <c r="M47" s="105">
        <f>IFERROR(VLOOKUP($B47,[1]NUM3B!$G$3:$T$143,10,FALSE),0)</f>
        <v>0</v>
      </c>
      <c r="N47" s="105">
        <f>IFERROR(VLOOKUP($B47,[1]NUM3B!$G$3:$T$143,11,FALSE),0)</f>
        <v>1</v>
      </c>
      <c r="O47" s="105">
        <f>IFERROR(VLOOKUP($B47,[1]NUM3B!$G$3:$T$143,12,FALSE),0)</f>
        <v>0</v>
      </c>
      <c r="P47" s="105">
        <f>IFERROR(VLOOKUP($B47,[1]NUM3B!$G$3:$T$143,13,FALSE),0)</f>
        <v>0</v>
      </c>
      <c r="Q47" s="82">
        <f>SUM(E47:P47)</f>
        <v>2</v>
      </c>
      <c r="R47" s="105">
        <f>IFERROR(VLOOKUP($B47,[1]DEN3B!$G$3:$T$145,2,FALSE),0)</f>
        <v>0</v>
      </c>
      <c r="S47" s="105">
        <f>IFERROR(VLOOKUP($B47,[1]DEN3B!$G$3:$T$145,3,FALSE),0)</f>
        <v>1</v>
      </c>
      <c r="T47" s="105">
        <f>IFERROR(VLOOKUP($B47,[1]DEN3B!$G$3:$T$145,4,FALSE),0)</f>
        <v>1</v>
      </c>
      <c r="U47" s="105">
        <f>IFERROR(VLOOKUP($B47,[1]DEN3B!$G$3:$T$145,5,FALSE),0)</f>
        <v>0</v>
      </c>
      <c r="V47" s="105">
        <f>IFERROR(VLOOKUP($B47,[1]DEN3B!$G$3:$T$145,6,FALSE),0)</f>
        <v>1</v>
      </c>
      <c r="W47" s="105">
        <f>IFERROR(VLOOKUP($B47,[1]DEN3B!$G$3:$T$145,7,FALSE),0)</f>
        <v>2</v>
      </c>
      <c r="X47" s="105">
        <f>IFERROR(VLOOKUP($B47,[1]DEN3B!$G$3:$T$145,8,FALSE),0)</f>
        <v>3</v>
      </c>
      <c r="Y47" s="105">
        <f>IFERROR(VLOOKUP($B47,[1]DEN3B!$G$3:$T$145,9,FALSE),0)</f>
        <v>0</v>
      </c>
      <c r="Z47" s="105">
        <f>IFERROR(VLOOKUP($B47,[1]DEN3B!$G$3:$T$145,10,FALSE),0)</f>
        <v>0</v>
      </c>
      <c r="AA47" s="105">
        <f>IFERROR(VLOOKUP($B47,[1]DEN3B!$G$3:$T$145,11,FALSE),0)</f>
        <v>1</v>
      </c>
      <c r="AB47" s="105">
        <f>IFERROR(VLOOKUP($B47,[1]DEN3B!$G$3:$T$145,12,FALSE),0)</f>
        <v>1</v>
      </c>
      <c r="AC47" s="105">
        <f>IFERROR(VLOOKUP($B47,[1]DEN3B!$G$3:$T$145,13,FALSE),0)</f>
        <v>2</v>
      </c>
      <c r="AD47" s="89">
        <f>SUM(R47:AC47)</f>
        <v>12</v>
      </c>
    </row>
    <row r="48" spans="1:31" ht="15.75" thickBot="1" x14ac:dyDescent="0.3">
      <c r="A48" s="12" t="s">
        <v>58</v>
      </c>
      <c r="B48" s="63" t="s">
        <v>61</v>
      </c>
      <c r="C48" s="4"/>
      <c r="D48" s="4"/>
      <c r="E48" s="105">
        <f>IFERROR(VLOOKUP($B48,[1]NUM3B!$G$3:$T$143,2,FALSE),0)</f>
        <v>0</v>
      </c>
      <c r="F48" s="105">
        <f>IFERROR(VLOOKUP($B48,[1]NUM3B!$G$3:$T$143,3,FALSE),0)</f>
        <v>0</v>
      </c>
      <c r="G48" s="105">
        <f>IFERROR(VLOOKUP($B48,[1]NUM3B!$G$3:$T$143,4,FALSE),0)</f>
        <v>0</v>
      </c>
      <c r="H48" s="105">
        <f>IFERROR(VLOOKUP($B48,[1]NUM3B!$G$3:$T$143,5,FALSE),0)</f>
        <v>0</v>
      </c>
      <c r="I48" s="105">
        <f>IFERROR(VLOOKUP($B48,[1]NUM3B!$G$3:$T$143,6,FALSE),0)</f>
        <v>0</v>
      </c>
      <c r="J48" s="105">
        <f>IFERROR(VLOOKUP($B48,[1]NUM3B!$G$3:$T$143,7,FALSE),0)</f>
        <v>0</v>
      </c>
      <c r="K48" s="105">
        <f>IFERROR(VLOOKUP($B48,[1]NUM3B!$G$3:$T$143,8,FALSE),0)</f>
        <v>0</v>
      </c>
      <c r="L48" s="105">
        <f>IFERROR(VLOOKUP($B48,[1]NUM3B!$G$3:$T$143,9,FALSE),0)</f>
        <v>0</v>
      </c>
      <c r="M48" s="105">
        <f>IFERROR(VLOOKUP($B48,[1]NUM3B!$G$3:$T$143,10,FALSE),0)</f>
        <v>1</v>
      </c>
      <c r="N48" s="105">
        <f>IFERROR(VLOOKUP($B48,[1]NUM3B!$G$3:$T$143,11,FALSE),0)</f>
        <v>0</v>
      </c>
      <c r="O48" s="105">
        <f>IFERROR(VLOOKUP($B48,[1]NUM3B!$G$3:$T$143,12,FALSE),0)</f>
        <v>0</v>
      </c>
      <c r="P48" s="105">
        <f>IFERROR(VLOOKUP($B48,[1]NUM3B!$G$3:$T$143,13,FALSE),0)</f>
        <v>0</v>
      </c>
      <c r="Q48" s="82">
        <f>SUM(E48:P48)</f>
        <v>1</v>
      </c>
      <c r="R48" s="105">
        <f>IFERROR(VLOOKUP($B48,[1]DEN3B!$G$3:$T$145,2,FALSE),0)</f>
        <v>0</v>
      </c>
      <c r="S48" s="105">
        <f>IFERROR(VLOOKUP($B48,[1]DEN3B!$G$3:$T$145,3,FALSE),0)</f>
        <v>0</v>
      </c>
      <c r="T48" s="105">
        <f>IFERROR(VLOOKUP($B48,[1]DEN3B!$G$3:$T$145,4,FALSE),0)</f>
        <v>0</v>
      </c>
      <c r="U48" s="105">
        <f>IFERROR(VLOOKUP($B48,[1]DEN3B!$G$3:$T$145,5,FALSE),0)</f>
        <v>1</v>
      </c>
      <c r="V48" s="105">
        <f>IFERROR(VLOOKUP($B48,[1]DEN3B!$G$3:$T$145,6,FALSE),0)</f>
        <v>0</v>
      </c>
      <c r="W48" s="105">
        <f>IFERROR(VLOOKUP($B48,[1]DEN3B!$G$3:$T$145,7,FALSE),0)</f>
        <v>2</v>
      </c>
      <c r="X48" s="105">
        <f>IFERROR(VLOOKUP($B48,[1]DEN3B!$G$3:$T$145,8,FALSE),0)</f>
        <v>2</v>
      </c>
      <c r="Y48" s="105">
        <f>IFERROR(VLOOKUP($B48,[1]DEN3B!$G$3:$T$145,9,FALSE),0)</f>
        <v>2</v>
      </c>
      <c r="Z48" s="105">
        <f>IFERROR(VLOOKUP($B48,[1]DEN3B!$G$3:$T$145,10,FALSE),0)</f>
        <v>2</v>
      </c>
      <c r="AA48" s="105">
        <f>IFERROR(VLOOKUP($B48,[1]DEN3B!$G$3:$T$145,11,FALSE),0)</f>
        <v>0</v>
      </c>
      <c r="AB48" s="105">
        <f>IFERROR(VLOOKUP($B48,[1]DEN3B!$G$3:$T$145,12,FALSE),0)</f>
        <v>0</v>
      </c>
      <c r="AC48" s="105">
        <f>IFERROR(VLOOKUP($B48,[1]DEN3B!$G$3:$T$145,13,FALSE),0)</f>
        <v>2</v>
      </c>
      <c r="AD48" s="89">
        <f>SUM(R48:AC48)</f>
        <v>11</v>
      </c>
    </row>
    <row r="49" spans="1:31" ht="15.75" thickBot="1" x14ac:dyDescent="0.3">
      <c r="A49" s="12" t="s">
        <v>58</v>
      </c>
      <c r="B49" s="63" t="s">
        <v>62</v>
      </c>
      <c r="C49" s="4"/>
      <c r="D49" s="4"/>
      <c r="E49" s="105">
        <f>IFERROR(VLOOKUP($B49,[1]NUM3B!$G$3:$T$143,2,FALSE),0)</f>
        <v>0</v>
      </c>
      <c r="F49" s="105">
        <f>IFERROR(VLOOKUP($B49,[1]NUM3B!$G$3:$T$143,3,FALSE),0)</f>
        <v>0</v>
      </c>
      <c r="G49" s="105">
        <f>IFERROR(VLOOKUP($B49,[1]NUM3B!$G$3:$T$143,4,FALSE),0)</f>
        <v>0</v>
      </c>
      <c r="H49" s="105">
        <f>IFERROR(VLOOKUP($B49,[1]NUM3B!$G$3:$T$143,5,FALSE),0)</f>
        <v>0</v>
      </c>
      <c r="I49" s="105">
        <f>IFERROR(VLOOKUP($B49,[1]NUM3B!$G$3:$T$143,6,FALSE),0)</f>
        <v>0</v>
      </c>
      <c r="J49" s="105">
        <f>IFERROR(VLOOKUP($B49,[1]NUM3B!$G$3:$T$143,7,FALSE),0)</f>
        <v>0</v>
      </c>
      <c r="K49" s="105">
        <f>IFERROR(VLOOKUP($B49,[1]NUM3B!$G$3:$T$143,8,FALSE),0)</f>
        <v>0</v>
      </c>
      <c r="L49" s="105">
        <f>IFERROR(VLOOKUP($B49,[1]NUM3B!$G$3:$T$143,9,FALSE),0)</f>
        <v>0</v>
      </c>
      <c r="M49" s="105">
        <f>IFERROR(VLOOKUP($B49,[1]NUM3B!$G$3:$T$143,10,FALSE),0)</f>
        <v>0</v>
      </c>
      <c r="N49" s="105">
        <f>IFERROR(VLOOKUP($B49,[1]NUM3B!$G$3:$T$143,11,FALSE),0)</f>
        <v>0</v>
      </c>
      <c r="O49" s="105">
        <f>IFERROR(VLOOKUP($B49,[1]NUM3B!$G$3:$T$143,12,FALSE),0)</f>
        <v>0</v>
      </c>
      <c r="P49" s="105">
        <f>IFERROR(VLOOKUP($B49,[1]NUM3B!$G$3:$T$143,13,FALSE),0)</f>
        <v>0</v>
      </c>
      <c r="Q49" s="82">
        <f>SUM(E49:P49)</f>
        <v>0</v>
      </c>
      <c r="R49" s="105">
        <f>IFERROR(VLOOKUP($B49,[1]DEN3B!$G$3:$T$145,2,FALSE),0)</f>
        <v>2</v>
      </c>
      <c r="S49" s="105">
        <f>IFERROR(VLOOKUP($B49,[1]DEN3B!$G$3:$T$145,3,FALSE),0)</f>
        <v>0</v>
      </c>
      <c r="T49" s="105">
        <f>IFERROR(VLOOKUP($B49,[1]DEN3B!$G$3:$T$145,4,FALSE),0)</f>
        <v>1</v>
      </c>
      <c r="U49" s="105">
        <f>IFERROR(VLOOKUP($B49,[1]DEN3B!$G$3:$T$145,5,FALSE),0)</f>
        <v>1</v>
      </c>
      <c r="V49" s="105">
        <f>IFERROR(VLOOKUP($B49,[1]DEN3B!$G$3:$T$145,6,FALSE),0)</f>
        <v>0</v>
      </c>
      <c r="W49" s="105">
        <f>IFERROR(VLOOKUP($B49,[1]DEN3B!$G$3:$T$145,7,FALSE),0)</f>
        <v>4</v>
      </c>
      <c r="X49" s="105">
        <f>IFERROR(VLOOKUP($B49,[1]DEN3B!$G$3:$T$145,8,FALSE),0)</f>
        <v>1</v>
      </c>
      <c r="Y49" s="105">
        <f>IFERROR(VLOOKUP($B49,[1]DEN3B!$G$3:$T$145,9,FALSE),0)</f>
        <v>3</v>
      </c>
      <c r="Z49" s="105">
        <f>IFERROR(VLOOKUP($B49,[1]DEN3B!$G$3:$T$145,10,FALSE),0)</f>
        <v>0</v>
      </c>
      <c r="AA49" s="105">
        <f>IFERROR(VLOOKUP($B49,[1]DEN3B!$G$3:$T$145,11,FALSE),0)</f>
        <v>0</v>
      </c>
      <c r="AB49" s="105">
        <f>IFERROR(VLOOKUP($B49,[1]DEN3B!$G$3:$T$145,12,FALSE),0)</f>
        <v>0</v>
      </c>
      <c r="AC49" s="105">
        <f>IFERROR(VLOOKUP($B49,[1]DEN3B!$G$3:$T$145,13,FALSE),0)</f>
        <v>2</v>
      </c>
      <c r="AD49" s="89">
        <f>SUM(R49:AC49)</f>
        <v>14</v>
      </c>
    </row>
    <row r="50" spans="1:31" x14ac:dyDescent="0.25">
      <c r="A50" s="151" t="s">
        <v>63</v>
      </c>
      <c r="B50" s="152"/>
      <c r="C50" s="57">
        <f>D50/'Metas Muni'!J8</f>
        <v>0.99190283400809709</v>
      </c>
      <c r="D50" s="64">
        <f>Q50/AD50</f>
        <v>0.75384615384615383</v>
      </c>
      <c r="E50" s="90">
        <f>SUM(E46:E49)</f>
        <v>0</v>
      </c>
      <c r="F50" s="90">
        <f>SUM(F46:F49)</f>
        <v>0</v>
      </c>
      <c r="G50" s="90">
        <f>SUM(G46:G49)</f>
        <v>2</v>
      </c>
      <c r="H50" s="90">
        <f>SUM(H46:H49)</f>
        <v>2</v>
      </c>
      <c r="I50" s="90">
        <f t="shared" ref="I50:N50" si="8">SUM(I46:I49)</f>
        <v>3</v>
      </c>
      <c r="J50" s="90">
        <f t="shared" si="8"/>
        <v>4</v>
      </c>
      <c r="K50" s="90">
        <f t="shared" si="8"/>
        <v>6</v>
      </c>
      <c r="L50" s="90">
        <f t="shared" si="8"/>
        <v>0</v>
      </c>
      <c r="M50" s="90">
        <f t="shared" si="8"/>
        <v>14</v>
      </c>
      <c r="N50" s="90">
        <f t="shared" si="8"/>
        <v>15</v>
      </c>
      <c r="O50" s="90">
        <f>SUM(O46:O49)</f>
        <v>3</v>
      </c>
      <c r="P50" s="90">
        <f>SUM(P46:P49)</f>
        <v>0</v>
      </c>
      <c r="Q50" s="90">
        <f>SUM(Q46:Q49)</f>
        <v>49</v>
      </c>
      <c r="R50" s="90">
        <f t="shared" ref="R50:AD50" si="9">SUM(R46:R49)</f>
        <v>2</v>
      </c>
      <c r="S50" s="90">
        <f t="shared" si="9"/>
        <v>4</v>
      </c>
      <c r="T50" s="90">
        <f t="shared" si="9"/>
        <v>5</v>
      </c>
      <c r="U50" s="90">
        <f t="shared" si="9"/>
        <v>3</v>
      </c>
      <c r="V50" s="90">
        <f t="shared" si="9"/>
        <v>3</v>
      </c>
      <c r="W50" s="90">
        <f t="shared" si="9"/>
        <v>14</v>
      </c>
      <c r="X50" s="90">
        <f t="shared" si="9"/>
        <v>11</v>
      </c>
      <c r="Y50" s="90">
        <f t="shared" si="9"/>
        <v>8</v>
      </c>
      <c r="Z50" s="90">
        <f>SUM(Z46:Z49)</f>
        <v>2</v>
      </c>
      <c r="AA50" s="90">
        <f>SUM(AA46:AA49)</f>
        <v>2</v>
      </c>
      <c r="AB50" s="90">
        <f>SUM(AB46:AB49)</f>
        <v>3</v>
      </c>
      <c r="AC50" s="90">
        <f>SUM(AC46:AC49)</f>
        <v>8</v>
      </c>
      <c r="AD50" s="90">
        <f t="shared" si="9"/>
        <v>65</v>
      </c>
      <c r="AE50" s="13"/>
    </row>
    <row r="51" spans="1:31" x14ac:dyDescent="0.25">
      <c r="A51" s="11" t="s">
        <v>64</v>
      </c>
      <c r="B51" s="63" t="s">
        <v>65</v>
      </c>
      <c r="C51" s="4"/>
      <c r="D51" s="4"/>
      <c r="E51" s="105">
        <f>IFERROR(VLOOKUP($B51,[1]NUM3B!$G$3:$T$143,2,FALSE),0)</f>
        <v>1</v>
      </c>
      <c r="F51" s="105">
        <f>IFERROR(VLOOKUP($B51,[1]NUM3B!$G$3:$T$143,3,FALSE),0)</f>
        <v>3</v>
      </c>
      <c r="G51" s="105">
        <f>IFERROR(VLOOKUP($B51,[1]NUM3B!$G$3:$T$143,4,FALSE),0)</f>
        <v>4</v>
      </c>
      <c r="H51" s="105">
        <f>IFERROR(VLOOKUP($B51,[1]NUM3B!$G$3:$T$143,5,FALSE),0)</f>
        <v>0</v>
      </c>
      <c r="I51" s="105">
        <f>IFERROR(VLOOKUP($B51,[1]NUM3B!$G$3:$T$143,6,FALSE),0)</f>
        <v>3</v>
      </c>
      <c r="J51" s="105">
        <f>IFERROR(VLOOKUP($B51,[1]NUM3B!$G$3:$T$143,7,FALSE),0)</f>
        <v>0</v>
      </c>
      <c r="K51" s="105">
        <f>IFERROR(VLOOKUP($B51,[1]NUM3B!$G$3:$T$143,8,FALSE),0)</f>
        <v>5</v>
      </c>
      <c r="L51" s="105">
        <f>IFERROR(VLOOKUP($B51,[1]NUM3B!$G$3:$T$143,9,FALSE),0)</f>
        <v>4</v>
      </c>
      <c r="M51" s="105">
        <f>IFERROR(VLOOKUP($B51,[1]NUM3B!$G$3:$T$143,10,FALSE),0)</f>
        <v>4</v>
      </c>
      <c r="N51" s="105">
        <f>IFERROR(VLOOKUP($B51,[1]NUM3B!$G$3:$T$143,11,FALSE),0)</f>
        <v>3</v>
      </c>
      <c r="O51" s="105">
        <f>IFERROR(VLOOKUP($B51,[1]NUM3B!$G$3:$T$143,12,FALSE),0)</f>
        <v>2</v>
      </c>
      <c r="P51" s="105">
        <f>IFERROR(VLOOKUP($B51,[1]NUM3B!$G$3:$T$143,13,FALSE),0)</f>
        <v>1</v>
      </c>
      <c r="Q51" s="85">
        <f t="shared" ref="Q51:Q104" si="10">SUM(E51:P51)</f>
        <v>30</v>
      </c>
      <c r="R51" s="105">
        <f>IFERROR(VLOOKUP($B51,[1]DEN3B!$G$3:$T$145,2,FALSE),0)</f>
        <v>2</v>
      </c>
      <c r="S51" s="105">
        <f>IFERROR(VLOOKUP($B51,[1]DEN3B!$G$3:$T$145,3,FALSE),0)</f>
        <v>1</v>
      </c>
      <c r="T51" s="105">
        <f>IFERROR(VLOOKUP($B51,[1]DEN3B!$G$3:$T$145,4,FALSE),0)</f>
        <v>1</v>
      </c>
      <c r="U51" s="105">
        <f>IFERROR(VLOOKUP($B51,[1]DEN3B!$G$3:$T$145,5,FALSE),0)</f>
        <v>2</v>
      </c>
      <c r="V51" s="105">
        <f>IFERROR(VLOOKUP($B51,[1]DEN3B!$G$3:$T$145,6,FALSE),0)</f>
        <v>1</v>
      </c>
      <c r="W51" s="105">
        <f>IFERROR(VLOOKUP($B51,[1]DEN3B!$G$3:$T$145,7,FALSE),0)</f>
        <v>1</v>
      </c>
      <c r="X51" s="105">
        <f>IFERROR(VLOOKUP($B51,[1]DEN3B!$G$3:$T$145,8,FALSE),0)</f>
        <v>0</v>
      </c>
      <c r="Y51" s="105">
        <f>IFERROR(VLOOKUP($B51,[1]DEN3B!$G$3:$T$145,9,FALSE),0)</f>
        <v>0</v>
      </c>
      <c r="Z51" s="105">
        <f>IFERROR(VLOOKUP($B51,[1]DEN3B!$G$3:$T$145,10,FALSE),0)</f>
        <v>3</v>
      </c>
      <c r="AA51" s="105">
        <f>IFERROR(VLOOKUP($B51,[1]DEN3B!$G$3:$T$145,11,FALSE),0)</f>
        <v>1</v>
      </c>
      <c r="AB51" s="105">
        <f>IFERROR(VLOOKUP($B51,[1]DEN3B!$G$3:$T$145,12,FALSE),0)</f>
        <v>1</v>
      </c>
      <c r="AC51" s="105">
        <f>IFERROR(VLOOKUP($B51,[1]DEN3B!$G$3:$T$145,13,FALSE),0)</f>
        <v>0</v>
      </c>
      <c r="AD51" s="85">
        <f t="shared" si="1"/>
        <v>13</v>
      </c>
    </row>
    <row r="52" spans="1:31" x14ac:dyDescent="0.25">
      <c r="A52" s="11" t="s">
        <v>64</v>
      </c>
      <c r="B52" s="63" t="s">
        <v>66</v>
      </c>
      <c r="C52" s="4"/>
      <c r="D52" s="4"/>
      <c r="E52" s="105">
        <f>IFERROR(VLOOKUP($B52,[1]NUM3B!$G$3:$T$143,2,FALSE),0)</f>
        <v>0</v>
      </c>
      <c r="F52" s="105">
        <f>IFERROR(VLOOKUP($B52,[1]NUM3B!$G$3:$T$143,3,FALSE),0)</f>
        <v>0</v>
      </c>
      <c r="G52" s="105">
        <f>IFERROR(VLOOKUP($B52,[1]NUM3B!$G$3:$T$143,4,FALSE),0)</f>
        <v>0</v>
      </c>
      <c r="H52" s="105">
        <f>IFERROR(VLOOKUP($B52,[1]NUM3B!$G$3:$T$143,5,FALSE),0)</f>
        <v>0</v>
      </c>
      <c r="I52" s="105">
        <f>IFERROR(VLOOKUP($B52,[1]NUM3B!$G$3:$T$143,6,FALSE),0)</f>
        <v>0</v>
      </c>
      <c r="J52" s="105">
        <f>IFERROR(VLOOKUP($B52,[1]NUM3B!$G$3:$T$143,7,FALSE),0)</f>
        <v>0</v>
      </c>
      <c r="K52" s="105">
        <f>IFERROR(VLOOKUP($B52,[1]NUM3B!$G$3:$T$143,8,FALSE),0)</f>
        <v>0</v>
      </c>
      <c r="L52" s="105">
        <f>IFERROR(VLOOKUP($B52,[1]NUM3B!$G$3:$T$143,9,FALSE),0)</f>
        <v>0</v>
      </c>
      <c r="M52" s="105">
        <f>IFERROR(VLOOKUP($B52,[1]NUM3B!$G$3:$T$143,10,FALSE),0)</f>
        <v>0</v>
      </c>
      <c r="N52" s="105">
        <f>IFERROR(VLOOKUP($B52,[1]NUM3B!$G$3:$T$143,11,FALSE),0)</f>
        <v>0</v>
      </c>
      <c r="O52" s="105">
        <f>IFERROR(VLOOKUP($B52,[1]NUM3B!$G$3:$T$143,12,FALSE),0)</f>
        <v>0</v>
      </c>
      <c r="P52" s="105">
        <f>IFERROR(VLOOKUP($B52,[1]NUM3B!$G$3:$T$143,13,FALSE),0)</f>
        <v>0</v>
      </c>
      <c r="Q52" s="85">
        <f t="shared" si="10"/>
        <v>0</v>
      </c>
      <c r="R52" s="105">
        <f>IFERROR(VLOOKUP($B52,[1]DEN3B!$G$3:$T$145,2,FALSE),0)</f>
        <v>1</v>
      </c>
      <c r="S52" s="105">
        <f>IFERROR(VLOOKUP($B52,[1]DEN3B!$G$3:$T$145,3,FALSE),0)</f>
        <v>0</v>
      </c>
      <c r="T52" s="105">
        <f>IFERROR(VLOOKUP($B52,[1]DEN3B!$G$3:$T$145,4,FALSE),0)</f>
        <v>0</v>
      </c>
      <c r="U52" s="105">
        <f>IFERROR(VLOOKUP($B52,[1]DEN3B!$G$3:$T$145,5,FALSE),0)</f>
        <v>0</v>
      </c>
      <c r="V52" s="105">
        <f>IFERROR(VLOOKUP($B52,[1]DEN3B!$G$3:$T$145,6,FALSE),0)</f>
        <v>0</v>
      </c>
      <c r="W52" s="105">
        <f>IFERROR(VLOOKUP($B52,[1]DEN3B!$G$3:$T$145,7,FALSE),0)</f>
        <v>1</v>
      </c>
      <c r="X52" s="105">
        <f>IFERROR(VLOOKUP($B52,[1]DEN3B!$G$3:$T$145,8,FALSE),0)</f>
        <v>0</v>
      </c>
      <c r="Y52" s="105">
        <f>IFERROR(VLOOKUP($B52,[1]DEN3B!$G$3:$T$145,9,FALSE),0)</f>
        <v>0</v>
      </c>
      <c r="Z52" s="105">
        <f>IFERROR(VLOOKUP($B52,[1]DEN3B!$G$3:$T$145,10,FALSE),0)</f>
        <v>0</v>
      </c>
      <c r="AA52" s="105">
        <f>IFERROR(VLOOKUP($B52,[1]DEN3B!$G$3:$T$145,11,FALSE),0)</f>
        <v>2</v>
      </c>
      <c r="AB52" s="105">
        <f>IFERROR(VLOOKUP($B52,[1]DEN3B!$G$3:$T$145,12,FALSE),0)</f>
        <v>1</v>
      </c>
      <c r="AC52" s="105">
        <f>IFERROR(VLOOKUP($B52,[1]DEN3B!$G$3:$T$145,13,FALSE),0)</f>
        <v>0</v>
      </c>
      <c r="AD52" s="85">
        <f t="shared" si="1"/>
        <v>5</v>
      </c>
    </row>
    <row r="53" spans="1:31" x14ac:dyDescent="0.25">
      <c r="A53" s="11" t="s">
        <v>64</v>
      </c>
      <c r="B53" s="63" t="s">
        <v>67</v>
      </c>
      <c r="C53" s="4"/>
      <c r="D53" s="4"/>
      <c r="E53" s="105">
        <f>IFERROR(VLOOKUP($B53,[1]NUM3B!$G$3:$T$143,2,FALSE),0)</f>
        <v>0</v>
      </c>
      <c r="F53" s="105">
        <f>IFERROR(VLOOKUP($B53,[1]NUM3B!$G$3:$T$143,3,FALSE),0)</f>
        <v>2</v>
      </c>
      <c r="G53" s="105">
        <f>IFERROR(VLOOKUP($B53,[1]NUM3B!$G$3:$T$143,4,FALSE),0)</f>
        <v>3</v>
      </c>
      <c r="H53" s="105">
        <f>IFERROR(VLOOKUP($B53,[1]NUM3B!$G$3:$T$143,5,FALSE),0)</f>
        <v>0</v>
      </c>
      <c r="I53" s="105">
        <f>IFERROR(VLOOKUP($B53,[1]NUM3B!$G$3:$T$143,6,FALSE),0)</f>
        <v>0</v>
      </c>
      <c r="J53" s="105">
        <f>IFERROR(VLOOKUP($B53,[1]NUM3B!$G$3:$T$143,7,FALSE),0)</f>
        <v>1</v>
      </c>
      <c r="K53" s="105">
        <f>IFERROR(VLOOKUP($B53,[1]NUM3B!$G$3:$T$143,8,FALSE),0)</f>
        <v>2</v>
      </c>
      <c r="L53" s="105">
        <f>IFERROR(VLOOKUP($B53,[1]NUM3B!$G$3:$T$143,9,FALSE),0)</f>
        <v>1</v>
      </c>
      <c r="M53" s="105">
        <f>IFERROR(VLOOKUP($B53,[1]NUM3B!$G$3:$T$143,10,FALSE),0)</f>
        <v>0</v>
      </c>
      <c r="N53" s="105">
        <f>IFERROR(VLOOKUP($B53,[1]NUM3B!$G$3:$T$143,11,FALSE),0)</f>
        <v>2</v>
      </c>
      <c r="O53" s="105">
        <f>IFERROR(VLOOKUP($B53,[1]NUM3B!$G$3:$T$143,12,FALSE),0)</f>
        <v>0</v>
      </c>
      <c r="P53" s="105">
        <f>IFERROR(VLOOKUP($B53,[1]NUM3B!$G$3:$T$143,13,FALSE),0)</f>
        <v>4</v>
      </c>
      <c r="Q53" s="85">
        <f t="shared" si="10"/>
        <v>15</v>
      </c>
      <c r="R53" s="105">
        <f>IFERROR(VLOOKUP($B53,[1]DEN3B!$G$3:$T$145,2,FALSE),0)</f>
        <v>2</v>
      </c>
      <c r="S53" s="105">
        <f>IFERROR(VLOOKUP($B53,[1]DEN3B!$G$3:$T$145,3,FALSE),0)</f>
        <v>0</v>
      </c>
      <c r="T53" s="105">
        <f>IFERROR(VLOOKUP($B53,[1]DEN3B!$G$3:$T$145,4,FALSE),0)</f>
        <v>0</v>
      </c>
      <c r="U53" s="105">
        <f>IFERROR(VLOOKUP($B53,[1]DEN3B!$G$3:$T$145,5,FALSE),0)</f>
        <v>0</v>
      </c>
      <c r="V53" s="105">
        <f>IFERROR(VLOOKUP($B53,[1]DEN3B!$G$3:$T$145,6,FALSE),0)</f>
        <v>0</v>
      </c>
      <c r="W53" s="105">
        <f>IFERROR(VLOOKUP($B53,[1]DEN3B!$G$3:$T$145,7,FALSE),0)</f>
        <v>0</v>
      </c>
      <c r="X53" s="105">
        <f>IFERROR(VLOOKUP($B53,[1]DEN3B!$G$3:$T$145,8,FALSE),0)</f>
        <v>3</v>
      </c>
      <c r="Y53" s="105">
        <f>IFERROR(VLOOKUP($B53,[1]DEN3B!$G$3:$T$145,9,FALSE),0)</f>
        <v>1</v>
      </c>
      <c r="Z53" s="105">
        <f>IFERROR(VLOOKUP($B53,[1]DEN3B!$G$3:$T$145,10,FALSE),0)</f>
        <v>1</v>
      </c>
      <c r="AA53" s="105">
        <f>IFERROR(VLOOKUP($B53,[1]DEN3B!$G$3:$T$145,11,FALSE),0)</f>
        <v>0</v>
      </c>
      <c r="AB53" s="105">
        <f>IFERROR(VLOOKUP($B53,[1]DEN3B!$G$3:$T$145,12,FALSE),0)</f>
        <v>1</v>
      </c>
      <c r="AC53" s="105">
        <f>IFERROR(VLOOKUP($B53,[1]DEN3B!$G$3:$T$145,13,FALSE),0)</f>
        <v>1</v>
      </c>
      <c r="AD53" s="85">
        <f t="shared" si="1"/>
        <v>9</v>
      </c>
    </row>
    <row r="54" spans="1:31" x14ac:dyDescent="0.25">
      <c r="A54" s="11" t="s">
        <v>64</v>
      </c>
      <c r="B54" s="63" t="s">
        <v>68</v>
      </c>
      <c r="C54" s="4"/>
      <c r="D54" s="4"/>
      <c r="E54" s="105">
        <f>IFERROR(VLOOKUP($B54,[1]NUM3B!$G$3:$T$143,2,FALSE),0)</f>
        <v>0</v>
      </c>
      <c r="F54" s="105">
        <f>IFERROR(VLOOKUP($B54,[1]NUM3B!$G$3:$T$143,3,FALSE),0)</f>
        <v>0</v>
      </c>
      <c r="G54" s="105">
        <f>IFERROR(VLOOKUP($B54,[1]NUM3B!$G$3:$T$143,4,FALSE),0)</f>
        <v>0</v>
      </c>
      <c r="H54" s="105">
        <f>IFERROR(VLOOKUP($B54,[1]NUM3B!$G$3:$T$143,5,FALSE),0)</f>
        <v>0</v>
      </c>
      <c r="I54" s="105">
        <f>IFERROR(VLOOKUP($B54,[1]NUM3B!$G$3:$T$143,6,FALSE),0)</f>
        <v>0</v>
      </c>
      <c r="J54" s="105">
        <f>IFERROR(VLOOKUP($B54,[1]NUM3B!$G$3:$T$143,7,FALSE),0)</f>
        <v>0</v>
      </c>
      <c r="K54" s="105">
        <f>IFERROR(VLOOKUP($B54,[1]NUM3B!$G$3:$T$143,8,FALSE),0)</f>
        <v>0</v>
      </c>
      <c r="L54" s="105">
        <f>IFERROR(VLOOKUP($B54,[1]NUM3B!$G$3:$T$143,9,FALSE),0)</f>
        <v>0</v>
      </c>
      <c r="M54" s="105">
        <f>IFERROR(VLOOKUP($B54,[1]NUM3B!$G$3:$T$143,10,FALSE),0)</f>
        <v>0</v>
      </c>
      <c r="N54" s="105">
        <f>IFERROR(VLOOKUP($B54,[1]NUM3B!$G$3:$T$143,11,FALSE),0)</f>
        <v>0</v>
      </c>
      <c r="O54" s="105">
        <f>IFERROR(VLOOKUP($B54,[1]NUM3B!$G$3:$T$143,12,FALSE),0)</f>
        <v>0</v>
      </c>
      <c r="P54" s="105">
        <f>IFERROR(VLOOKUP($B54,[1]NUM3B!$G$3:$T$143,13,FALSE),0)</f>
        <v>0</v>
      </c>
      <c r="Q54" s="85">
        <f t="shared" si="10"/>
        <v>0</v>
      </c>
      <c r="R54" s="105">
        <f>IFERROR(VLOOKUP($B54,[1]DEN3B!$G$3:$T$145,2,FALSE),0)</f>
        <v>0</v>
      </c>
      <c r="S54" s="105">
        <f>IFERROR(VLOOKUP($B54,[1]DEN3B!$G$3:$T$145,3,FALSE),0)</f>
        <v>0</v>
      </c>
      <c r="T54" s="105">
        <f>IFERROR(VLOOKUP($B54,[1]DEN3B!$G$3:$T$145,4,FALSE),0)</f>
        <v>0</v>
      </c>
      <c r="U54" s="105">
        <f>IFERROR(VLOOKUP($B54,[1]DEN3B!$G$3:$T$145,5,FALSE),0)</f>
        <v>0</v>
      </c>
      <c r="V54" s="105">
        <f>IFERROR(VLOOKUP($B54,[1]DEN3B!$G$3:$T$145,6,FALSE),0)</f>
        <v>0</v>
      </c>
      <c r="W54" s="105">
        <f>IFERROR(VLOOKUP($B54,[1]DEN3B!$G$3:$T$145,7,FALSE),0)</f>
        <v>0</v>
      </c>
      <c r="X54" s="105">
        <f>IFERROR(VLOOKUP($B54,[1]DEN3B!$G$3:$T$145,8,FALSE),0)</f>
        <v>0</v>
      </c>
      <c r="Y54" s="105">
        <f>IFERROR(VLOOKUP($B54,[1]DEN3B!$G$3:$T$145,9,FALSE),0)</f>
        <v>0</v>
      </c>
      <c r="Z54" s="105">
        <f>IFERROR(VLOOKUP($B54,[1]DEN3B!$G$3:$T$145,10,FALSE),0)</f>
        <v>0</v>
      </c>
      <c r="AA54" s="105">
        <f>IFERROR(VLOOKUP($B54,[1]DEN3B!$G$3:$T$145,11,FALSE),0)</f>
        <v>0</v>
      </c>
      <c r="AB54" s="105">
        <f>IFERROR(VLOOKUP($B54,[1]DEN3B!$G$3:$T$145,12,FALSE),0)</f>
        <v>0</v>
      </c>
      <c r="AC54" s="105">
        <f>IFERROR(VLOOKUP($B54,[1]DEN3B!$G$3:$T$145,13,FALSE),0)</f>
        <v>0</v>
      </c>
      <c r="AD54" s="85">
        <f t="shared" si="1"/>
        <v>0</v>
      </c>
    </row>
    <row r="55" spans="1:31" x14ac:dyDescent="0.25">
      <c r="A55" s="11" t="s">
        <v>64</v>
      </c>
      <c r="B55" s="63" t="s">
        <v>69</v>
      </c>
      <c r="C55" s="4"/>
      <c r="D55" s="4"/>
      <c r="E55" s="105">
        <f>IFERROR(VLOOKUP($B55,[1]NUM3B!$G$3:$T$143,2,FALSE),0)</f>
        <v>0</v>
      </c>
      <c r="F55" s="105">
        <f>IFERROR(VLOOKUP($B55,[1]NUM3B!$G$3:$T$143,3,FALSE),0)</f>
        <v>0</v>
      </c>
      <c r="G55" s="105">
        <f>IFERROR(VLOOKUP($B55,[1]NUM3B!$G$3:$T$143,4,FALSE),0)</f>
        <v>0</v>
      </c>
      <c r="H55" s="105">
        <f>IFERROR(VLOOKUP($B55,[1]NUM3B!$G$3:$T$143,5,FALSE),0)</f>
        <v>0</v>
      </c>
      <c r="I55" s="105">
        <f>IFERROR(VLOOKUP($B55,[1]NUM3B!$G$3:$T$143,6,FALSE),0)</f>
        <v>0</v>
      </c>
      <c r="J55" s="105">
        <f>IFERROR(VLOOKUP($B55,[1]NUM3B!$G$3:$T$143,7,FALSE),0)</f>
        <v>0</v>
      </c>
      <c r="K55" s="105">
        <f>IFERROR(VLOOKUP($B55,[1]NUM3B!$G$3:$T$143,8,FALSE),0)</f>
        <v>0</v>
      </c>
      <c r="L55" s="105">
        <f>IFERROR(VLOOKUP($B55,[1]NUM3B!$G$3:$T$143,9,FALSE),0)</f>
        <v>0</v>
      </c>
      <c r="M55" s="105">
        <f>IFERROR(VLOOKUP($B55,[1]NUM3B!$G$3:$T$143,10,FALSE),0)</f>
        <v>0</v>
      </c>
      <c r="N55" s="105">
        <f>IFERROR(VLOOKUP($B55,[1]NUM3B!$G$3:$T$143,11,FALSE),0)</f>
        <v>0</v>
      </c>
      <c r="O55" s="105">
        <f>IFERROR(VLOOKUP($B55,[1]NUM3B!$G$3:$T$143,12,FALSE),0)</f>
        <v>0</v>
      </c>
      <c r="P55" s="105">
        <f>IFERROR(VLOOKUP($B55,[1]NUM3B!$G$3:$T$143,13,FALSE),0)</f>
        <v>0</v>
      </c>
      <c r="Q55" s="85">
        <f t="shared" si="10"/>
        <v>0</v>
      </c>
      <c r="R55" s="105">
        <f>IFERROR(VLOOKUP($B55,[1]DEN3B!$G$3:$T$145,2,FALSE),0)</f>
        <v>6</v>
      </c>
      <c r="S55" s="105">
        <f>IFERROR(VLOOKUP($B55,[1]DEN3B!$G$3:$T$145,3,FALSE),0)</f>
        <v>1</v>
      </c>
      <c r="T55" s="105">
        <f>IFERROR(VLOOKUP($B55,[1]DEN3B!$G$3:$T$145,4,FALSE),0)</f>
        <v>0</v>
      </c>
      <c r="U55" s="105">
        <f>IFERROR(VLOOKUP($B55,[1]DEN3B!$G$3:$T$145,5,FALSE),0)</f>
        <v>0</v>
      </c>
      <c r="V55" s="105">
        <f>IFERROR(VLOOKUP($B55,[1]DEN3B!$G$3:$T$145,6,FALSE),0)</f>
        <v>1</v>
      </c>
      <c r="W55" s="105">
        <f>IFERROR(VLOOKUP($B55,[1]DEN3B!$G$3:$T$145,7,FALSE),0)</f>
        <v>1</v>
      </c>
      <c r="X55" s="105">
        <f>IFERROR(VLOOKUP($B55,[1]DEN3B!$G$3:$T$145,8,FALSE),0)</f>
        <v>0</v>
      </c>
      <c r="Y55" s="105">
        <f>IFERROR(VLOOKUP($B55,[1]DEN3B!$G$3:$T$145,9,FALSE),0)</f>
        <v>1</v>
      </c>
      <c r="Z55" s="105">
        <f>IFERROR(VLOOKUP($B55,[1]DEN3B!$G$3:$T$145,10,FALSE),0)</f>
        <v>4</v>
      </c>
      <c r="AA55" s="105">
        <f>IFERROR(VLOOKUP($B55,[1]DEN3B!$G$3:$T$145,11,FALSE),0)</f>
        <v>3</v>
      </c>
      <c r="AB55" s="105">
        <f>IFERROR(VLOOKUP($B55,[1]DEN3B!$G$3:$T$145,12,FALSE),0)</f>
        <v>1</v>
      </c>
      <c r="AC55" s="105">
        <f>IFERROR(VLOOKUP($B55,[1]DEN3B!$G$3:$T$145,13,FALSE),0)</f>
        <v>1</v>
      </c>
      <c r="AD55" s="85">
        <f t="shared" si="1"/>
        <v>19</v>
      </c>
    </row>
    <row r="56" spans="1:31" x14ac:dyDescent="0.25">
      <c r="A56" s="11" t="s">
        <v>64</v>
      </c>
      <c r="B56" s="63" t="s">
        <v>70</v>
      </c>
      <c r="C56" s="4"/>
      <c r="D56" s="4"/>
      <c r="E56" s="105">
        <f>IFERROR(VLOOKUP($B56,[1]NUM3B!$G$3:$T$143,2,FALSE),0)</f>
        <v>0</v>
      </c>
      <c r="F56" s="105">
        <f>IFERROR(VLOOKUP($B56,[1]NUM3B!$G$3:$T$143,3,FALSE),0)</f>
        <v>0</v>
      </c>
      <c r="G56" s="105">
        <f>IFERROR(VLOOKUP($B56,[1]NUM3B!$G$3:$T$143,4,FALSE),0)</f>
        <v>0</v>
      </c>
      <c r="H56" s="105">
        <f>IFERROR(VLOOKUP($B56,[1]NUM3B!$G$3:$T$143,5,FALSE),0)</f>
        <v>0</v>
      </c>
      <c r="I56" s="105">
        <f>IFERROR(VLOOKUP($B56,[1]NUM3B!$G$3:$T$143,6,FALSE),0)</f>
        <v>0</v>
      </c>
      <c r="J56" s="105">
        <f>IFERROR(VLOOKUP($B56,[1]NUM3B!$G$3:$T$143,7,FALSE),0)</f>
        <v>0</v>
      </c>
      <c r="K56" s="105">
        <f>IFERROR(VLOOKUP($B56,[1]NUM3B!$G$3:$T$143,8,FALSE),0)</f>
        <v>0</v>
      </c>
      <c r="L56" s="105">
        <f>IFERROR(VLOOKUP($B56,[1]NUM3B!$G$3:$T$143,9,FALSE),0)</f>
        <v>0</v>
      </c>
      <c r="M56" s="105">
        <f>IFERROR(VLOOKUP($B56,[1]NUM3B!$G$3:$T$143,10,FALSE),0)</f>
        <v>0</v>
      </c>
      <c r="N56" s="105">
        <f>IFERROR(VLOOKUP($B56,[1]NUM3B!$G$3:$T$143,11,FALSE),0)</f>
        <v>0</v>
      </c>
      <c r="O56" s="105">
        <f>IFERROR(VLOOKUP($B56,[1]NUM3B!$G$3:$T$143,12,FALSE),0)</f>
        <v>0</v>
      </c>
      <c r="P56" s="105">
        <f>IFERROR(VLOOKUP($B56,[1]NUM3B!$G$3:$T$143,13,FALSE),0)</f>
        <v>0</v>
      </c>
      <c r="Q56" s="85">
        <f t="shared" si="10"/>
        <v>0</v>
      </c>
      <c r="R56" s="105">
        <f>IFERROR(VLOOKUP($B56,[1]DEN3B!$G$3:$T$145,2,FALSE),0)</f>
        <v>0</v>
      </c>
      <c r="S56" s="105">
        <f>IFERROR(VLOOKUP($B56,[1]DEN3B!$G$3:$T$145,3,FALSE),0)</f>
        <v>2</v>
      </c>
      <c r="T56" s="105">
        <f>IFERROR(VLOOKUP($B56,[1]DEN3B!$G$3:$T$145,4,FALSE),0)</f>
        <v>1</v>
      </c>
      <c r="U56" s="105">
        <f>IFERROR(VLOOKUP($B56,[1]DEN3B!$G$3:$T$145,5,FALSE),0)</f>
        <v>0</v>
      </c>
      <c r="V56" s="105">
        <f>IFERROR(VLOOKUP($B56,[1]DEN3B!$G$3:$T$145,6,FALSE),0)</f>
        <v>0</v>
      </c>
      <c r="W56" s="105">
        <f>IFERROR(VLOOKUP($B56,[1]DEN3B!$G$3:$T$145,7,FALSE),0)</f>
        <v>0</v>
      </c>
      <c r="X56" s="105">
        <f>IFERROR(VLOOKUP($B56,[1]DEN3B!$G$3:$T$145,8,FALSE),0)</f>
        <v>1</v>
      </c>
      <c r="Y56" s="105">
        <f>IFERROR(VLOOKUP($B56,[1]DEN3B!$G$3:$T$145,9,FALSE),0)</f>
        <v>0</v>
      </c>
      <c r="Z56" s="105">
        <f>IFERROR(VLOOKUP($B56,[1]DEN3B!$G$3:$T$145,10,FALSE),0)</f>
        <v>1</v>
      </c>
      <c r="AA56" s="105">
        <f>IFERROR(VLOOKUP($B56,[1]DEN3B!$G$3:$T$145,11,FALSE),0)</f>
        <v>1</v>
      </c>
      <c r="AB56" s="105">
        <f>IFERROR(VLOOKUP($B56,[1]DEN3B!$G$3:$T$145,12,FALSE),0)</f>
        <v>0</v>
      </c>
      <c r="AC56" s="105">
        <f>IFERROR(VLOOKUP($B56,[1]DEN3B!$G$3:$T$145,13,FALSE),0)</f>
        <v>1</v>
      </c>
      <c r="AD56" s="85">
        <f t="shared" si="1"/>
        <v>7</v>
      </c>
    </row>
    <row r="57" spans="1:31" x14ac:dyDescent="0.25">
      <c r="A57" s="11" t="s">
        <v>64</v>
      </c>
      <c r="B57" s="63" t="s">
        <v>71</v>
      </c>
      <c r="C57" s="4"/>
      <c r="D57" s="4"/>
      <c r="E57" s="105">
        <f>IFERROR(VLOOKUP($B57,[1]NUM3B!$G$3:$T$143,2,FALSE),0)</f>
        <v>0</v>
      </c>
      <c r="F57" s="105">
        <f>IFERROR(VLOOKUP($B57,[1]NUM3B!$G$3:$T$143,3,FALSE),0)</f>
        <v>0</v>
      </c>
      <c r="G57" s="105">
        <f>IFERROR(VLOOKUP($B57,[1]NUM3B!$G$3:$T$143,4,FALSE),0)</f>
        <v>0</v>
      </c>
      <c r="H57" s="105">
        <f>IFERROR(VLOOKUP($B57,[1]NUM3B!$G$3:$T$143,5,FALSE),0)</f>
        <v>0</v>
      </c>
      <c r="I57" s="105">
        <f>IFERROR(VLOOKUP($B57,[1]NUM3B!$G$3:$T$143,6,FALSE),0)</f>
        <v>1</v>
      </c>
      <c r="J57" s="105">
        <f>IFERROR(VLOOKUP($B57,[1]NUM3B!$G$3:$T$143,7,FALSE),0)</f>
        <v>0</v>
      </c>
      <c r="K57" s="105">
        <f>IFERROR(VLOOKUP($B57,[1]NUM3B!$G$3:$T$143,8,FALSE),0)</f>
        <v>1</v>
      </c>
      <c r="L57" s="105">
        <f>IFERROR(VLOOKUP($B57,[1]NUM3B!$G$3:$T$143,9,FALSE),0)</f>
        <v>1</v>
      </c>
      <c r="M57" s="105">
        <f>IFERROR(VLOOKUP($B57,[1]NUM3B!$G$3:$T$143,10,FALSE),0)</f>
        <v>0</v>
      </c>
      <c r="N57" s="105">
        <f>IFERROR(VLOOKUP($B57,[1]NUM3B!$G$3:$T$143,11,FALSE),0)</f>
        <v>2</v>
      </c>
      <c r="O57" s="105">
        <f>IFERROR(VLOOKUP($B57,[1]NUM3B!$G$3:$T$143,12,FALSE),0)</f>
        <v>0</v>
      </c>
      <c r="P57" s="105">
        <f>IFERROR(VLOOKUP($B57,[1]NUM3B!$G$3:$T$143,13,FALSE),0)</f>
        <v>2</v>
      </c>
      <c r="Q57" s="85">
        <f t="shared" si="10"/>
        <v>7</v>
      </c>
      <c r="R57" s="105">
        <f>IFERROR(VLOOKUP($B57,[1]DEN3B!$G$3:$T$145,2,FALSE),0)</f>
        <v>1</v>
      </c>
      <c r="S57" s="105">
        <f>IFERROR(VLOOKUP($B57,[1]DEN3B!$G$3:$T$145,3,FALSE),0)</f>
        <v>0</v>
      </c>
      <c r="T57" s="105">
        <f>IFERROR(VLOOKUP($B57,[1]DEN3B!$G$3:$T$145,4,FALSE),0)</f>
        <v>2</v>
      </c>
      <c r="U57" s="105">
        <f>IFERROR(VLOOKUP($B57,[1]DEN3B!$G$3:$T$145,5,FALSE),0)</f>
        <v>0</v>
      </c>
      <c r="V57" s="105">
        <f>IFERROR(VLOOKUP($B57,[1]DEN3B!$G$3:$T$145,6,FALSE),0)</f>
        <v>1</v>
      </c>
      <c r="W57" s="105">
        <f>IFERROR(VLOOKUP($B57,[1]DEN3B!$G$3:$T$145,7,FALSE),0)</f>
        <v>1</v>
      </c>
      <c r="X57" s="105">
        <f>IFERROR(VLOOKUP($B57,[1]DEN3B!$G$3:$T$145,8,FALSE),0)</f>
        <v>1</v>
      </c>
      <c r="Y57" s="105">
        <f>IFERROR(VLOOKUP($B57,[1]DEN3B!$G$3:$T$145,9,FALSE),0)</f>
        <v>1</v>
      </c>
      <c r="Z57" s="105">
        <f>IFERROR(VLOOKUP($B57,[1]DEN3B!$G$3:$T$145,10,FALSE),0)</f>
        <v>2</v>
      </c>
      <c r="AA57" s="105">
        <f>IFERROR(VLOOKUP($B57,[1]DEN3B!$G$3:$T$145,11,FALSE),0)</f>
        <v>4</v>
      </c>
      <c r="AB57" s="105">
        <f>IFERROR(VLOOKUP($B57,[1]DEN3B!$G$3:$T$145,12,FALSE),0)</f>
        <v>1</v>
      </c>
      <c r="AC57" s="105">
        <f>IFERROR(VLOOKUP($B57,[1]DEN3B!$G$3:$T$145,13,FALSE),0)</f>
        <v>0</v>
      </c>
      <c r="AD57" s="85">
        <f t="shared" si="1"/>
        <v>14</v>
      </c>
    </row>
    <row r="58" spans="1:31" x14ac:dyDescent="0.25">
      <c r="A58" s="11" t="s">
        <v>64</v>
      </c>
      <c r="B58" s="63" t="s">
        <v>72</v>
      </c>
      <c r="C58" s="4"/>
      <c r="D58" s="4"/>
      <c r="E58" s="105">
        <f>IFERROR(VLOOKUP($B58,[1]NUM3B!$G$3:$T$143,2,FALSE),0)</f>
        <v>0</v>
      </c>
      <c r="F58" s="105">
        <f>IFERROR(VLOOKUP($B58,[1]NUM3B!$G$3:$T$143,3,FALSE),0)</f>
        <v>0</v>
      </c>
      <c r="G58" s="105">
        <f>IFERROR(VLOOKUP($B58,[1]NUM3B!$G$3:$T$143,4,FALSE),0)</f>
        <v>0</v>
      </c>
      <c r="H58" s="105">
        <f>IFERROR(VLOOKUP($B58,[1]NUM3B!$G$3:$T$143,5,FALSE),0)</f>
        <v>0</v>
      </c>
      <c r="I58" s="105">
        <f>IFERROR(VLOOKUP($B58,[1]NUM3B!$G$3:$T$143,6,FALSE),0)</f>
        <v>0</v>
      </c>
      <c r="J58" s="105">
        <f>IFERROR(VLOOKUP($B58,[1]NUM3B!$G$3:$T$143,7,FALSE),0)</f>
        <v>0</v>
      </c>
      <c r="K58" s="105">
        <f>IFERROR(VLOOKUP($B58,[1]NUM3B!$G$3:$T$143,8,FALSE),0)</f>
        <v>0</v>
      </c>
      <c r="L58" s="105">
        <f>IFERROR(VLOOKUP($B58,[1]NUM3B!$G$3:$T$143,9,FALSE),0)</f>
        <v>0</v>
      </c>
      <c r="M58" s="105">
        <f>IFERROR(VLOOKUP($B58,[1]NUM3B!$G$3:$T$143,10,FALSE),0)</f>
        <v>0</v>
      </c>
      <c r="N58" s="105">
        <f>IFERROR(VLOOKUP($B58,[1]NUM3B!$G$3:$T$143,11,FALSE),0)</f>
        <v>0</v>
      </c>
      <c r="O58" s="105">
        <f>IFERROR(VLOOKUP($B58,[1]NUM3B!$G$3:$T$143,12,FALSE),0)</f>
        <v>0</v>
      </c>
      <c r="P58" s="105">
        <f>IFERROR(VLOOKUP($B58,[1]NUM3B!$G$3:$T$143,13,FALSE),0)</f>
        <v>0</v>
      </c>
      <c r="Q58" s="85">
        <f t="shared" si="10"/>
        <v>0</v>
      </c>
      <c r="R58" s="105">
        <f>IFERROR(VLOOKUP($B58,[1]DEN3B!$G$3:$T$145,2,FALSE),0)</f>
        <v>1</v>
      </c>
      <c r="S58" s="105">
        <f>IFERROR(VLOOKUP($B58,[1]DEN3B!$G$3:$T$145,3,FALSE),0)</f>
        <v>0</v>
      </c>
      <c r="T58" s="105">
        <f>IFERROR(VLOOKUP($B58,[1]DEN3B!$G$3:$T$145,4,FALSE),0)</f>
        <v>1</v>
      </c>
      <c r="U58" s="105">
        <f>IFERROR(VLOOKUP($B58,[1]DEN3B!$G$3:$T$145,5,FALSE),0)</f>
        <v>0</v>
      </c>
      <c r="V58" s="105">
        <f>IFERROR(VLOOKUP($B58,[1]DEN3B!$G$3:$T$145,6,FALSE),0)</f>
        <v>0</v>
      </c>
      <c r="W58" s="105">
        <f>IFERROR(VLOOKUP($B58,[1]DEN3B!$G$3:$T$145,7,FALSE),0)</f>
        <v>0</v>
      </c>
      <c r="X58" s="105">
        <f>IFERROR(VLOOKUP($B58,[1]DEN3B!$G$3:$T$145,8,FALSE),0)</f>
        <v>0</v>
      </c>
      <c r="Y58" s="105">
        <f>IFERROR(VLOOKUP($B58,[1]DEN3B!$G$3:$T$145,9,FALSE),0)</f>
        <v>0</v>
      </c>
      <c r="Z58" s="105">
        <f>IFERROR(VLOOKUP($B58,[1]DEN3B!$G$3:$T$145,10,FALSE),0)</f>
        <v>0</v>
      </c>
      <c r="AA58" s="105">
        <f>IFERROR(VLOOKUP($B58,[1]DEN3B!$G$3:$T$145,11,FALSE),0)</f>
        <v>0</v>
      </c>
      <c r="AB58" s="105">
        <f>IFERROR(VLOOKUP($B58,[1]DEN3B!$G$3:$T$145,12,FALSE),0)</f>
        <v>0</v>
      </c>
      <c r="AC58" s="105">
        <f>IFERROR(VLOOKUP($B58,[1]DEN3B!$G$3:$T$145,13,FALSE),0)</f>
        <v>1</v>
      </c>
      <c r="AD58" s="85">
        <f t="shared" si="1"/>
        <v>3</v>
      </c>
    </row>
    <row r="59" spans="1:31" x14ac:dyDescent="0.25">
      <c r="A59" s="11" t="s">
        <v>64</v>
      </c>
      <c r="B59" s="63" t="s">
        <v>73</v>
      </c>
      <c r="C59" s="4"/>
      <c r="D59" s="4"/>
      <c r="E59" s="105">
        <f>IFERROR(VLOOKUP($B59,[1]NUM3B!$G$3:$T$143,2,FALSE),0)</f>
        <v>1</v>
      </c>
      <c r="F59" s="105">
        <f>IFERROR(VLOOKUP($B59,[1]NUM3B!$G$3:$T$143,3,FALSE),0)</f>
        <v>1</v>
      </c>
      <c r="G59" s="105">
        <f>IFERROR(VLOOKUP($B59,[1]NUM3B!$G$3:$T$143,4,FALSE),0)</f>
        <v>3</v>
      </c>
      <c r="H59" s="105">
        <f>IFERROR(VLOOKUP($B59,[1]NUM3B!$G$3:$T$143,5,FALSE),0)</f>
        <v>4</v>
      </c>
      <c r="I59" s="105">
        <f>IFERROR(VLOOKUP($B59,[1]NUM3B!$G$3:$T$143,6,FALSE),0)</f>
        <v>0</v>
      </c>
      <c r="J59" s="105">
        <f>IFERROR(VLOOKUP($B59,[1]NUM3B!$G$3:$T$143,7,FALSE),0)</f>
        <v>0</v>
      </c>
      <c r="K59" s="105">
        <f>IFERROR(VLOOKUP($B59,[1]NUM3B!$G$3:$T$143,8,FALSE),0)</f>
        <v>3</v>
      </c>
      <c r="L59" s="105">
        <f>IFERROR(VLOOKUP($B59,[1]NUM3B!$G$3:$T$143,9,FALSE),0)</f>
        <v>1</v>
      </c>
      <c r="M59" s="105">
        <f>IFERROR(VLOOKUP($B59,[1]NUM3B!$G$3:$T$143,10,FALSE),0)</f>
        <v>2</v>
      </c>
      <c r="N59" s="105">
        <f>IFERROR(VLOOKUP($B59,[1]NUM3B!$G$3:$T$143,11,FALSE),0)</f>
        <v>4</v>
      </c>
      <c r="O59" s="105">
        <f>IFERROR(VLOOKUP($B59,[1]NUM3B!$G$3:$T$143,12,FALSE),0)</f>
        <v>0</v>
      </c>
      <c r="P59" s="105">
        <f>IFERROR(VLOOKUP($B59,[1]NUM3B!$G$3:$T$143,13,FALSE),0)</f>
        <v>0</v>
      </c>
      <c r="Q59" s="85">
        <f t="shared" si="10"/>
        <v>19</v>
      </c>
      <c r="R59" s="105">
        <f>IFERROR(VLOOKUP($B59,[1]DEN3B!$G$3:$T$145,2,FALSE),0)</f>
        <v>3</v>
      </c>
      <c r="S59" s="105">
        <f>IFERROR(VLOOKUP($B59,[1]DEN3B!$G$3:$T$145,3,FALSE),0)</f>
        <v>5</v>
      </c>
      <c r="T59" s="105">
        <f>IFERROR(VLOOKUP($B59,[1]DEN3B!$G$3:$T$145,4,FALSE),0)</f>
        <v>3</v>
      </c>
      <c r="U59" s="105">
        <f>IFERROR(VLOOKUP($B59,[1]DEN3B!$G$3:$T$145,5,FALSE),0)</f>
        <v>2</v>
      </c>
      <c r="V59" s="105">
        <f>IFERROR(VLOOKUP($B59,[1]DEN3B!$G$3:$T$145,6,FALSE),0)</f>
        <v>0</v>
      </c>
      <c r="W59" s="105">
        <f>IFERROR(VLOOKUP($B59,[1]DEN3B!$G$3:$T$145,7,FALSE),0)</f>
        <v>2</v>
      </c>
      <c r="X59" s="105">
        <f>IFERROR(VLOOKUP($B59,[1]DEN3B!$G$3:$T$145,8,FALSE),0)</f>
        <v>5</v>
      </c>
      <c r="Y59" s="105">
        <f>IFERROR(VLOOKUP($B59,[1]DEN3B!$G$3:$T$145,9,FALSE),0)</f>
        <v>2</v>
      </c>
      <c r="Z59" s="105">
        <f>IFERROR(VLOOKUP($B59,[1]DEN3B!$G$3:$T$145,10,FALSE),0)</f>
        <v>9</v>
      </c>
      <c r="AA59" s="105">
        <f>IFERROR(VLOOKUP($B59,[1]DEN3B!$G$3:$T$145,11,FALSE),0)</f>
        <v>4</v>
      </c>
      <c r="AB59" s="105">
        <f>IFERROR(VLOOKUP($B59,[1]DEN3B!$G$3:$T$145,12,FALSE),0)</f>
        <v>0</v>
      </c>
      <c r="AC59" s="105">
        <f>IFERROR(VLOOKUP($B59,[1]DEN3B!$G$3:$T$145,13,FALSE),0)</f>
        <v>0</v>
      </c>
      <c r="AD59" s="85">
        <f t="shared" si="1"/>
        <v>35</v>
      </c>
    </row>
    <row r="60" spans="1:31" x14ac:dyDescent="0.25">
      <c r="A60" s="11" t="s">
        <v>64</v>
      </c>
      <c r="B60" s="63" t="s">
        <v>74</v>
      </c>
      <c r="C60" s="4"/>
      <c r="D60" s="4"/>
      <c r="E60" s="105">
        <f>IFERROR(VLOOKUP($B60,[1]NUM3B!$G$3:$T$143,2,FALSE),0)</f>
        <v>0</v>
      </c>
      <c r="F60" s="105">
        <f>IFERROR(VLOOKUP($B60,[1]NUM3B!$G$3:$T$143,3,FALSE),0)</f>
        <v>0</v>
      </c>
      <c r="G60" s="105">
        <f>IFERROR(VLOOKUP($B60,[1]NUM3B!$G$3:$T$143,4,FALSE),0)</f>
        <v>0</v>
      </c>
      <c r="H60" s="105">
        <f>IFERROR(VLOOKUP($B60,[1]NUM3B!$G$3:$T$143,5,FALSE),0)</f>
        <v>0</v>
      </c>
      <c r="I60" s="105">
        <f>IFERROR(VLOOKUP($B60,[1]NUM3B!$G$3:$T$143,6,FALSE),0)</f>
        <v>0</v>
      </c>
      <c r="J60" s="105">
        <f>IFERROR(VLOOKUP($B60,[1]NUM3B!$G$3:$T$143,7,FALSE),0)</f>
        <v>0</v>
      </c>
      <c r="K60" s="105">
        <f>IFERROR(VLOOKUP($B60,[1]NUM3B!$G$3:$T$143,8,FALSE),0)</f>
        <v>0</v>
      </c>
      <c r="L60" s="105">
        <f>IFERROR(VLOOKUP($B60,[1]NUM3B!$G$3:$T$143,9,FALSE),0)</f>
        <v>0</v>
      </c>
      <c r="M60" s="105">
        <f>IFERROR(VLOOKUP($B60,[1]NUM3B!$G$3:$T$143,10,FALSE),0)</f>
        <v>0</v>
      </c>
      <c r="N60" s="105">
        <f>IFERROR(VLOOKUP($B60,[1]NUM3B!$G$3:$T$143,11,FALSE),0)</f>
        <v>0</v>
      </c>
      <c r="O60" s="105">
        <f>IFERROR(VLOOKUP($B60,[1]NUM3B!$G$3:$T$143,12,FALSE),0)</f>
        <v>0</v>
      </c>
      <c r="P60" s="105">
        <f>IFERROR(VLOOKUP($B60,[1]NUM3B!$G$3:$T$143,13,FALSE),0)</f>
        <v>0</v>
      </c>
      <c r="Q60" s="85">
        <f t="shared" si="10"/>
        <v>0</v>
      </c>
      <c r="R60" s="105">
        <f>IFERROR(VLOOKUP($B60,[1]DEN3B!$G$3:$T$145,2,FALSE),0)</f>
        <v>2</v>
      </c>
      <c r="S60" s="105">
        <f>IFERROR(VLOOKUP($B60,[1]DEN3B!$G$3:$T$145,3,FALSE),0)</f>
        <v>0</v>
      </c>
      <c r="T60" s="105">
        <f>IFERROR(VLOOKUP($B60,[1]DEN3B!$G$3:$T$145,4,FALSE),0)</f>
        <v>1</v>
      </c>
      <c r="U60" s="105">
        <f>IFERROR(VLOOKUP($B60,[1]DEN3B!$G$3:$T$145,5,FALSE),0)</f>
        <v>0</v>
      </c>
      <c r="V60" s="105">
        <f>IFERROR(VLOOKUP($B60,[1]DEN3B!$G$3:$T$145,6,FALSE),0)</f>
        <v>0</v>
      </c>
      <c r="W60" s="105">
        <f>IFERROR(VLOOKUP($B60,[1]DEN3B!$G$3:$T$145,7,FALSE),0)</f>
        <v>0</v>
      </c>
      <c r="X60" s="105">
        <f>IFERROR(VLOOKUP($B60,[1]DEN3B!$G$3:$T$145,8,FALSE),0)</f>
        <v>0</v>
      </c>
      <c r="Y60" s="105">
        <f>IFERROR(VLOOKUP($B60,[1]DEN3B!$G$3:$T$145,9,FALSE),0)</f>
        <v>0</v>
      </c>
      <c r="Z60" s="105">
        <f>IFERROR(VLOOKUP($B60,[1]DEN3B!$G$3:$T$145,10,FALSE),0)</f>
        <v>0</v>
      </c>
      <c r="AA60" s="105">
        <f>IFERROR(VLOOKUP($B60,[1]DEN3B!$G$3:$T$145,11,FALSE),0)</f>
        <v>1</v>
      </c>
      <c r="AB60" s="105">
        <f>IFERROR(VLOOKUP($B60,[1]DEN3B!$G$3:$T$145,12,FALSE),0)</f>
        <v>0</v>
      </c>
      <c r="AC60" s="105">
        <f>IFERROR(VLOOKUP($B60,[1]DEN3B!$G$3:$T$145,13,FALSE),0)</f>
        <v>1</v>
      </c>
      <c r="AD60" s="85">
        <f t="shared" si="1"/>
        <v>5</v>
      </c>
    </row>
    <row r="61" spans="1:31" x14ac:dyDescent="0.25">
      <c r="A61" s="2" t="s">
        <v>64</v>
      </c>
      <c r="B61" s="2" t="s">
        <v>304</v>
      </c>
      <c r="C61" s="4"/>
      <c r="D61" s="4"/>
      <c r="E61" s="105">
        <f>IFERROR(VLOOKUP($B61,[1]NUM3B!$G$3:$T$143,2,FALSE),0)</f>
        <v>0</v>
      </c>
      <c r="F61" s="105">
        <f>IFERROR(VLOOKUP($B61,[1]NUM3B!$G$3:$T$143,3,FALSE),0)</f>
        <v>0</v>
      </c>
      <c r="G61" s="105">
        <f>IFERROR(VLOOKUP($B61,[1]NUM3B!$G$3:$T$143,4,FALSE),0)</f>
        <v>0</v>
      </c>
      <c r="H61" s="105">
        <f>IFERROR(VLOOKUP($B61,[1]NUM3B!$G$3:$T$143,5,FALSE),0)</f>
        <v>0</v>
      </c>
      <c r="I61" s="105">
        <f>IFERROR(VLOOKUP($B61,[1]NUM3B!$G$3:$T$143,6,FALSE),0)</f>
        <v>0</v>
      </c>
      <c r="J61" s="105">
        <f>IFERROR(VLOOKUP($B61,[1]NUM3B!$G$3:$T$143,7,FALSE),0)</f>
        <v>0</v>
      </c>
      <c r="K61" s="105">
        <f>IFERROR(VLOOKUP($B61,[1]NUM3B!$G$3:$T$143,8,FALSE),0)</f>
        <v>0</v>
      </c>
      <c r="L61" s="105">
        <f>IFERROR(VLOOKUP($B61,[1]NUM3B!$G$3:$T$143,9,FALSE),0)</f>
        <v>0</v>
      </c>
      <c r="M61" s="105">
        <f>IFERROR(VLOOKUP($B61,[1]NUM3B!$G$3:$T$143,10,FALSE),0)</f>
        <v>0</v>
      </c>
      <c r="N61" s="105">
        <f>IFERROR(VLOOKUP($B61,[1]NUM3B!$G$3:$T$143,11,FALSE),0)</f>
        <v>0</v>
      </c>
      <c r="O61" s="105">
        <f>IFERROR(VLOOKUP($B61,[1]NUM3B!$G$3:$T$143,12,FALSE),0)</f>
        <v>2</v>
      </c>
      <c r="P61" s="105">
        <f>IFERROR(VLOOKUP($B61,[1]NUM3B!$G$3:$T$143,13,FALSE),0)</f>
        <v>10</v>
      </c>
      <c r="Q61" s="88">
        <f>SUM(E61:P61)</f>
        <v>12</v>
      </c>
      <c r="R61" s="105">
        <f>IFERROR(VLOOKUP($B61,[1]DEN3B!$G$3:$T$145,2,FALSE),0)</f>
        <v>0</v>
      </c>
      <c r="S61" s="105">
        <f>IFERROR(VLOOKUP($B61,[1]DEN3B!$G$3:$T$145,3,FALSE),0)</f>
        <v>0</v>
      </c>
      <c r="T61" s="105">
        <f>IFERROR(VLOOKUP($B61,[1]DEN3B!$G$3:$T$145,4,FALSE),0)</f>
        <v>0</v>
      </c>
      <c r="U61" s="105">
        <f>IFERROR(VLOOKUP($B61,[1]DEN3B!$G$3:$T$145,5,FALSE),0)</f>
        <v>0</v>
      </c>
      <c r="V61" s="105">
        <f>IFERROR(VLOOKUP($B61,[1]DEN3B!$G$3:$T$145,6,FALSE),0)</f>
        <v>0</v>
      </c>
      <c r="W61" s="105">
        <f>IFERROR(VLOOKUP($B61,[1]DEN3B!$G$3:$T$145,7,FALSE),0)</f>
        <v>0</v>
      </c>
      <c r="X61" s="105">
        <f>IFERROR(VLOOKUP($B61,[1]DEN3B!$G$3:$T$145,8,FALSE),0)</f>
        <v>0</v>
      </c>
      <c r="Y61" s="105">
        <f>IFERROR(VLOOKUP($B61,[1]DEN3B!$G$3:$T$145,9,FALSE),0)</f>
        <v>0</v>
      </c>
      <c r="Z61" s="105">
        <f>IFERROR(VLOOKUP($B61,[1]DEN3B!$G$3:$T$145,10,FALSE),0)</f>
        <v>0</v>
      </c>
      <c r="AA61" s="105">
        <f>IFERROR(VLOOKUP($B61,[1]DEN3B!$G$3:$T$145,11,FALSE),0)</f>
        <v>0</v>
      </c>
      <c r="AB61" s="105">
        <f>IFERROR(VLOOKUP($B61,[1]DEN3B!$G$3:$T$145,12,FALSE),0)</f>
        <v>0</v>
      </c>
      <c r="AC61" s="105">
        <f>IFERROR(VLOOKUP($B61,[1]DEN3B!$G$3:$T$145,13,FALSE),0)</f>
        <v>2</v>
      </c>
      <c r="AD61" s="88">
        <f>SUM(R61:AC61)</f>
        <v>2</v>
      </c>
    </row>
    <row r="62" spans="1:31" x14ac:dyDescent="0.25">
      <c r="A62" s="137" t="s">
        <v>232</v>
      </c>
      <c r="B62" s="138"/>
      <c r="C62" s="57">
        <f>D62/'Metas Muni'!J9</f>
        <v>0.98809523809523814</v>
      </c>
      <c r="D62" s="58">
        <f>Q62/AD62</f>
        <v>0.7410714285714286</v>
      </c>
      <c r="E62" s="101">
        <f>SUM(E51:E61)</f>
        <v>2</v>
      </c>
      <c r="F62" s="101">
        <f t="shared" ref="F62:AD62" si="11">SUM(F51:F61)</f>
        <v>6</v>
      </c>
      <c r="G62" s="101">
        <f t="shared" si="11"/>
        <v>10</v>
      </c>
      <c r="H62" s="101">
        <f t="shared" si="11"/>
        <v>4</v>
      </c>
      <c r="I62" s="101">
        <f t="shared" si="11"/>
        <v>4</v>
      </c>
      <c r="J62" s="101">
        <f t="shared" si="11"/>
        <v>1</v>
      </c>
      <c r="K62" s="101">
        <f t="shared" si="11"/>
        <v>11</v>
      </c>
      <c r="L62" s="101">
        <f t="shared" si="11"/>
        <v>7</v>
      </c>
      <c r="M62" s="101">
        <f t="shared" si="11"/>
        <v>6</v>
      </c>
      <c r="N62" s="101">
        <f t="shared" si="11"/>
        <v>11</v>
      </c>
      <c r="O62" s="101">
        <f t="shared" si="11"/>
        <v>4</v>
      </c>
      <c r="P62" s="101">
        <f t="shared" si="11"/>
        <v>17</v>
      </c>
      <c r="Q62" s="101">
        <f t="shared" si="11"/>
        <v>83</v>
      </c>
      <c r="R62" s="101">
        <f t="shared" si="11"/>
        <v>18</v>
      </c>
      <c r="S62" s="101">
        <f t="shared" si="11"/>
        <v>9</v>
      </c>
      <c r="T62" s="101">
        <f t="shared" si="11"/>
        <v>9</v>
      </c>
      <c r="U62" s="101">
        <f t="shared" si="11"/>
        <v>4</v>
      </c>
      <c r="V62" s="101">
        <f t="shared" si="11"/>
        <v>3</v>
      </c>
      <c r="W62" s="101">
        <f t="shared" si="11"/>
        <v>6</v>
      </c>
      <c r="X62" s="101">
        <f t="shared" si="11"/>
        <v>10</v>
      </c>
      <c r="Y62" s="101">
        <f t="shared" si="11"/>
        <v>5</v>
      </c>
      <c r="Z62" s="101">
        <f t="shared" si="11"/>
        <v>20</v>
      </c>
      <c r="AA62" s="101">
        <f t="shared" si="11"/>
        <v>16</v>
      </c>
      <c r="AB62" s="101">
        <f t="shared" si="11"/>
        <v>5</v>
      </c>
      <c r="AC62" s="101">
        <f t="shared" si="11"/>
        <v>7</v>
      </c>
      <c r="AD62" s="101">
        <f t="shared" si="11"/>
        <v>112</v>
      </c>
      <c r="AE62" s="13"/>
    </row>
    <row r="63" spans="1:31" x14ac:dyDescent="0.25">
      <c r="A63" s="11" t="s">
        <v>76</v>
      </c>
      <c r="B63" s="63" t="s">
        <v>77</v>
      </c>
      <c r="C63" s="4"/>
      <c r="D63" s="4"/>
      <c r="E63" s="105">
        <f>IFERROR(VLOOKUP($B63,[1]NUM3B!$G$3:$T$143,2,FALSE),0)</f>
        <v>8</v>
      </c>
      <c r="F63" s="105">
        <f>IFERROR(VLOOKUP($B63,[1]NUM3B!$G$3:$T$143,3,FALSE),0)</f>
        <v>7</v>
      </c>
      <c r="G63" s="105">
        <f>IFERROR(VLOOKUP($B63,[1]NUM3B!$G$3:$T$143,4,FALSE),0)</f>
        <v>8</v>
      </c>
      <c r="H63" s="105">
        <f>IFERROR(VLOOKUP($B63,[1]NUM3B!$G$3:$T$143,5,FALSE),0)</f>
        <v>0</v>
      </c>
      <c r="I63" s="105">
        <f>IFERROR(VLOOKUP($B63,[1]NUM3B!$G$3:$T$143,6,FALSE),0)</f>
        <v>10</v>
      </c>
      <c r="J63" s="105">
        <f>IFERROR(VLOOKUP($B63,[1]NUM3B!$G$3:$T$143,7,FALSE),0)</f>
        <v>14</v>
      </c>
      <c r="K63" s="105">
        <f>IFERROR(VLOOKUP($B63,[1]NUM3B!$G$3:$T$143,8,FALSE),0)</f>
        <v>9</v>
      </c>
      <c r="L63" s="105">
        <f>IFERROR(VLOOKUP($B63,[1]NUM3B!$G$3:$T$143,9,FALSE),0)</f>
        <v>7</v>
      </c>
      <c r="M63" s="105">
        <f>IFERROR(VLOOKUP($B63,[1]NUM3B!$G$3:$T$143,10,FALSE),0)</f>
        <v>12</v>
      </c>
      <c r="N63" s="105">
        <f>IFERROR(VLOOKUP($B63,[1]NUM3B!$G$3:$T$143,11,FALSE),0)</f>
        <v>3</v>
      </c>
      <c r="O63" s="105">
        <f>IFERROR(VLOOKUP($B63,[1]NUM3B!$G$3:$T$143,12,FALSE),0)</f>
        <v>0</v>
      </c>
      <c r="P63" s="105">
        <f>IFERROR(VLOOKUP($B63,[1]NUM3B!$G$3:$T$143,13,FALSE),0)</f>
        <v>2</v>
      </c>
      <c r="Q63" s="85">
        <f t="shared" si="10"/>
        <v>80</v>
      </c>
      <c r="R63" s="105">
        <f>IFERROR(VLOOKUP($B63,[1]DEN3B!$G$3:$T$145,2,FALSE),0)</f>
        <v>3</v>
      </c>
      <c r="S63" s="105">
        <f>IFERROR(VLOOKUP($B63,[1]DEN3B!$G$3:$T$145,3,FALSE),0)</f>
        <v>6</v>
      </c>
      <c r="T63" s="105">
        <f>IFERROR(VLOOKUP($B63,[1]DEN3B!$G$3:$T$145,4,FALSE),0)</f>
        <v>5</v>
      </c>
      <c r="U63" s="105">
        <f>IFERROR(VLOOKUP($B63,[1]DEN3B!$G$3:$T$145,5,FALSE),0)</f>
        <v>0</v>
      </c>
      <c r="V63" s="105">
        <f>IFERROR(VLOOKUP($B63,[1]DEN3B!$G$3:$T$145,6,FALSE),0)</f>
        <v>11</v>
      </c>
      <c r="W63" s="105">
        <f>IFERROR(VLOOKUP($B63,[1]DEN3B!$G$3:$T$145,7,FALSE),0)</f>
        <v>2</v>
      </c>
      <c r="X63" s="105">
        <f>IFERROR(VLOOKUP($B63,[1]DEN3B!$G$3:$T$145,8,FALSE),0)</f>
        <v>7</v>
      </c>
      <c r="Y63" s="105">
        <f>IFERROR(VLOOKUP($B63,[1]DEN3B!$G$3:$T$145,9,FALSE),0)</f>
        <v>8</v>
      </c>
      <c r="Z63" s="105">
        <f>IFERROR(VLOOKUP($B63,[1]DEN3B!$G$3:$T$145,10,FALSE),0)</f>
        <v>5</v>
      </c>
      <c r="AA63" s="105">
        <f>IFERROR(VLOOKUP($B63,[1]DEN3B!$G$3:$T$145,11,FALSE),0)</f>
        <v>6</v>
      </c>
      <c r="AB63" s="105">
        <f>IFERROR(VLOOKUP($B63,[1]DEN3B!$G$3:$T$145,12,FALSE),0)</f>
        <v>5</v>
      </c>
      <c r="AC63" s="105">
        <f>IFERROR(VLOOKUP($B63,[1]DEN3B!$G$3:$T$145,13,FALSE),0)</f>
        <v>3</v>
      </c>
      <c r="AD63" s="85">
        <f t="shared" si="1"/>
        <v>61</v>
      </c>
    </row>
    <row r="64" spans="1:31" x14ac:dyDescent="0.25">
      <c r="A64" s="11" t="s">
        <v>76</v>
      </c>
      <c r="B64" s="63" t="s">
        <v>78</v>
      </c>
      <c r="C64" s="4"/>
      <c r="D64" s="4"/>
      <c r="E64" s="105">
        <f>IFERROR(VLOOKUP($B64,[1]NUM3B!$G$3:$T$143,2,FALSE),0)</f>
        <v>0</v>
      </c>
      <c r="F64" s="105">
        <f>IFERROR(VLOOKUP($B64,[1]NUM3B!$G$3:$T$143,3,FALSE),0)</f>
        <v>0</v>
      </c>
      <c r="G64" s="105">
        <f>IFERROR(VLOOKUP($B64,[1]NUM3B!$G$3:$T$143,4,FALSE),0)</f>
        <v>0</v>
      </c>
      <c r="H64" s="105">
        <f>IFERROR(VLOOKUP($B64,[1]NUM3B!$G$3:$T$143,5,FALSE),0)</f>
        <v>0</v>
      </c>
      <c r="I64" s="105">
        <f>IFERROR(VLOOKUP($B64,[1]NUM3B!$G$3:$T$143,6,FALSE),0)</f>
        <v>0</v>
      </c>
      <c r="J64" s="105">
        <f>IFERROR(VLOOKUP($B64,[1]NUM3B!$G$3:$T$143,7,FALSE),0)</f>
        <v>0</v>
      </c>
      <c r="K64" s="105">
        <f>IFERROR(VLOOKUP($B64,[1]NUM3B!$G$3:$T$143,8,FALSE),0)</f>
        <v>0</v>
      </c>
      <c r="L64" s="105">
        <f>IFERROR(VLOOKUP($B64,[1]NUM3B!$G$3:$T$143,9,FALSE),0)</f>
        <v>1</v>
      </c>
      <c r="M64" s="105">
        <f>IFERROR(VLOOKUP($B64,[1]NUM3B!$G$3:$T$143,10,FALSE),0)</f>
        <v>0</v>
      </c>
      <c r="N64" s="105">
        <f>IFERROR(VLOOKUP($B64,[1]NUM3B!$G$3:$T$143,11,FALSE),0)</f>
        <v>0</v>
      </c>
      <c r="O64" s="105">
        <f>IFERROR(VLOOKUP($B64,[1]NUM3B!$G$3:$T$143,12,FALSE),0)</f>
        <v>0</v>
      </c>
      <c r="P64" s="105">
        <f>IFERROR(VLOOKUP($B64,[1]NUM3B!$G$3:$T$143,13,FALSE),0)</f>
        <v>0</v>
      </c>
      <c r="Q64" s="85">
        <f t="shared" si="10"/>
        <v>1</v>
      </c>
      <c r="R64" s="105">
        <f>IFERROR(VLOOKUP($B64,[1]DEN3B!$G$3:$T$145,2,FALSE),0)</f>
        <v>1</v>
      </c>
      <c r="S64" s="105">
        <f>IFERROR(VLOOKUP($B64,[1]DEN3B!$G$3:$T$145,3,FALSE),0)</f>
        <v>0</v>
      </c>
      <c r="T64" s="105">
        <f>IFERROR(VLOOKUP($B64,[1]DEN3B!$G$3:$T$145,4,FALSE),0)</f>
        <v>0</v>
      </c>
      <c r="U64" s="105">
        <f>IFERROR(VLOOKUP($B64,[1]DEN3B!$G$3:$T$145,5,FALSE),0)</f>
        <v>1</v>
      </c>
      <c r="V64" s="105">
        <f>IFERROR(VLOOKUP($B64,[1]DEN3B!$G$3:$T$145,6,FALSE),0)</f>
        <v>3</v>
      </c>
      <c r="W64" s="105">
        <f>IFERROR(VLOOKUP($B64,[1]DEN3B!$G$3:$T$145,7,FALSE),0)</f>
        <v>0</v>
      </c>
      <c r="X64" s="105">
        <f>IFERROR(VLOOKUP($B64,[1]DEN3B!$G$3:$T$145,8,FALSE),0)</f>
        <v>0</v>
      </c>
      <c r="Y64" s="105">
        <f>IFERROR(VLOOKUP($B64,[1]DEN3B!$G$3:$T$145,9,FALSE),0)</f>
        <v>0</v>
      </c>
      <c r="Z64" s="105">
        <f>IFERROR(VLOOKUP($B64,[1]DEN3B!$G$3:$T$145,10,FALSE),0)</f>
        <v>0</v>
      </c>
      <c r="AA64" s="105">
        <f>IFERROR(VLOOKUP($B64,[1]DEN3B!$G$3:$T$145,11,FALSE),0)</f>
        <v>0</v>
      </c>
      <c r="AB64" s="105">
        <f>IFERROR(VLOOKUP($B64,[1]DEN3B!$G$3:$T$145,12,FALSE),0)</f>
        <v>0</v>
      </c>
      <c r="AC64" s="105">
        <f>IFERROR(VLOOKUP($B64,[1]DEN3B!$G$3:$T$145,13,FALSE),0)</f>
        <v>0</v>
      </c>
      <c r="AD64" s="85">
        <f t="shared" si="1"/>
        <v>5</v>
      </c>
    </row>
    <row r="65" spans="1:31" x14ac:dyDescent="0.25">
      <c r="A65" s="11" t="s">
        <v>76</v>
      </c>
      <c r="B65" s="63" t="s">
        <v>79</v>
      </c>
      <c r="C65" s="4"/>
      <c r="D65" s="4"/>
      <c r="E65" s="105">
        <f>IFERROR(VLOOKUP($B65,[1]NUM3B!$G$3:$T$143,2,FALSE),0)</f>
        <v>0</v>
      </c>
      <c r="F65" s="105">
        <f>IFERROR(VLOOKUP($B65,[1]NUM3B!$G$3:$T$143,3,FALSE),0)</f>
        <v>0</v>
      </c>
      <c r="G65" s="105">
        <f>IFERROR(VLOOKUP($B65,[1]NUM3B!$G$3:$T$143,4,FALSE),0)</f>
        <v>0</v>
      </c>
      <c r="H65" s="105">
        <f>IFERROR(VLOOKUP($B65,[1]NUM3B!$G$3:$T$143,5,FALSE),0)</f>
        <v>0</v>
      </c>
      <c r="I65" s="105">
        <f>IFERROR(VLOOKUP($B65,[1]NUM3B!$G$3:$T$143,6,FALSE),0)</f>
        <v>0</v>
      </c>
      <c r="J65" s="105">
        <f>IFERROR(VLOOKUP($B65,[1]NUM3B!$G$3:$T$143,7,FALSE),0)</f>
        <v>0</v>
      </c>
      <c r="K65" s="105">
        <f>IFERROR(VLOOKUP($B65,[1]NUM3B!$G$3:$T$143,8,FALSE),0)</f>
        <v>0</v>
      </c>
      <c r="L65" s="105">
        <f>IFERROR(VLOOKUP($B65,[1]NUM3B!$G$3:$T$143,9,FALSE),0)</f>
        <v>0</v>
      </c>
      <c r="M65" s="105">
        <f>IFERROR(VLOOKUP($B65,[1]NUM3B!$G$3:$T$143,10,FALSE),0)</f>
        <v>0</v>
      </c>
      <c r="N65" s="105">
        <f>IFERROR(VLOOKUP($B65,[1]NUM3B!$G$3:$T$143,11,FALSE),0)</f>
        <v>1</v>
      </c>
      <c r="O65" s="105">
        <f>IFERROR(VLOOKUP($B65,[1]NUM3B!$G$3:$T$143,12,FALSE),0)</f>
        <v>0</v>
      </c>
      <c r="P65" s="105">
        <f>IFERROR(VLOOKUP($B65,[1]NUM3B!$G$3:$T$143,13,FALSE),0)</f>
        <v>0</v>
      </c>
      <c r="Q65" s="85">
        <f t="shared" si="10"/>
        <v>1</v>
      </c>
      <c r="R65" s="105">
        <f>IFERROR(VLOOKUP($B65,[1]DEN3B!$G$3:$T$145,2,FALSE),0)</f>
        <v>0</v>
      </c>
      <c r="S65" s="105">
        <f>IFERROR(VLOOKUP($B65,[1]DEN3B!$G$3:$T$145,3,FALSE),0)</f>
        <v>0</v>
      </c>
      <c r="T65" s="105">
        <f>IFERROR(VLOOKUP($B65,[1]DEN3B!$G$3:$T$145,4,FALSE),0)</f>
        <v>0</v>
      </c>
      <c r="U65" s="105">
        <f>IFERROR(VLOOKUP($B65,[1]DEN3B!$G$3:$T$145,5,FALSE),0)</f>
        <v>2</v>
      </c>
      <c r="V65" s="105">
        <f>IFERROR(VLOOKUP($B65,[1]DEN3B!$G$3:$T$145,6,FALSE),0)</f>
        <v>0</v>
      </c>
      <c r="W65" s="105">
        <f>IFERROR(VLOOKUP($B65,[1]DEN3B!$G$3:$T$145,7,FALSE),0)</f>
        <v>0</v>
      </c>
      <c r="X65" s="105">
        <f>IFERROR(VLOOKUP($B65,[1]DEN3B!$G$3:$T$145,8,FALSE),0)</f>
        <v>2</v>
      </c>
      <c r="Y65" s="105">
        <f>IFERROR(VLOOKUP($B65,[1]DEN3B!$G$3:$T$145,9,FALSE),0)</f>
        <v>0</v>
      </c>
      <c r="Z65" s="105">
        <f>IFERROR(VLOOKUP($B65,[1]DEN3B!$G$3:$T$145,10,FALSE),0)</f>
        <v>1</v>
      </c>
      <c r="AA65" s="105">
        <f>IFERROR(VLOOKUP($B65,[1]DEN3B!$G$3:$T$145,11,FALSE),0)</f>
        <v>1</v>
      </c>
      <c r="AB65" s="105">
        <f>IFERROR(VLOOKUP($B65,[1]DEN3B!$G$3:$T$145,12,FALSE),0)</f>
        <v>0</v>
      </c>
      <c r="AC65" s="105">
        <f>IFERROR(VLOOKUP($B65,[1]DEN3B!$G$3:$T$145,13,FALSE),0)</f>
        <v>0</v>
      </c>
      <c r="AD65" s="85">
        <f t="shared" si="1"/>
        <v>6</v>
      </c>
    </row>
    <row r="66" spans="1:31" x14ac:dyDescent="0.25">
      <c r="A66" s="11" t="s">
        <v>76</v>
      </c>
      <c r="B66" s="63" t="s">
        <v>80</v>
      </c>
      <c r="C66" s="4"/>
      <c r="D66" s="4"/>
      <c r="E66" s="105">
        <f>IFERROR(VLOOKUP($B66,[1]NUM3B!$G$3:$T$143,2,FALSE),0)</f>
        <v>1</v>
      </c>
      <c r="F66" s="105">
        <f>IFERROR(VLOOKUP($B66,[1]NUM3B!$G$3:$T$143,3,FALSE),0)</f>
        <v>0</v>
      </c>
      <c r="G66" s="105">
        <f>IFERROR(VLOOKUP($B66,[1]NUM3B!$G$3:$T$143,4,FALSE),0)</f>
        <v>0</v>
      </c>
      <c r="H66" s="105">
        <f>IFERROR(VLOOKUP($B66,[1]NUM3B!$G$3:$T$143,5,FALSE),0)</f>
        <v>0</v>
      </c>
      <c r="I66" s="105">
        <f>IFERROR(VLOOKUP($B66,[1]NUM3B!$G$3:$T$143,6,FALSE),0)</f>
        <v>0</v>
      </c>
      <c r="J66" s="105">
        <f>IFERROR(VLOOKUP($B66,[1]NUM3B!$G$3:$T$143,7,FALSE),0)</f>
        <v>0</v>
      </c>
      <c r="K66" s="105">
        <f>IFERROR(VLOOKUP($B66,[1]NUM3B!$G$3:$T$143,8,FALSE),0)</f>
        <v>1</v>
      </c>
      <c r="L66" s="105">
        <f>IFERROR(VLOOKUP($B66,[1]NUM3B!$G$3:$T$143,9,FALSE),0)</f>
        <v>0</v>
      </c>
      <c r="M66" s="105">
        <f>IFERROR(VLOOKUP($B66,[1]NUM3B!$G$3:$T$143,10,FALSE),0)</f>
        <v>0</v>
      </c>
      <c r="N66" s="105">
        <f>IFERROR(VLOOKUP($B66,[1]NUM3B!$G$3:$T$143,11,FALSE),0)</f>
        <v>0</v>
      </c>
      <c r="O66" s="105">
        <f>IFERROR(VLOOKUP($B66,[1]NUM3B!$G$3:$T$143,12,FALSE),0)</f>
        <v>0</v>
      </c>
      <c r="P66" s="105">
        <f>IFERROR(VLOOKUP($B66,[1]NUM3B!$G$3:$T$143,13,FALSE),0)</f>
        <v>2</v>
      </c>
      <c r="Q66" s="85">
        <f t="shared" si="10"/>
        <v>4</v>
      </c>
      <c r="R66" s="105">
        <f>IFERROR(VLOOKUP($B66,[1]DEN3B!$G$3:$T$145,2,FALSE),0)</f>
        <v>0</v>
      </c>
      <c r="S66" s="105">
        <f>IFERROR(VLOOKUP($B66,[1]DEN3B!$G$3:$T$145,3,FALSE),0)</f>
        <v>0</v>
      </c>
      <c r="T66" s="105">
        <f>IFERROR(VLOOKUP($B66,[1]DEN3B!$G$3:$T$145,4,FALSE),0)</f>
        <v>1</v>
      </c>
      <c r="U66" s="105">
        <f>IFERROR(VLOOKUP($B66,[1]DEN3B!$G$3:$T$145,5,FALSE),0)</f>
        <v>0</v>
      </c>
      <c r="V66" s="105">
        <f>IFERROR(VLOOKUP($B66,[1]DEN3B!$G$3:$T$145,6,FALSE),0)</f>
        <v>0</v>
      </c>
      <c r="W66" s="105">
        <f>IFERROR(VLOOKUP($B66,[1]DEN3B!$G$3:$T$145,7,FALSE),0)</f>
        <v>0</v>
      </c>
      <c r="X66" s="105">
        <f>IFERROR(VLOOKUP($B66,[1]DEN3B!$G$3:$T$145,8,FALSE),0)</f>
        <v>0</v>
      </c>
      <c r="Y66" s="105">
        <f>IFERROR(VLOOKUP($B66,[1]DEN3B!$G$3:$T$145,9,FALSE),0)</f>
        <v>0</v>
      </c>
      <c r="Z66" s="105">
        <f>IFERROR(VLOOKUP($B66,[1]DEN3B!$G$3:$T$145,10,FALSE),0)</f>
        <v>0</v>
      </c>
      <c r="AA66" s="105">
        <f>IFERROR(VLOOKUP($B66,[1]DEN3B!$G$3:$T$145,11,FALSE),0)</f>
        <v>0</v>
      </c>
      <c r="AB66" s="105">
        <f>IFERROR(VLOOKUP($B66,[1]DEN3B!$G$3:$T$145,12,FALSE),0)</f>
        <v>0</v>
      </c>
      <c r="AC66" s="105">
        <f>IFERROR(VLOOKUP($B66,[1]DEN3B!$G$3:$T$145,13,FALSE),0)</f>
        <v>1</v>
      </c>
      <c r="AD66" s="85">
        <f t="shared" si="1"/>
        <v>2</v>
      </c>
    </row>
    <row r="67" spans="1:31" x14ac:dyDescent="0.25">
      <c r="A67" s="11" t="s">
        <v>76</v>
      </c>
      <c r="B67" s="63" t="s">
        <v>81</v>
      </c>
      <c r="C67" s="4"/>
      <c r="D67" s="4"/>
      <c r="E67" s="105">
        <f>IFERROR(VLOOKUP($B67,[1]NUM3B!$G$3:$T$143,2,FALSE),0)</f>
        <v>0</v>
      </c>
      <c r="F67" s="105">
        <f>IFERROR(VLOOKUP($B67,[1]NUM3B!$G$3:$T$143,3,FALSE),0)</f>
        <v>0</v>
      </c>
      <c r="G67" s="105">
        <f>IFERROR(VLOOKUP($B67,[1]NUM3B!$G$3:$T$143,4,FALSE),0)</f>
        <v>0</v>
      </c>
      <c r="H67" s="105">
        <f>IFERROR(VLOOKUP($B67,[1]NUM3B!$G$3:$T$143,5,FALSE),0)</f>
        <v>0</v>
      </c>
      <c r="I67" s="105">
        <f>IFERROR(VLOOKUP($B67,[1]NUM3B!$G$3:$T$143,6,FALSE),0)</f>
        <v>0</v>
      </c>
      <c r="J67" s="105">
        <f>IFERROR(VLOOKUP($B67,[1]NUM3B!$G$3:$T$143,7,FALSE),0)</f>
        <v>0</v>
      </c>
      <c r="K67" s="105">
        <f>IFERROR(VLOOKUP($B67,[1]NUM3B!$G$3:$T$143,8,FALSE),0)</f>
        <v>0</v>
      </c>
      <c r="L67" s="105">
        <f>IFERROR(VLOOKUP($B67,[1]NUM3B!$G$3:$T$143,9,FALSE),0)</f>
        <v>0</v>
      </c>
      <c r="M67" s="105">
        <f>IFERROR(VLOOKUP($B67,[1]NUM3B!$G$3:$T$143,10,FALSE),0)</f>
        <v>0</v>
      </c>
      <c r="N67" s="105">
        <f>IFERROR(VLOOKUP($B67,[1]NUM3B!$G$3:$T$143,11,FALSE),0)</f>
        <v>0</v>
      </c>
      <c r="O67" s="105">
        <f>IFERROR(VLOOKUP($B67,[1]NUM3B!$G$3:$T$143,12,FALSE),0)</f>
        <v>0</v>
      </c>
      <c r="P67" s="105">
        <f>IFERROR(VLOOKUP($B67,[1]NUM3B!$G$3:$T$143,13,FALSE),0)</f>
        <v>0</v>
      </c>
      <c r="Q67" s="85">
        <f t="shared" si="10"/>
        <v>0</v>
      </c>
      <c r="R67" s="105">
        <f>IFERROR(VLOOKUP($B67,[1]DEN3B!$G$3:$T$145,2,FALSE),0)</f>
        <v>0</v>
      </c>
      <c r="S67" s="105">
        <f>IFERROR(VLOOKUP($B67,[1]DEN3B!$G$3:$T$145,3,FALSE),0)</f>
        <v>0</v>
      </c>
      <c r="T67" s="105">
        <f>IFERROR(VLOOKUP($B67,[1]DEN3B!$G$3:$T$145,4,FALSE),0)</f>
        <v>0</v>
      </c>
      <c r="U67" s="105">
        <f>IFERROR(VLOOKUP($B67,[1]DEN3B!$G$3:$T$145,5,FALSE),0)</f>
        <v>0</v>
      </c>
      <c r="V67" s="105">
        <f>IFERROR(VLOOKUP($B67,[1]DEN3B!$G$3:$T$145,6,FALSE),0)</f>
        <v>0</v>
      </c>
      <c r="W67" s="105">
        <f>IFERROR(VLOOKUP($B67,[1]DEN3B!$G$3:$T$145,7,FALSE),0)</f>
        <v>0</v>
      </c>
      <c r="X67" s="105">
        <f>IFERROR(VLOOKUP($B67,[1]DEN3B!$G$3:$T$145,8,FALSE),0)</f>
        <v>0</v>
      </c>
      <c r="Y67" s="105">
        <f>IFERROR(VLOOKUP($B67,[1]DEN3B!$G$3:$T$145,9,FALSE),0)</f>
        <v>0</v>
      </c>
      <c r="Z67" s="105">
        <f>IFERROR(VLOOKUP($B67,[1]DEN3B!$G$3:$T$145,10,FALSE),0)</f>
        <v>0</v>
      </c>
      <c r="AA67" s="105">
        <f>IFERROR(VLOOKUP($B67,[1]DEN3B!$G$3:$T$145,11,FALSE),0)</f>
        <v>0</v>
      </c>
      <c r="AB67" s="105">
        <f>IFERROR(VLOOKUP($B67,[1]DEN3B!$G$3:$T$145,12,FALSE),0)</f>
        <v>0</v>
      </c>
      <c r="AC67" s="105">
        <f>IFERROR(VLOOKUP($B67,[1]DEN3B!$G$3:$T$145,13,FALSE),0)</f>
        <v>0</v>
      </c>
      <c r="AD67" s="85">
        <f t="shared" si="1"/>
        <v>0</v>
      </c>
    </row>
    <row r="68" spans="1:31" x14ac:dyDescent="0.25">
      <c r="A68" s="11" t="s">
        <v>76</v>
      </c>
      <c r="B68" s="63" t="s">
        <v>82</v>
      </c>
      <c r="C68" s="4"/>
      <c r="D68" s="4"/>
      <c r="E68" s="105">
        <f>IFERROR(VLOOKUP($B68,[1]NUM3B!$G$3:$T$143,2,FALSE),0)</f>
        <v>0</v>
      </c>
      <c r="F68" s="105">
        <f>IFERROR(VLOOKUP($B68,[1]NUM3B!$G$3:$T$143,3,FALSE),0)</f>
        <v>1</v>
      </c>
      <c r="G68" s="105">
        <f>IFERROR(VLOOKUP($B68,[1]NUM3B!$G$3:$T$143,4,FALSE),0)</f>
        <v>2</v>
      </c>
      <c r="H68" s="105">
        <f>IFERROR(VLOOKUP($B68,[1]NUM3B!$G$3:$T$143,5,FALSE),0)</f>
        <v>0</v>
      </c>
      <c r="I68" s="105">
        <f>IFERROR(VLOOKUP($B68,[1]NUM3B!$G$3:$T$143,6,FALSE),0)</f>
        <v>0</v>
      </c>
      <c r="J68" s="105">
        <f>IFERROR(VLOOKUP($B68,[1]NUM3B!$G$3:$T$143,7,FALSE),0)</f>
        <v>2</v>
      </c>
      <c r="K68" s="105">
        <f>IFERROR(VLOOKUP($B68,[1]NUM3B!$G$3:$T$143,8,FALSE),0)</f>
        <v>0</v>
      </c>
      <c r="L68" s="105">
        <f>IFERROR(VLOOKUP($B68,[1]NUM3B!$G$3:$T$143,9,FALSE),0)</f>
        <v>0</v>
      </c>
      <c r="M68" s="105">
        <f>IFERROR(VLOOKUP($B68,[1]NUM3B!$G$3:$T$143,10,FALSE),0)</f>
        <v>0</v>
      </c>
      <c r="N68" s="105">
        <f>IFERROR(VLOOKUP($B68,[1]NUM3B!$G$3:$T$143,11,FALSE),0)</f>
        <v>1</v>
      </c>
      <c r="O68" s="105">
        <f>IFERROR(VLOOKUP($B68,[1]NUM3B!$G$3:$T$143,12,FALSE),0)</f>
        <v>0</v>
      </c>
      <c r="P68" s="105">
        <f>IFERROR(VLOOKUP($B68,[1]NUM3B!$G$3:$T$143,13,FALSE),0)</f>
        <v>1</v>
      </c>
      <c r="Q68" s="85">
        <f t="shared" si="10"/>
        <v>7</v>
      </c>
      <c r="R68" s="105">
        <f>IFERROR(VLOOKUP($B68,[1]DEN3B!$G$3:$T$145,2,FALSE),0)</f>
        <v>3</v>
      </c>
      <c r="S68" s="105">
        <f>IFERROR(VLOOKUP($B68,[1]DEN3B!$G$3:$T$145,3,FALSE),0)</f>
        <v>0</v>
      </c>
      <c r="T68" s="105">
        <f>IFERROR(VLOOKUP($B68,[1]DEN3B!$G$3:$T$145,4,FALSE),0)</f>
        <v>0</v>
      </c>
      <c r="U68" s="105">
        <f>IFERROR(VLOOKUP($B68,[1]DEN3B!$G$3:$T$145,5,FALSE),0)</f>
        <v>1</v>
      </c>
      <c r="V68" s="105">
        <f>IFERROR(VLOOKUP($B68,[1]DEN3B!$G$3:$T$145,6,FALSE),0)</f>
        <v>0</v>
      </c>
      <c r="W68" s="105">
        <f>IFERROR(VLOOKUP($B68,[1]DEN3B!$G$3:$T$145,7,FALSE),0)</f>
        <v>1</v>
      </c>
      <c r="X68" s="105">
        <f>IFERROR(VLOOKUP($B68,[1]DEN3B!$G$3:$T$145,8,FALSE),0)</f>
        <v>1</v>
      </c>
      <c r="Y68" s="105">
        <f>IFERROR(VLOOKUP($B68,[1]DEN3B!$G$3:$T$145,9,FALSE),0)</f>
        <v>0</v>
      </c>
      <c r="Z68" s="105">
        <f>IFERROR(VLOOKUP($B68,[1]DEN3B!$G$3:$T$145,10,FALSE),0)</f>
        <v>1</v>
      </c>
      <c r="AA68" s="105">
        <f>IFERROR(VLOOKUP($B68,[1]DEN3B!$G$3:$T$145,11,FALSE),0)</f>
        <v>1</v>
      </c>
      <c r="AB68" s="105">
        <f>IFERROR(VLOOKUP($B68,[1]DEN3B!$G$3:$T$145,12,FALSE),0)</f>
        <v>2</v>
      </c>
      <c r="AC68" s="105">
        <f>IFERROR(VLOOKUP($B68,[1]DEN3B!$G$3:$T$145,13,FALSE),0)</f>
        <v>1</v>
      </c>
      <c r="AD68" s="85">
        <f t="shared" si="1"/>
        <v>11</v>
      </c>
    </row>
    <row r="69" spans="1:31" x14ac:dyDescent="0.25">
      <c r="A69" s="11" t="s">
        <v>76</v>
      </c>
      <c r="B69" s="63" t="s">
        <v>83</v>
      </c>
      <c r="C69" s="4"/>
      <c r="D69" s="4"/>
      <c r="E69" s="105">
        <f>IFERROR(VLOOKUP($B69,[1]NUM3B!$G$3:$T$143,2,FALSE),0)</f>
        <v>0</v>
      </c>
      <c r="F69" s="105">
        <f>IFERROR(VLOOKUP($B69,[1]NUM3B!$G$3:$T$143,3,FALSE),0)</f>
        <v>1</v>
      </c>
      <c r="G69" s="105">
        <f>IFERROR(VLOOKUP($B69,[1]NUM3B!$G$3:$T$143,4,FALSE),0)</f>
        <v>0</v>
      </c>
      <c r="H69" s="105">
        <f>IFERROR(VLOOKUP($B69,[1]NUM3B!$G$3:$T$143,5,FALSE),0)</f>
        <v>0</v>
      </c>
      <c r="I69" s="105">
        <f>IFERROR(VLOOKUP($B69,[1]NUM3B!$G$3:$T$143,6,FALSE),0)</f>
        <v>0</v>
      </c>
      <c r="J69" s="105">
        <f>IFERROR(VLOOKUP($B69,[1]NUM3B!$G$3:$T$143,7,FALSE),0)</f>
        <v>0</v>
      </c>
      <c r="K69" s="105">
        <f>IFERROR(VLOOKUP($B69,[1]NUM3B!$G$3:$T$143,8,FALSE),0)</f>
        <v>0</v>
      </c>
      <c r="L69" s="105">
        <f>IFERROR(VLOOKUP($B69,[1]NUM3B!$G$3:$T$143,9,FALSE),0)</f>
        <v>1</v>
      </c>
      <c r="M69" s="105">
        <f>IFERROR(VLOOKUP($B69,[1]NUM3B!$G$3:$T$143,10,FALSE),0)</f>
        <v>1</v>
      </c>
      <c r="N69" s="105">
        <f>IFERROR(VLOOKUP($B69,[1]NUM3B!$G$3:$T$143,11,FALSE),0)</f>
        <v>0</v>
      </c>
      <c r="O69" s="105">
        <f>IFERROR(VLOOKUP($B69,[1]NUM3B!$G$3:$T$143,12,FALSE),0)</f>
        <v>0</v>
      </c>
      <c r="P69" s="105">
        <f>IFERROR(VLOOKUP($B69,[1]NUM3B!$G$3:$T$143,13,FALSE),0)</f>
        <v>0</v>
      </c>
      <c r="Q69" s="85">
        <f t="shared" si="10"/>
        <v>3</v>
      </c>
      <c r="R69" s="105">
        <f>IFERROR(VLOOKUP($B69,[1]DEN3B!$G$3:$T$145,2,FALSE),0)</f>
        <v>0</v>
      </c>
      <c r="S69" s="105">
        <f>IFERROR(VLOOKUP($B69,[1]DEN3B!$G$3:$T$145,3,FALSE),0)</f>
        <v>1</v>
      </c>
      <c r="T69" s="105">
        <f>IFERROR(VLOOKUP($B69,[1]DEN3B!$G$3:$T$145,4,FALSE),0)</f>
        <v>0</v>
      </c>
      <c r="U69" s="105">
        <f>IFERROR(VLOOKUP($B69,[1]DEN3B!$G$3:$T$145,5,FALSE),0)</f>
        <v>0</v>
      </c>
      <c r="V69" s="105">
        <f>IFERROR(VLOOKUP($B69,[1]DEN3B!$G$3:$T$145,6,FALSE),0)</f>
        <v>1</v>
      </c>
      <c r="W69" s="105">
        <f>IFERROR(VLOOKUP($B69,[1]DEN3B!$G$3:$T$145,7,FALSE),0)</f>
        <v>0</v>
      </c>
      <c r="X69" s="105">
        <f>IFERROR(VLOOKUP($B69,[1]DEN3B!$G$3:$T$145,8,FALSE),0)</f>
        <v>0</v>
      </c>
      <c r="Y69" s="105">
        <f>IFERROR(VLOOKUP($B69,[1]DEN3B!$G$3:$T$145,9,FALSE),0)</f>
        <v>0</v>
      </c>
      <c r="Z69" s="105">
        <f>IFERROR(VLOOKUP($B69,[1]DEN3B!$G$3:$T$145,10,FALSE),0)</f>
        <v>0</v>
      </c>
      <c r="AA69" s="105">
        <f>IFERROR(VLOOKUP($B69,[1]DEN3B!$G$3:$T$145,11,FALSE),0)</f>
        <v>0</v>
      </c>
      <c r="AB69" s="105">
        <f>IFERROR(VLOOKUP($B69,[1]DEN3B!$G$3:$T$145,12,FALSE),0)</f>
        <v>0</v>
      </c>
      <c r="AC69" s="105">
        <f>IFERROR(VLOOKUP($B69,[1]DEN3B!$G$3:$T$145,13,FALSE),0)</f>
        <v>1</v>
      </c>
      <c r="AD69" s="85">
        <f t="shared" si="1"/>
        <v>3</v>
      </c>
    </row>
    <row r="70" spans="1:31" x14ac:dyDescent="0.25">
      <c r="A70" s="11" t="s">
        <v>76</v>
      </c>
      <c r="B70" s="63" t="s">
        <v>84</v>
      </c>
      <c r="C70" s="4"/>
      <c r="D70" s="4"/>
      <c r="E70" s="105">
        <f>IFERROR(VLOOKUP($B70,[1]NUM3B!$G$3:$T$143,2,FALSE),0)</f>
        <v>0</v>
      </c>
      <c r="F70" s="105">
        <f>IFERROR(VLOOKUP($B70,[1]NUM3B!$G$3:$T$143,3,FALSE),0)</f>
        <v>0</v>
      </c>
      <c r="G70" s="105">
        <f>IFERROR(VLOOKUP($B70,[1]NUM3B!$G$3:$T$143,4,FALSE),0)</f>
        <v>0</v>
      </c>
      <c r="H70" s="105">
        <f>IFERROR(VLOOKUP($B70,[1]NUM3B!$G$3:$T$143,5,FALSE),0)</f>
        <v>0</v>
      </c>
      <c r="I70" s="105">
        <f>IFERROR(VLOOKUP($B70,[1]NUM3B!$G$3:$T$143,6,FALSE),0)</f>
        <v>0</v>
      </c>
      <c r="J70" s="105">
        <f>IFERROR(VLOOKUP($B70,[1]NUM3B!$G$3:$T$143,7,FALSE),0)</f>
        <v>0</v>
      </c>
      <c r="K70" s="105">
        <f>IFERROR(VLOOKUP($B70,[1]NUM3B!$G$3:$T$143,8,FALSE),0)</f>
        <v>0</v>
      </c>
      <c r="L70" s="105">
        <f>IFERROR(VLOOKUP($B70,[1]NUM3B!$G$3:$T$143,9,FALSE),0)</f>
        <v>0</v>
      </c>
      <c r="M70" s="105">
        <f>IFERROR(VLOOKUP($B70,[1]NUM3B!$G$3:$T$143,10,FALSE),0)</f>
        <v>0</v>
      </c>
      <c r="N70" s="105">
        <f>IFERROR(VLOOKUP($B70,[1]NUM3B!$G$3:$T$143,11,FALSE),0)</f>
        <v>0</v>
      </c>
      <c r="O70" s="105">
        <f>IFERROR(VLOOKUP($B70,[1]NUM3B!$G$3:$T$143,12,FALSE),0)</f>
        <v>0</v>
      </c>
      <c r="P70" s="105">
        <f>IFERROR(VLOOKUP($B70,[1]NUM3B!$G$3:$T$143,13,FALSE),0)</f>
        <v>0</v>
      </c>
      <c r="Q70" s="85">
        <f t="shared" si="10"/>
        <v>0</v>
      </c>
      <c r="R70" s="105">
        <f>IFERROR(VLOOKUP($B70,[1]DEN3B!$G$3:$T$145,2,FALSE),0)</f>
        <v>0</v>
      </c>
      <c r="S70" s="105">
        <f>IFERROR(VLOOKUP($B70,[1]DEN3B!$G$3:$T$145,3,FALSE),0)</f>
        <v>0</v>
      </c>
      <c r="T70" s="105">
        <f>IFERROR(VLOOKUP($B70,[1]DEN3B!$G$3:$T$145,4,FALSE),0)</f>
        <v>0</v>
      </c>
      <c r="U70" s="105">
        <f>IFERROR(VLOOKUP($B70,[1]DEN3B!$G$3:$T$145,5,FALSE),0)</f>
        <v>0</v>
      </c>
      <c r="V70" s="105">
        <f>IFERROR(VLOOKUP($B70,[1]DEN3B!$G$3:$T$145,6,FALSE),0)</f>
        <v>0</v>
      </c>
      <c r="W70" s="105">
        <f>IFERROR(VLOOKUP($B70,[1]DEN3B!$G$3:$T$145,7,FALSE),0)</f>
        <v>0</v>
      </c>
      <c r="X70" s="105">
        <f>IFERROR(VLOOKUP($B70,[1]DEN3B!$G$3:$T$145,8,FALSE),0)</f>
        <v>0</v>
      </c>
      <c r="Y70" s="105">
        <f>IFERROR(VLOOKUP($B70,[1]DEN3B!$G$3:$T$145,9,FALSE),0)</f>
        <v>0</v>
      </c>
      <c r="Z70" s="105">
        <f>IFERROR(VLOOKUP($B70,[1]DEN3B!$G$3:$T$145,10,FALSE),0)</f>
        <v>1</v>
      </c>
      <c r="AA70" s="105">
        <f>IFERROR(VLOOKUP($B70,[1]DEN3B!$G$3:$T$145,11,FALSE),0)</f>
        <v>0</v>
      </c>
      <c r="AB70" s="105">
        <f>IFERROR(VLOOKUP($B70,[1]DEN3B!$G$3:$T$145,12,FALSE),0)</f>
        <v>0</v>
      </c>
      <c r="AC70" s="105">
        <f>IFERROR(VLOOKUP($B70,[1]DEN3B!$G$3:$T$145,13,FALSE),0)</f>
        <v>0</v>
      </c>
      <c r="AD70" s="85">
        <f t="shared" si="1"/>
        <v>1</v>
      </c>
    </row>
    <row r="71" spans="1:31" x14ac:dyDescent="0.25">
      <c r="A71" s="11" t="s">
        <v>76</v>
      </c>
      <c r="B71" s="63" t="s">
        <v>85</v>
      </c>
      <c r="C71" s="4"/>
      <c r="D71" s="4"/>
      <c r="E71" s="105">
        <f>IFERROR(VLOOKUP($B71,[1]NUM3B!$G$3:$T$143,2,FALSE),0)</f>
        <v>0</v>
      </c>
      <c r="F71" s="105">
        <f>IFERROR(VLOOKUP($B71,[1]NUM3B!$G$3:$T$143,3,FALSE),0)</f>
        <v>0</v>
      </c>
      <c r="G71" s="105">
        <f>IFERROR(VLOOKUP($B71,[1]NUM3B!$G$3:$T$143,4,FALSE),0)</f>
        <v>0</v>
      </c>
      <c r="H71" s="105">
        <f>IFERROR(VLOOKUP($B71,[1]NUM3B!$G$3:$T$143,5,FALSE),0)</f>
        <v>0</v>
      </c>
      <c r="I71" s="105">
        <f>IFERROR(VLOOKUP($B71,[1]NUM3B!$G$3:$T$143,6,FALSE),0)</f>
        <v>0</v>
      </c>
      <c r="J71" s="105">
        <f>IFERROR(VLOOKUP($B71,[1]NUM3B!$G$3:$T$143,7,FALSE),0)</f>
        <v>0</v>
      </c>
      <c r="K71" s="105">
        <f>IFERROR(VLOOKUP($B71,[1]NUM3B!$G$3:$T$143,8,FALSE),0)</f>
        <v>0</v>
      </c>
      <c r="L71" s="105">
        <f>IFERROR(VLOOKUP($B71,[1]NUM3B!$G$3:$T$143,9,FALSE),0)</f>
        <v>0</v>
      </c>
      <c r="M71" s="105">
        <f>IFERROR(VLOOKUP($B71,[1]NUM3B!$G$3:$T$143,10,FALSE),0)</f>
        <v>0</v>
      </c>
      <c r="N71" s="105">
        <f>IFERROR(VLOOKUP($B71,[1]NUM3B!$G$3:$T$143,11,FALSE),0)</f>
        <v>0</v>
      </c>
      <c r="O71" s="105">
        <f>IFERROR(VLOOKUP($B71,[1]NUM3B!$G$3:$T$143,12,FALSE),0)</f>
        <v>0</v>
      </c>
      <c r="P71" s="105">
        <f>IFERROR(VLOOKUP($B71,[1]NUM3B!$G$3:$T$143,13,FALSE),0)</f>
        <v>0</v>
      </c>
      <c r="Q71" s="85">
        <f t="shared" si="10"/>
        <v>0</v>
      </c>
      <c r="R71" s="105">
        <f>IFERROR(VLOOKUP($B71,[1]DEN3B!$G$3:$T$145,2,FALSE),0)</f>
        <v>0</v>
      </c>
      <c r="S71" s="105">
        <f>IFERROR(VLOOKUP($B71,[1]DEN3B!$G$3:$T$145,3,FALSE),0)</f>
        <v>0</v>
      </c>
      <c r="T71" s="105">
        <f>IFERROR(VLOOKUP($B71,[1]DEN3B!$G$3:$T$145,4,FALSE),0)</f>
        <v>0</v>
      </c>
      <c r="U71" s="105">
        <f>IFERROR(VLOOKUP($B71,[1]DEN3B!$G$3:$T$145,5,FALSE),0)</f>
        <v>0</v>
      </c>
      <c r="V71" s="105">
        <f>IFERROR(VLOOKUP($B71,[1]DEN3B!$G$3:$T$145,6,FALSE),0)</f>
        <v>0</v>
      </c>
      <c r="W71" s="105">
        <f>IFERROR(VLOOKUP($B71,[1]DEN3B!$G$3:$T$145,7,FALSE),0)</f>
        <v>0</v>
      </c>
      <c r="X71" s="105">
        <f>IFERROR(VLOOKUP($B71,[1]DEN3B!$G$3:$T$145,8,FALSE),0)</f>
        <v>0</v>
      </c>
      <c r="Y71" s="105">
        <f>IFERROR(VLOOKUP($B71,[1]DEN3B!$G$3:$T$145,9,FALSE),0)</f>
        <v>0</v>
      </c>
      <c r="Z71" s="105">
        <f>IFERROR(VLOOKUP($B71,[1]DEN3B!$G$3:$T$145,10,FALSE),0)</f>
        <v>1</v>
      </c>
      <c r="AA71" s="105">
        <f>IFERROR(VLOOKUP($B71,[1]DEN3B!$G$3:$T$145,11,FALSE),0)</f>
        <v>1</v>
      </c>
      <c r="AB71" s="105">
        <f>IFERROR(VLOOKUP($B71,[1]DEN3B!$G$3:$T$145,12,FALSE),0)</f>
        <v>0</v>
      </c>
      <c r="AC71" s="105">
        <f>IFERROR(VLOOKUP($B71,[1]DEN3B!$G$3:$T$145,13,FALSE),0)</f>
        <v>0</v>
      </c>
      <c r="AD71" s="85">
        <f t="shared" si="1"/>
        <v>2</v>
      </c>
    </row>
    <row r="72" spans="1:31" x14ac:dyDescent="0.25">
      <c r="A72" s="11" t="s">
        <v>76</v>
      </c>
      <c r="B72" s="63" t="s">
        <v>86</v>
      </c>
      <c r="C72" s="4"/>
      <c r="D72" s="4"/>
      <c r="E72" s="105">
        <f>IFERROR(VLOOKUP($B72,[1]NUM3B!$G$3:$T$143,2,FALSE),0)</f>
        <v>0</v>
      </c>
      <c r="F72" s="105">
        <f>IFERROR(VLOOKUP($B72,[1]NUM3B!$G$3:$T$143,3,FALSE),0)</f>
        <v>0</v>
      </c>
      <c r="G72" s="105">
        <f>IFERROR(VLOOKUP($B72,[1]NUM3B!$G$3:$T$143,4,FALSE),0)</f>
        <v>0</v>
      </c>
      <c r="H72" s="105">
        <f>IFERROR(VLOOKUP($B72,[1]NUM3B!$G$3:$T$143,5,FALSE),0)</f>
        <v>0</v>
      </c>
      <c r="I72" s="105">
        <f>IFERROR(VLOOKUP($B72,[1]NUM3B!$G$3:$T$143,6,FALSE),0)</f>
        <v>0</v>
      </c>
      <c r="J72" s="105">
        <f>IFERROR(VLOOKUP($B72,[1]NUM3B!$G$3:$T$143,7,FALSE),0)</f>
        <v>0</v>
      </c>
      <c r="K72" s="105">
        <f>IFERROR(VLOOKUP($B72,[1]NUM3B!$G$3:$T$143,8,FALSE),0)</f>
        <v>0</v>
      </c>
      <c r="L72" s="105">
        <f>IFERROR(VLOOKUP($B72,[1]NUM3B!$G$3:$T$143,9,FALSE),0)</f>
        <v>0</v>
      </c>
      <c r="M72" s="105">
        <f>IFERROR(VLOOKUP($B72,[1]NUM3B!$G$3:$T$143,10,FALSE),0)</f>
        <v>0</v>
      </c>
      <c r="N72" s="105">
        <f>IFERROR(VLOOKUP($B72,[1]NUM3B!$G$3:$T$143,11,FALSE),0)</f>
        <v>0</v>
      </c>
      <c r="O72" s="105">
        <f>IFERROR(VLOOKUP($B72,[1]NUM3B!$G$3:$T$143,12,FALSE),0)</f>
        <v>0</v>
      </c>
      <c r="P72" s="105">
        <f>IFERROR(VLOOKUP($B72,[1]NUM3B!$G$3:$T$143,13,FALSE),0)</f>
        <v>0</v>
      </c>
      <c r="Q72" s="85">
        <f t="shared" si="10"/>
        <v>0</v>
      </c>
      <c r="R72" s="105">
        <f>IFERROR(VLOOKUP($B72,[1]DEN3B!$G$3:$T$145,2,FALSE),0)</f>
        <v>0</v>
      </c>
      <c r="S72" s="105">
        <f>IFERROR(VLOOKUP($B72,[1]DEN3B!$G$3:$T$145,3,FALSE),0)</f>
        <v>0</v>
      </c>
      <c r="T72" s="105">
        <f>IFERROR(VLOOKUP($B72,[1]DEN3B!$G$3:$T$145,4,FALSE),0)</f>
        <v>0</v>
      </c>
      <c r="U72" s="105">
        <f>IFERROR(VLOOKUP($B72,[1]DEN3B!$G$3:$T$145,5,FALSE),0)</f>
        <v>0</v>
      </c>
      <c r="V72" s="105">
        <f>IFERROR(VLOOKUP($B72,[1]DEN3B!$G$3:$T$145,6,FALSE),0)</f>
        <v>0</v>
      </c>
      <c r="W72" s="105">
        <f>IFERROR(VLOOKUP($B72,[1]DEN3B!$G$3:$T$145,7,FALSE),0)</f>
        <v>0</v>
      </c>
      <c r="X72" s="105">
        <f>IFERROR(VLOOKUP($B72,[1]DEN3B!$G$3:$T$145,8,FALSE),0)</f>
        <v>0</v>
      </c>
      <c r="Y72" s="105">
        <f>IFERROR(VLOOKUP($B72,[1]DEN3B!$G$3:$T$145,9,FALSE),0)</f>
        <v>0</v>
      </c>
      <c r="Z72" s="105">
        <f>IFERROR(VLOOKUP($B72,[1]DEN3B!$G$3:$T$145,10,FALSE),0)</f>
        <v>0</v>
      </c>
      <c r="AA72" s="105">
        <f>IFERROR(VLOOKUP($B72,[1]DEN3B!$G$3:$T$145,11,FALSE),0)</f>
        <v>0</v>
      </c>
      <c r="AB72" s="105">
        <f>IFERROR(VLOOKUP($B72,[1]DEN3B!$G$3:$T$145,12,FALSE),0)</f>
        <v>0</v>
      </c>
      <c r="AC72" s="105">
        <f>IFERROR(VLOOKUP($B72,[1]DEN3B!$G$3:$T$145,13,FALSE),0)</f>
        <v>0</v>
      </c>
      <c r="AD72" s="85">
        <f t="shared" si="1"/>
        <v>0</v>
      </c>
    </row>
    <row r="73" spans="1:31" x14ac:dyDescent="0.25">
      <c r="A73" s="11" t="s">
        <v>76</v>
      </c>
      <c r="B73" s="63" t="s">
        <v>87</v>
      </c>
      <c r="C73" s="4"/>
      <c r="D73" s="4"/>
      <c r="E73" s="105">
        <f>IFERROR(VLOOKUP($B73,[1]NUM3B!$G$3:$T$143,2,FALSE),0)</f>
        <v>0</v>
      </c>
      <c r="F73" s="105">
        <f>IFERROR(VLOOKUP($B73,[1]NUM3B!$G$3:$T$143,3,FALSE),0)</f>
        <v>0</v>
      </c>
      <c r="G73" s="105">
        <f>IFERROR(VLOOKUP($B73,[1]NUM3B!$G$3:$T$143,4,FALSE),0)</f>
        <v>1</v>
      </c>
      <c r="H73" s="105">
        <f>IFERROR(VLOOKUP($B73,[1]NUM3B!$G$3:$T$143,5,FALSE),0)</f>
        <v>0</v>
      </c>
      <c r="I73" s="105">
        <f>IFERROR(VLOOKUP($B73,[1]NUM3B!$G$3:$T$143,6,FALSE),0)</f>
        <v>0</v>
      </c>
      <c r="J73" s="105">
        <f>IFERROR(VLOOKUP($B73,[1]NUM3B!$G$3:$T$143,7,FALSE),0)</f>
        <v>2</v>
      </c>
      <c r="K73" s="105">
        <f>IFERROR(VLOOKUP($B73,[1]NUM3B!$G$3:$T$143,8,FALSE),0)</f>
        <v>0</v>
      </c>
      <c r="L73" s="105">
        <f>IFERROR(VLOOKUP($B73,[1]NUM3B!$G$3:$T$143,9,FALSE),0)</f>
        <v>2</v>
      </c>
      <c r="M73" s="105">
        <f>IFERROR(VLOOKUP($B73,[1]NUM3B!$G$3:$T$143,10,FALSE),0)</f>
        <v>0</v>
      </c>
      <c r="N73" s="105">
        <f>IFERROR(VLOOKUP($B73,[1]NUM3B!$G$3:$T$143,11,FALSE),0)</f>
        <v>0</v>
      </c>
      <c r="O73" s="105">
        <f>IFERROR(VLOOKUP($B73,[1]NUM3B!$G$3:$T$143,12,FALSE),0)</f>
        <v>0</v>
      </c>
      <c r="P73" s="105">
        <f>IFERROR(VLOOKUP($B73,[1]NUM3B!$G$3:$T$143,13,FALSE),0)</f>
        <v>0</v>
      </c>
      <c r="Q73" s="85">
        <f t="shared" si="10"/>
        <v>5</v>
      </c>
      <c r="R73" s="105">
        <f>IFERROR(VLOOKUP($B73,[1]DEN3B!$G$3:$T$145,2,FALSE),0)</f>
        <v>1</v>
      </c>
      <c r="S73" s="105">
        <f>IFERROR(VLOOKUP($B73,[1]DEN3B!$G$3:$T$145,3,FALSE),0)</f>
        <v>2</v>
      </c>
      <c r="T73" s="105">
        <f>IFERROR(VLOOKUP($B73,[1]DEN3B!$G$3:$T$145,4,FALSE),0)</f>
        <v>0</v>
      </c>
      <c r="U73" s="105">
        <f>IFERROR(VLOOKUP($B73,[1]DEN3B!$G$3:$T$145,5,FALSE),0)</f>
        <v>0</v>
      </c>
      <c r="V73" s="105">
        <f>IFERROR(VLOOKUP($B73,[1]DEN3B!$G$3:$T$145,6,FALSE),0)</f>
        <v>1</v>
      </c>
      <c r="W73" s="105">
        <f>IFERROR(VLOOKUP($B73,[1]DEN3B!$G$3:$T$145,7,FALSE),0)</f>
        <v>1</v>
      </c>
      <c r="X73" s="105">
        <f>IFERROR(VLOOKUP($B73,[1]DEN3B!$G$3:$T$145,8,FALSE),0)</f>
        <v>1</v>
      </c>
      <c r="Y73" s="105">
        <f>IFERROR(VLOOKUP($B73,[1]DEN3B!$G$3:$T$145,9,FALSE),0)</f>
        <v>0</v>
      </c>
      <c r="Z73" s="105">
        <f>IFERROR(VLOOKUP($B73,[1]DEN3B!$G$3:$T$145,10,FALSE),0)</f>
        <v>0</v>
      </c>
      <c r="AA73" s="105">
        <f>IFERROR(VLOOKUP($B73,[1]DEN3B!$G$3:$T$145,11,FALSE),0)</f>
        <v>1</v>
      </c>
      <c r="AB73" s="105">
        <f>IFERROR(VLOOKUP($B73,[1]DEN3B!$G$3:$T$145,12,FALSE),0)</f>
        <v>1</v>
      </c>
      <c r="AC73" s="105">
        <f>IFERROR(VLOOKUP($B73,[1]DEN3B!$G$3:$T$145,13,FALSE),0)</f>
        <v>2</v>
      </c>
      <c r="AD73" s="85">
        <f t="shared" si="1"/>
        <v>10</v>
      </c>
    </row>
    <row r="74" spans="1:31" x14ac:dyDescent="0.25">
      <c r="A74" s="11" t="s">
        <v>76</v>
      </c>
      <c r="B74" s="63" t="s">
        <v>88</v>
      </c>
      <c r="C74" s="4"/>
      <c r="D74" s="4"/>
      <c r="E74" s="105">
        <f>IFERROR(VLOOKUP($B74,[1]NUM3B!$G$3:$T$143,2,FALSE),0)</f>
        <v>0</v>
      </c>
      <c r="F74" s="105">
        <f>IFERROR(VLOOKUP($B74,[1]NUM3B!$G$3:$T$143,3,FALSE),0)</f>
        <v>1</v>
      </c>
      <c r="G74" s="105">
        <f>IFERROR(VLOOKUP($B74,[1]NUM3B!$G$3:$T$143,4,FALSE),0)</f>
        <v>0</v>
      </c>
      <c r="H74" s="105">
        <f>IFERROR(VLOOKUP($B74,[1]NUM3B!$G$3:$T$143,5,FALSE),0)</f>
        <v>0</v>
      </c>
      <c r="I74" s="105">
        <f>IFERROR(VLOOKUP($B74,[1]NUM3B!$G$3:$T$143,6,FALSE),0)</f>
        <v>0</v>
      </c>
      <c r="J74" s="105">
        <f>IFERROR(VLOOKUP($B74,[1]NUM3B!$G$3:$T$143,7,FALSE),0)</f>
        <v>0</v>
      </c>
      <c r="K74" s="105">
        <f>IFERROR(VLOOKUP($B74,[1]NUM3B!$G$3:$T$143,8,FALSE),0)</f>
        <v>0</v>
      </c>
      <c r="L74" s="105">
        <f>IFERROR(VLOOKUP($B74,[1]NUM3B!$G$3:$T$143,9,FALSE),0)</f>
        <v>0</v>
      </c>
      <c r="M74" s="105">
        <f>IFERROR(VLOOKUP($B74,[1]NUM3B!$G$3:$T$143,10,FALSE),0)</f>
        <v>0</v>
      </c>
      <c r="N74" s="105">
        <f>IFERROR(VLOOKUP($B74,[1]NUM3B!$G$3:$T$143,11,FALSE),0)</f>
        <v>0</v>
      </c>
      <c r="O74" s="105">
        <f>IFERROR(VLOOKUP($B74,[1]NUM3B!$G$3:$T$143,12,FALSE),0)</f>
        <v>0</v>
      </c>
      <c r="P74" s="105">
        <f>IFERROR(VLOOKUP($B74,[1]NUM3B!$G$3:$T$143,13,FALSE),0)</f>
        <v>1</v>
      </c>
      <c r="Q74" s="85">
        <f t="shared" si="10"/>
        <v>2</v>
      </c>
      <c r="R74" s="105">
        <f>IFERROR(VLOOKUP($B74,[1]DEN3B!$G$3:$T$145,2,FALSE),0)</f>
        <v>0</v>
      </c>
      <c r="S74" s="105">
        <f>IFERROR(VLOOKUP($B74,[1]DEN3B!$G$3:$T$145,3,FALSE),0)</f>
        <v>0</v>
      </c>
      <c r="T74" s="105">
        <f>IFERROR(VLOOKUP($B74,[1]DEN3B!$G$3:$T$145,4,FALSE),0)</f>
        <v>0</v>
      </c>
      <c r="U74" s="105">
        <f>IFERROR(VLOOKUP($B74,[1]DEN3B!$G$3:$T$145,5,FALSE),0)</f>
        <v>0</v>
      </c>
      <c r="V74" s="105">
        <f>IFERROR(VLOOKUP($B74,[1]DEN3B!$G$3:$T$145,6,FALSE),0)</f>
        <v>0</v>
      </c>
      <c r="W74" s="105">
        <f>IFERROR(VLOOKUP($B74,[1]DEN3B!$G$3:$T$145,7,FALSE),0)</f>
        <v>0</v>
      </c>
      <c r="X74" s="105">
        <f>IFERROR(VLOOKUP($B74,[1]DEN3B!$G$3:$T$145,8,FALSE),0)</f>
        <v>0</v>
      </c>
      <c r="Y74" s="105">
        <f>IFERROR(VLOOKUP($B74,[1]DEN3B!$G$3:$T$145,9,FALSE),0)</f>
        <v>0</v>
      </c>
      <c r="Z74" s="105">
        <f>IFERROR(VLOOKUP($B74,[1]DEN3B!$G$3:$T$145,10,FALSE),0)</f>
        <v>0</v>
      </c>
      <c r="AA74" s="105">
        <f>IFERROR(VLOOKUP($B74,[1]DEN3B!$G$3:$T$145,11,FALSE),0)</f>
        <v>0</v>
      </c>
      <c r="AB74" s="105">
        <f>IFERROR(VLOOKUP($B74,[1]DEN3B!$G$3:$T$145,12,FALSE),0)</f>
        <v>0</v>
      </c>
      <c r="AC74" s="105">
        <f>IFERROR(VLOOKUP($B74,[1]DEN3B!$G$3:$T$145,13,FALSE),0)</f>
        <v>0</v>
      </c>
      <c r="AD74" s="85">
        <f t="shared" si="1"/>
        <v>0</v>
      </c>
    </row>
    <row r="75" spans="1:31" x14ac:dyDescent="0.25">
      <c r="A75" s="11" t="s">
        <v>76</v>
      </c>
      <c r="B75" s="63" t="s">
        <v>89</v>
      </c>
      <c r="C75" s="4"/>
      <c r="D75" s="4"/>
      <c r="E75" s="105">
        <f>IFERROR(VLOOKUP($B75,[1]NUM3B!$G$3:$T$143,2,FALSE),0)</f>
        <v>0</v>
      </c>
      <c r="F75" s="105">
        <f>IFERROR(VLOOKUP($B75,[1]NUM3B!$G$3:$T$143,3,FALSE),0)</f>
        <v>0</v>
      </c>
      <c r="G75" s="105">
        <f>IFERROR(VLOOKUP($B75,[1]NUM3B!$G$3:$T$143,4,FALSE),0)</f>
        <v>0</v>
      </c>
      <c r="H75" s="105">
        <f>IFERROR(VLOOKUP($B75,[1]NUM3B!$G$3:$T$143,5,FALSE),0)</f>
        <v>0</v>
      </c>
      <c r="I75" s="105">
        <f>IFERROR(VLOOKUP($B75,[1]NUM3B!$G$3:$T$143,6,FALSE),0)</f>
        <v>0</v>
      </c>
      <c r="J75" s="105">
        <f>IFERROR(VLOOKUP($B75,[1]NUM3B!$G$3:$T$143,7,FALSE),0)</f>
        <v>0</v>
      </c>
      <c r="K75" s="105">
        <f>IFERROR(VLOOKUP($B75,[1]NUM3B!$G$3:$T$143,8,FALSE),0)</f>
        <v>0</v>
      </c>
      <c r="L75" s="105">
        <f>IFERROR(VLOOKUP($B75,[1]NUM3B!$G$3:$T$143,9,FALSE),0)</f>
        <v>0</v>
      </c>
      <c r="M75" s="105">
        <f>IFERROR(VLOOKUP($B75,[1]NUM3B!$G$3:$T$143,10,FALSE),0)</f>
        <v>0</v>
      </c>
      <c r="N75" s="105">
        <f>IFERROR(VLOOKUP($B75,[1]NUM3B!$G$3:$T$143,11,FALSE),0)</f>
        <v>1</v>
      </c>
      <c r="O75" s="105">
        <f>IFERROR(VLOOKUP($B75,[1]NUM3B!$G$3:$T$143,12,FALSE),0)</f>
        <v>0</v>
      </c>
      <c r="P75" s="105">
        <f>IFERROR(VLOOKUP($B75,[1]NUM3B!$G$3:$T$143,13,FALSE),0)</f>
        <v>0</v>
      </c>
      <c r="Q75" s="85">
        <f t="shared" si="10"/>
        <v>1</v>
      </c>
      <c r="R75" s="105">
        <f>IFERROR(VLOOKUP($B75,[1]DEN3B!$G$3:$T$145,2,FALSE),0)</f>
        <v>0</v>
      </c>
      <c r="S75" s="105">
        <f>IFERROR(VLOOKUP($B75,[1]DEN3B!$G$3:$T$145,3,FALSE),0)</f>
        <v>0</v>
      </c>
      <c r="T75" s="105">
        <f>IFERROR(VLOOKUP($B75,[1]DEN3B!$G$3:$T$145,4,FALSE),0)</f>
        <v>1</v>
      </c>
      <c r="U75" s="105">
        <f>IFERROR(VLOOKUP($B75,[1]DEN3B!$G$3:$T$145,5,FALSE),0)</f>
        <v>0</v>
      </c>
      <c r="V75" s="105">
        <f>IFERROR(VLOOKUP($B75,[1]DEN3B!$G$3:$T$145,6,FALSE),0)</f>
        <v>0</v>
      </c>
      <c r="W75" s="105">
        <f>IFERROR(VLOOKUP($B75,[1]DEN3B!$G$3:$T$145,7,FALSE),0)</f>
        <v>0</v>
      </c>
      <c r="X75" s="105">
        <f>IFERROR(VLOOKUP($B75,[1]DEN3B!$G$3:$T$145,8,FALSE),0)</f>
        <v>1</v>
      </c>
      <c r="Y75" s="105">
        <f>IFERROR(VLOOKUP($B75,[1]DEN3B!$G$3:$T$145,9,FALSE),0)</f>
        <v>1</v>
      </c>
      <c r="Z75" s="105">
        <f>IFERROR(VLOOKUP($B75,[1]DEN3B!$G$3:$T$145,10,FALSE),0)</f>
        <v>0</v>
      </c>
      <c r="AA75" s="105">
        <f>IFERROR(VLOOKUP($B75,[1]DEN3B!$G$3:$T$145,11,FALSE),0)</f>
        <v>1</v>
      </c>
      <c r="AB75" s="105">
        <f>IFERROR(VLOOKUP($B75,[1]DEN3B!$G$3:$T$145,12,FALSE),0)</f>
        <v>0</v>
      </c>
      <c r="AC75" s="105">
        <f>IFERROR(VLOOKUP($B75,[1]DEN3B!$G$3:$T$145,13,FALSE),0)</f>
        <v>0</v>
      </c>
      <c r="AD75" s="85">
        <f t="shared" si="1"/>
        <v>4</v>
      </c>
    </row>
    <row r="76" spans="1:31" x14ac:dyDescent="0.25">
      <c r="A76" s="11" t="s">
        <v>76</v>
      </c>
      <c r="B76" s="63" t="s">
        <v>90</v>
      </c>
      <c r="C76" s="4"/>
      <c r="D76" s="4"/>
      <c r="E76" s="105">
        <f>IFERROR(VLOOKUP($B76,[1]NUM3B!$G$3:$T$143,2,FALSE),0)</f>
        <v>7</v>
      </c>
      <c r="F76" s="105">
        <f>IFERROR(VLOOKUP($B76,[1]NUM3B!$G$3:$T$143,3,FALSE),0)</f>
        <v>17</v>
      </c>
      <c r="G76" s="105">
        <f>IFERROR(VLOOKUP($B76,[1]NUM3B!$G$3:$T$143,4,FALSE),0)</f>
        <v>15</v>
      </c>
      <c r="H76" s="105">
        <f>IFERROR(VLOOKUP($B76,[1]NUM3B!$G$3:$T$143,5,FALSE),0)</f>
        <v>13</v>
      </c>
      <c r="I76" s="105">
        <f>IFERROR(VLOOKUP($B76,[1]NUM3B!$G$3:$T$143,6,FALSE),0)</f>
        <v>11</v>
      </c>
      <c r="J76" s="105">
        <f>IFERROR(VLOOKUP($B76,[1]NUM3B!$G$3:$T$143,7,FALSE),0)</f>
        <v>9</v>
      </c>
      <c r="K76" s="105">
        <f>IFERROR(VLOOKUP($B76,[1]NUM3B!$G$3:$T$143,8,FALSE),0)</f>
        <v>9</v>
      </c>
      <c r="L76" s="105">
        <f>IFERROR(VLOOKUP($B76,[1]NUM3B!$G$3:$T$143,9,FALSE),0)</f>
        <v>17</v>
      </c>
      <c r="M76" s="105">
        <f>IFERROR(VLOOKUP($B76,[1]NUM3B!$G$3:$T$143,10,FALSE),0)</f>
        <v>10</v>
      </c>
      <c r="N76" s="105">
        <f>IFERROR(VLOOKUP($B76,[1]NUM3B!$G$3:$T$143,11,FALSE),0)</f>
        <v>6</v>
      </c>
      <c r="O76" s="105">
        <f>IFERROR(VLOOKUP($B76,[1]NUM3B!$G$3:$T$143,12,FALSE),0)</f>
        <v>7</v>
      </c>
      <c r="P76" s="105">
        <f>IFERROR(VLOOKUP($B76,[1]NUM3B!$G$3:$T$143,13,FALSE),0)</f>
        <v>9</v>
      </c>
      <c r="Q76" s="85">
        <f t="shared" si="10"/>
        <v>130</v>
      </c>
      <c r="R76" s="105">
        <f>IFERROR(VLOOKUP($B76,[1]DEN3B!$G$3:$T$145,2,FALSE),0)</f>
        <v>19</v>
      </c>
      <c r="S76" s="105">
        <f>IFERROR(VLOOKUP($B76,[1]DEN3B!$G$3:$T$145,3,FALSE),0)</f>
        <v>13</v>
      </c>
      <c r="T76" s="105">
        <f>IFERROR(VLOOKUP($B76,[1]DEN3B!$G$3:$T$145,4,FALSE),0)</f>
        <v>9</v>
      </c>
      <c r="U76" s="105">
        <f>IFERROR(VLOOKUP($B76,[1]DEN3B!$G$3:$T$145,5,FALSE),0)</f>
        <v>10</v>
      </c>
      <c r="V76" s="105">
        <f>IFERROR(VLOOKUP($B76,[1]DEN3B!$G$3:$T$145,6,FALSE),0)</f>
        <v>18</v>
      </c>
      <c r="W76" s="105">
        <f>IFERROR(VLOOKUP($B76,[1]DEN3B!$G$3:$T$145,7,FALSE),0)</f>
        <v>14</v>
      </c>
      <c r="X76" s="105">
        <f>IFERROR(VLOOKUP($B76,[1]DEN3B!$G$3:$T$145,8,FALSE),0)</f>
        <v>14</v>
      </c>
      <c r="Y76" s="105">
        <f>IFERROR(VLOOKUP($B76,[1]DEN3B!$G$3:$T$145,9,FALSE),0)</f>
        <v>16</v>
      </c>
      <c r="Z76" s="105">
        <f>IFERROR(VLOOKUP($B76,[1]DEN3B!$G$3:$T$145,10,FALSE),0)</f>
        <v>10</v>
      </c>
      <c r="AA76" s="105">
        <f>IFERROR(VLOOKUP($B76,[1]DEN3B!$G$3:$T$145,11,FALSE),0)</f>
        <v>26</v>
      </c>
      <c r="AB76" s="105">
        <f>IFERROR(VLOOKUP($B76,[1]DEN3B!$G$3:$T$145,12,FALSE),0)</f>
        <v>7</v>
      </c>
      <c r="AC76" s="105">
        <f>IFERROR(VLOOKUP($B76,[1]DEN3B!$G$3:$T$145,13,FALSE),0)</f>
        <v>12</v>
      </c>
      <c r="AD76" s="85">
        <f t="shared" si="1"/>
        <v>168</v>
      </c>
    </row>
    <row r="77" spans="1:31" x14ac:dyDescent="0.25">
      <c r="A77" s="137" t="s">
        <v>233</v>
      </c>
      <c r="B77" s="138"/>
      <c r="C77" s="57">
        <f>D77/'Metas Muni'!J10</f>
        <v>1.0204081632653061</v>
      </c>
      <c r="D77" s="58">
        <f>Q77/AD77</f>
        <v>0.8571428571428571</v>
      </c>
      <c r="E77" s="101">
        <f>SUM(E63:E76)</f>
        <v>16</v>
      </c>
      <c r="F77" s="101">
        <f t="shared" ref="F77:P77" si="12">SUM(F63:F76)</f>
        <v>27</v>
      </c>
      <c r="G77" s="101">
        <f t="shared" si="12"/>
        <v>26</v>
      </c>
      <c r="H77" s="101">
        <f t="shared" si="12"/>
        <v>13</v>
      </c>
      <c r="I77" s="101">
        <f t="shared" si="12"/>
        <v>21</v>
      </c>
      <c r="J77" s="101">
        <f t="shared" si="12"/>
        <v>27</v>
      </c>
      <c r="K77" s="101">
        <f t="shared" si="12"/>
        <v>19</v>
      </c>
      <c r="L77" s="101">
        <f t="shared" si="12"/>
        <v>28</v>
      </c>
      <c r="M77" s="101">
        <f t="shared" si="12"/>
        <v>23</v>
      </c>
      <c r="N77" s="101">
        <f t="shared" si="12"/>
        <v>12</v>
      </c>
      <c r="O77" s="101">
        <f t="shared" si="12"/>
        <v>7</v>
      </c>
      <c r="P77" s="101">
        <f t="shared" si="12"/>
        <v>15</v>
      </c>
      <c r="Q77" s="101">
        <f>SUM(Q63:Q76)</f>
        <v>234</v>
      </c>
      <c r="R77" s="101">
        <f>SUM(R63:R75)</f>
        <v>8</v>
      </c>
      <c r="S77" s="101">
        <f>SUM(S63:S75)</f>
        <v>9</v>
      </c>
      <c r="T77" s="101">
        <f>SUM(T63:T75)</f>
        <v>7</v>
      </c>
      <c r="U77" s="101">
        <f>SUM(U63:U75)</f>
        <v>4</v>
      </c>
      <c r="V77" s="101">
        <f>SUM(V63:V75)</f>
        <v>16</v>
      </c>
      <c r="W77" s="101">
        <f t="shared" ref="W77:AC77" si="13">SUM(W63:W75)</f>
        <v>4</v>
      </c>
      <c r="X77" s="101">
        <f t="shared" si="13"/>
        <v>12</v>
      </c>
      <c r="Y77" s="101">
        <f t="shared" si="13"/>
        <v>9</v>
      </c>
      <c r="Z77" s="101">
        <f t="shared" si="13"/>
        <v>9</v>
      </c>
      <c r="AA77" s="101">
        <f t="shared" si="13"/>
        <v>11</v>
      </c>
      <c r="AB77" s="101">
        <f t="shared" si="13"/>
        <v>8</v>
      </c>
      <c r="AC77" s="101">
        <f t="shared" si="13"/>
        <v>8</v>
      </c>
      <c r="AD77" s="101">
        <f>SUM(AD63:AD76)</f>
        <v>273</v>
      </c>
      <c r="AE77" s="13"/>
    </row>
    <row r="78" spans="1:31" x14ac:dyDescent="0.25">
      <c r="A78" s="11" t="s">
        <v>92</v>
      </c>
      <c r="B78" s="63" t="s">
        <v>93</v>
      </c>
      <c r="C78" s="4"/>
      <c r="D78" s="4"/>
      <c r="E78" s="105">
        <f>IFERROR(VLOOKUP($B78,[1]NUM3B!$G$3:$T$143,2,FALSE),0)</f>
        <v>1</v>
      </c>
      <c r="F78" s="105">
        <f>IFERROR(VLOOKUP($B78,[1]NUM3B!$G$3:$T$143,3,FALSE),0)</f>
        <v>1</v>
      </c>
      <c r="G78" s="105">
        <f>IFERROR(VLOOKUP($B78,[1]NUM3B!$G$3:$T$143,4,FALSE),0)</f>
        <v>8</v>
      </c>
      <c r="H78" s="105">
        <f>IFERROR(VLOOKUP($B78,[1]NUM3B!$G$3:$T$143,5,FALSE),0)</f>
        <v>4</v>
      </c>
      <c r="I78" s="105">
        <f>IFERROR(VLOOKUP($B78,[1]NUM3B!$G$3:$T$143,6,FALSE),0)</f>
        <v>4</v>
      </c>
      <c r="J78" s="105">
        <f>IFERROR(VLOOKUP($B78,[1]NUM3B!$G$3:$T$143,7,FALSE),0)</f>
        <v>2</v>
      </c>
      <c r="K78" s="105">
        <f>IFERROR(VLOOKUP($B78,[1]NUM3B!$G$3:$T$143,8,FALSE),0)</f>
        <v>2</v>
      </c>
      <c r="L78" s="105">
        <f>IFERROR(VLOOKUP($B78,[1]NUM3B!$G$3:$T$143,9,FALSE),0)</f>
        <v>5</v>
      </c>
      <c r="M78" s="105">
        <f>IFERROR(VLOOKUP($B78,[1]NUM3B!$G$3:$T$143,10,FALSE),0)</f>
        <v>4</v>
      </c>
      <c r="N78" s="105">
        <f>IFERROR(VLOOKUP($B78,[1]NUM3B!$G$3:$T$143,11,FALSE),0)</f>
        <v>7</v>
      </c>
      <c r="O78" s="105">
        <f>IFERROR(VLOOKUP($B78,[1]NUM3B!$G$3:$T$143,12,FALSE),0)</f>
        <v>2</v>
      </c>
      <c r="P78" s="105">
        <f>IFERROR(VLOOKUP($B78,[1]NUM3B!$G$3:$T$143,13,FALSE),0)</f>
        <v>9</v>
      </c>
      <c r="Q78" s="85">
        <f t="shared" si="10"/>
        <v>49</v>
      </c>
      <c r="R78" s="105">
        <f>IFERROR(VLOOKUP($B78,[1]DEN3B!$G$3:$T$145,2,FALSE),0)</f>
        <v>8</v>
      </c>
      <c r="S78" s="105">
        <f>IFERROR(VLOOKUP($B78,[1]DEN3B!$G$3:$T$145,3,FALSE),0)</f>
        <v>6</v>
      </c>
      <c r="T78" s="105">
        <f>IFERROR(VLOOKUP($B78,[1]DEN3B!$G$3:$T$145,4,FALSE),0)</f>
        <v>5</v>
      </c>
      <c r="U78" s="105">
        <f>IFERROR(VLOOKUP($B78,[1]DEN3B!$G$3:$T$145,5,FALSE),0)</f>
        <v>8</v>
      </c>
      <c r="V78" s="105">
        <f>IFERROR(VLOOKUP($B78,[1]DEN3B!$G$3:$T$145,6,FALSE),0)</f>
        <v>4</v>
      </c>
      <c r="W78" s="105">
        <f>IFERROR(VLOOKUP($B78,[1]DEN3B!$G$3:$T$145,7,FALSE),0)</f>
        <v>4</v>
      </c>
      <c r="X78" s="105">
        <f>IFERROR(VLOOKUP($B78,[1]DEN3B!$G$3:$T$145,8,FALSE),0)</f>
        <v>6</v>
      </c>
      <c r="Y78" s="105">
        <f>IFERROR(VLOOKUP($B78,[1]DEN3B!$G$3:$T$145,9,FALSE),0)</f>
        <v>3</v>
      </c>
      <c r="Z78" s="105">
        <f>IFERROR(VLOOKUP($B78,[1]DEN3B!$G$3:$T$145,10,FALSE),0)</f>
        <v>10</v>
      </c>
      <c r="AA78" s="105">
        <f>IFERROR(VLOOKUP($B78,[1]DEN3B!$G$3:$T$145,11,FALSE),0)</f>
        <v>3</v>
      </c>
      <c r="AB78" s="105">
        <f>IFERROR(VLOOKUP($B78,[1]DEN3B!$G$3:$T$145,12,FALSE),0)</f>
        <v>10</v>
      </c>
      <c r="AC78" s="105">
        <f>IFERROR(VLOOKUP($B78,[1]DEN3B!$G$3:$T$145,13,FALSE),0)</f>
        <v>0</v>
      </c>
      <c r="AD78" s="85">
        <f t="shared" ref="AD78:AD143" si="14">SUM(R78:AC78)</f>
        <v>67</v>
      </c>
    </row>
    <row r="79" spans="1:31" x14ac:dyDescent="0.25">
      <c r="A79" s="11" t="s">
        <v>92</v>
      </c>
      <c r="B79" s="63" t="s">
        <v>94</v>
      </c>
      <c r="C79" s="4"/>
      <c r="D79" s="4"/>
      <c r="E79" s="105">
        <f>IFERROR(VLOOKUP($B79,[1]NUM3B!$G$3:$T$143,2,FALSE),0)</f>
        <v>0</v>
      </c>
      <c r="F79" s="105">
        <f>IFERROR(VLOOKUP($B79,[1]NUM3B!$G$3:$T$143,3,FALSE),0)</f>
        <v>0</v>
      </c>
      <c r="G79" s="105">
        <f>IFERROR(VLOOKUP($B79,[1]NUM3B!$G$3:$T$143,4,FALSE),0)</f>
        <v>0</v>
      </c>
      <c r="H79" s="105">
        <f>IFERROR(VLOOKUP($B79,[1]NUM3B!$G$3:$T$143,5,FALSE),0)</f>
        <v>0</v>
      </c>
      <c r="I79" s="105">
        <f>IFERROR(VLOOKUP($B79,[1]NUM3B!$G$3:$T$143,6,FALSE),0)</f>
        <v>0</v>
      </c>
      <c r="J79" s="105">
        <f>IFERROR(VLOOKUP($B79,[1]NUM3B!$G$3:$T$143,7,FALSE),0)</f>
        <v>0</v>
      </c>
      <c r="K79" s="105">
        <f>IFERROR(VLOOKUP($B79,[1]NUM3B!$G$3:$T$143,8,FALSE),0)</f>
        <v>0</v>
      </c>
      <c r="L79" s="105">
        <f>IFERROR(VLOOKUP($B79,[1]NUM3B!$G$3:$T$143,9,FALSE),0)</f>
        <v>0</v>
      </c>
      <c r="M79" s="105">
        <f>IFERROR(VLOOKUP($B79,[1]NUM3B!$G$3:$T$143,10,FALSE),0)</f>
        <v>0</v>
      </c>
      <c r="N79" s="105">
        <f>IFERROR(VLOOKUP($B79,[1]NUM3B!$G$3:$T$143,11,FALSE),0)</f>
        <v>0</v>
      </c>
      <c r="O79" s="105">
        <f>IFERROR(VLOOKUP($B79,[1]NUM3B!$G$3:$T$143,12,FALSE),0)</f>
        <v>0</v>
      </c>
      <c r="P79" s="105">
        <f>IFERROR(VLOOKUP($B79,[1]NUM3B!$G$3:$T$143,13,FALSE),0)</f>
        <v>0</v>
      </c>
      <c r="Q79" s="85">
        <f t="shared" si="10"/>
        <v>0</v>
      </c>
      <c r="R79" s="105">
        <f>IFERROR(VLOOKUP($B79,[1]DEN3B!$G$3:$T$145,2,FALSE),0)</f>
        <v>0</v>
      </c>
      <c r="S79" s="105">
        <f>IFERROR(VLOOKUP($B79,[1]DEN3B!$G$3:$T$145,3,FALSE),0)</f>
        <v>0</v>
      </c>
      <c r="T79" s="105">
        <f>IFERROR(VLOOKUP($B79,[1]DEN3B!$G$3:$T$145,4,FALSE),0)</f>
        <v>0</v>
      </c>
      <c r="U79" s="105">
        <f>IFERROR(VLOOKUP($B79,[1]DEN3B!$G$3:$T$145,5,FALSE),0)</f>
        <v>0</v>
      </c>
      <c r="V79" s="105">
        <f>IFERROR(VLOOKUP($B79,[1]DEN3B!$G$3:$T$145,6,FALSE),0)</f>
        <v>0</v>
      </c>
      <c r="W79" s="105">
        <f>IFERROR(VLOOKUP($B79,[1]DEN3B!$G$3:$T$145,7,FALSE),0)</f>
        <v>0</v>
      </c>
      <c r="X79" s="105">
        <f>IFERROR(VLOOKUP($B79,[1]DEN3B!$G$3:$T$145,8,FALSE),0)</f>
        <v>2</v>
      </c>
      <c r="Y79" s="105">
        <f>IFERROR(VLOOKUP($B79,[1]DEN3B!$G$3:$T$145,9,FALSE),0)</f>
        <v>0</v>
      </c>
      <c r="Z79" s="105">
        <f>IFERROR(VLOOKUP($B79,[1]DEN3B!$G$3:$T$145,10,FALSE),0)</f>
        <v>0</v>
      </c>
      <c r="AA79" s="105">
        <f>IFERROR(VLOOKUP($B79,[1]DEN3B!$G$3:$T$145,11,FALSE),0)</f>
        <v>0</v>
      </c>
      <c r="AB79" s="105">
        <f>IFERROR(VLOOKUP($B79,[1]DEN3B!$G$3:$T$145,12,FALSE),0)</f>
        <v>0</v>
      </c>
      <c r="AC79" s="105">
        <f>IFERROR(VLOOKUP($B79,[1]DEN3B!$G$3:$T$145,13,FALSE),0)</f>
        <v>0</v>
      </c>
      <c r="AD79" s="85">
        <f t="shared" si="14"/>
        <v>2</v>
      </c>
    </row>
    <row r="80" spans="1:31" x14ac:dyDescent="0.25">
      <c r="A80" s="11" t="s">
        <v>92</v>
      </c>
      <c r="B80" s="63" t="s">
        <v>95</v>
      </c>
      <c r="C80" s="4"/>
      <c r="D80" s="4"/>
      <c r="E80" s="105">
        <f>IFERROR(VLOOKUP($B80,[1]NUM3B!$G$3:$T$143,2,FALSE),0)</f>
        <v>0</v>
      </c>
      <c r="F80" s="105">
        <f>IFERROR(VLOOKUP($B80,[1]NUM3B!$G$3:$T$143,3,FALSE),0)</f>
        <v>0</v>
      </c>
      <c r="G80" s="105">
        <f>IFERROR(VLOOKUP($B80,[1]NUM3B!$G$3:$T$143,4,FALSE),0)</f>
        <v>0</v>
      </c>
      <c r="H80" s="105">
        <f>IFERROR(VLOOKUP($B80,[1]NUM3B!$G$3:$T$143,5,FALSE),0)</f>
        <v>0</v>
      </c>
      <c r="I80" s="105">
        <f>IFERROR(VLOOKUP($B80,[1]NUM3B!$G$3:$T$143,6,FALSE),0)</f>
        <v>0</v>
      </c>
      <c r="J80" s="105">
        <f>IFERROR(VLOOKUP($B80,[1]NUM3B!$G$3:$T$143,7,FALSE),0)</f>
        <v>0</v>
      </c>
      <c r="K80" s="105">
        <f>IFERROR(VLOOKUP($B80,[1]NUM3B!$G$3:$T$143,8,FALSE),0)</f>
        <v>0</v>
      </c>
      <c r="L80" s="105">
        <f>IFERROR(VLOOKUP($B80,[1]NUM3B!$G$3:$T$143,9,FALSE),0)</f>
        <v>0</v>
      </c>
      <c r="M80" s="105">
        <f>IFERROR(VLOOKUP($B80,[1]NUM3B!$G$3:$T$143,10,FALSE),0)</f>
        <v>0</v>
      </c>
      <c r="N80" s="105">
        <f>IFERROR(VLOOKUP($B80,[1]NUM3B!$G$3:$T$143,11,FALSE),0)</f>
        <v>0</v>
      </c>
      <c r="O80" s="105">
        <f>IFERROR(VLOOKUP($B80,[1]NUM3B!$G$3:$T$143,12,FALSE),0)</f>
        <v>0</v>
      </c>
      <c r="P80" s="105">
        <f>IFERROR(VLOOKUP($B80,[1]NUM3B!$G$3:$T$143,13,FALSE),0)</f>
        <v>0</v>
      </c>
      <c r="Q80" s="85">
        <f t="shared" si="10"/>
        <v>0</v>
      </c>
      <c r="R80" s="105">
        <f>IFERROR(VLOOKUP($B80,[1]DEN3B!$G$3:$T$145,2,FALSE),0)</f>
        <v>0</v>
      </c>
      <c r="S80" s="105">
        <f>IFERROR(VLOOKUP($B80,[1]DEN3B!$G$3:$T$145,3,FALSE),0)</f>
        <v>0</v>
      </c>
      <c r="T80" s="105">
        <f>IFERROR(VLOOKUP($B80,[1]DEN3B!$G$3:$T$145,4,FALSE),0)</f>
        <v>0</v>
      </c>
      <c r="U80" s="105">
        <f>IFERROR(VLOOKUP($B80,[1]DEN3B!$G$3:$T$145,5,FALSE),0)</f>
        <v>0</v>
      </c>
      <c r="V80" s="105">
        <f>IFERROR(VLOOKUP($B80,[1]DEN3B!$G$3:$T$145,6,FALSE),0)</f>
        <v>0</v>
      </c>
      <c r="W80" s="105">
        <f>IFERROR(VLOOKUP($B80,[1]DEN3B!$G$3:$T$145,7,FALSE),0)</f>
        <v>0</v>
      </c>
      <c r="X80" s="105">
        <f>IFERROR(VLOOKUP($B80,[1]DEN3B!$G$3:$T$145,8,FALSE),0)</f>
        <v>0</v>
      </c>
      <c r="Y80" s="105">
        <f>IFERROR(VLOOKUP($B80,[1]DEN3B!$G$3:$T$145,9,FALSE),0)</f>
        <v>0</v>
      </c>
      <c r="Z80" s="105">
        <f>IFERROR(VLOOKUP($B80,[1]DEN3B!$G$3:$T$145,10,FALSE),0)</f>
        <v>0</v>
      </c>
      <c r="AA80" s="105">
        <f>IFERROR(VLOOKUP($B80,[1]DEN3B!$G$3:$T$145,11,FALSE),0)</f>
        <v>0</v>
      </c>
      <c r="AB80" s="105">
        <f>IFERROR(VLOOKUP($B80,[1]DEN3B!$G$3:$T$145,12,FALSE),0)</f>
        <v>0</v>
      </c>
      <c r="AC80" s="105">
        <f>IFERROR(VLOOKUP($B80,[1]DEN3B!$G$3:$T$145,13,FALSE),0)</f>
        <v>0</v>
      </c>
      <c r="AD80" s="85">
        <f t="shared" si="14"/>
        <v>0</v>
      </c>
    </row>
    <row r="81" spans="1:31" x14ac:dyDescent="0.25">
      <c r="A81" s="11" t="s">
        <v>92</v>
      </c>
      <c r="B81" s="63" t="s">
        <v>96</v>
      </c>
      <c r="C81" s="4"/>
      <c r="D81" s="4"/>
      <c r="E81" s="105">
        <f>IFERROR(VLOOKUP($B81,[1]NUM3B!$G$3:$T$143,2,FALSE),0)</f>
        <v>0</v>
      </c>
      <c r="F81" s="105">
        <f>IFERROR(VLOOKUP($B81,[1]NUM3B!$G$3:$T$143,3,FALSE),0)</f>
        <v>0</v>
      </c>
      <c r="G81" s="105">
        <f>IFERROR(VLOOKUP($B81,[1]NUM3B!$G$3:$T$143,4,FALSE),0)</f>
        <v>0</v>
      </c>
      <c r="H81" s="105">
        <f>IFERROR(VLOOKUP($B81,[1]NUM3B!$G$3:$T$143,5,FALSE),0)</f>
        <v>0</v>
      </c>
      <c r="I81" s="105">
        <f>IFERROR(VLOOKUP($B81,[1]NUM3B!$G$3:$T$143,6,FALSE),0)</f>
        <v>0</v>
      </c>
      <c r="J81" s="105">
        <f>IFERROR(VLOOKUP($B81,[1]NUM3B!$G$3:$T$143,7,FALSE),0)</f>
        <v>0</v>
      </c>
      <c r="K81" s="105">
        <f>IFERROR(VLOOKUP($B81,[1]NUM3B!$G$3:$T$143,8,FALSE),0)</f>
        <v>3</v>
      </c>
      <c r="L81" s="105">
        <f>IFERROR(VLOOKUP($B81,[1]NUM3B!$G$3:$T$143,9,FALSE),0)</f>
        <v>0</v>
      </c>
      <c r="M81" s="105">
        <f>IFERROR(VLOOKUP($B81,[1]NUM3B!$G$3:$T$143,10,FALSE),0)</f>
        <v>0</v>
      </c>
      <c r="N81" s="105">
        <f>IFERROR(VLOOKUP($B81,[1]NUM3B!$G$3:$T$143,11,FALSE),0)</f>
        <v>0</v>
      </c>
      <c r="O81" s="105">
        <f>IFERROR(VLOOKUP($B81,[1]NUM3B!$G$3:$T$143,12,FALSE),0)</f>
        <v>0</v>
      </c>
      <c r="P81" s="105">
        <f>IFERROR(VLOOKUP($B81,[1]NUM3B!$G$3:$T$143,13,FALSE),0)</f>
        <v>0</v>
      </c>
      <c r="Q81" s="85">
        <f t="shared" si="10"/>
        <v>3</v>
      </c>
      <c r="R81" s="105">
        <f>IFERROR(VLOOKUP($B81,[1]DEN3B!$G$3:$T$145,2,FALSE),0)</f>
        <v>0</v>
      </c>
      <c r="S81" s="105">
        <f>IFERROR(VLOOKUP($B81,[1]DEN3B!$G$3:$T$145,3,FALSE),0)</f>
        <v>0</v>
      </c>
      <c r="T81" s="105">
        <f>IFERROR(VLOOKUP($B81,[1]DEN3B!$G$3:$T$145,4,FALSE),0)</f>
        <v>0</v>
      </c>
      <c r="U81" s="105">
        <f>IFERROR(VLOOKUP($B81,[1]DEN3B!$G$3:$T$145,5,FALSE),0)</f>
        <v>0</v>
      </c>
      <c r="V81" s="105">
        <f>IFERROR(VLOOKUP($B81,[1]DEN3B!$G$3:$T$145,6,FALSE),0)</f>
        <v>0</v>
      </c>
      <c r="W81" s="105">
        <f>IFERROR(VLOOKUP($B81,[1]DEN3B!$G$3:$T$145,7,FALSE),0)</f>
        <v>0</v>
      </c>
      <c r="X81" s="105">
        <f>IFERROR(VLOOKUP($B81,[1]DEN3B!$G$3:$T$145,8,FALSE),0)</f>
        <v>0</v>
      </c>
      <c r="Y81" s="105">
        <f>IFERROR(VLOOKUP($B81,[1]DEN3B!$G$3:$T$145,9,FALSE),0)</f>
        <v>0</v>
      </c>
      <c r="Z81" s="105">
        <f>IFERROR(VLOOKUP($B81,[1]DEN3B!$G$3:$T$145,10,FALSE),0)</f>
        <v>0</v>
      </c>
      <c r="AA81" s="105">
        <f>IFERROR(VLOOKUP($B81,[1]DEN3B!$G$3:$T$145,11,FALSE),0)</f>
        <v>0</v>
      </c>
      <c r="AB81" s="105">
        <f>IFERROR(VLOOKUP($B81,[1]DEN3B!$G$3:$T$145,12,FALSE),0)</f>
        <v>0</v>
      </c>
      <c r="AC81" s="105">
        <f>IFERROR(VLOOKUP($B81,[1]DEN3B!$G$3:$T$145,13,FALSE),0)</f>
        <v>0</v>
      </c>
      <c r="AD81" s="85">
        <f t="shared" si="14"/>
        <v>0</v>
      </c>
    </row>
    <row r="82" spans="1:31" x14ac:dyDescent="0.25">
      <c r="A82" s="11" t="s">
        <v>92</v>
      </c>
      <c r="B82" s="63" t="s">
        <v>97</v>
      </c>
      <c r="C82" s="4"/>
      <c r="D82" s="4"/>
      <c r="E82" s="105">
        <f>IFERROR(VLOOKUP($B82,[1]NUM3B!$G$3:$T$143,2,FALSE),0)</f>
        <v>0</v>
      </c>
      <c r="F82" s="105">
        <f>IFERROR(VLOOKUP($B82,[1]NUM3B!$G$3:$T$143,3,FALSE),0)</f>
        <v>0</v>
      </c>
      <c r="G82" s="105">
        <f>IFERROR(VLOOKUP($B82,[1]NUM3B!$G$3:$T$143,4,FALSE),0)</f>
        <v>0</v>
      </c>
      <c r="H82" s="105">
        <f>IFERROR(VLOOKUP($B82,[1]NUM3B!$G$3:$T$143,5,FALSE),0)</f>
        <v>0</v>
      </c>
      <c r="I82" s="105">
        <f>IFERROR(VLOOKUP($B82,[1]NUM3B!$G$3:$T$143,6,FALSE),0)</f>
        <v>1</v>
      </c>
      <c r="J82" s="105">
        <f>IFERROR(VLOOKUP($B82,[1]NUM3B!$G$3:$T$143,7,FALSE),0)</f>
        <v>0</v>
      </c>
      <c r="K82" s="105">
        <f>IFERROR(VLOOKUP($B82,[1]NUM3B!$G$3:$T$143,8,FALSE),0)</f>
        <v>0</v>
      </c>
      <c r="L82" s="105">
        <f>IFERROR(VLOOKUP($B82,[1]NUM3B!$G$3:$T$143,9,FALSE),0)</f>
        <v>0</v>
      </c>
      <c r="M82" s="105">
        <f>IFERROR(VLOOKUP($B82,[1]NUM3B!$G$3:$T$143,10,FALSE),0)</f>
        <v>0</v>
      </c>
      <c r="N82" s="105">
        <f>IFERROR(VLOOKUP($B82,[1]NUM3B!$G$3:$T$143,11,FALSE),0)</f>
        <v>0</v>
      </c>
      <c r="O82" s="105">
        <f>IFERROR(VLOOKUP($B82,[1]NUM3B!$G$3:$T$143,12,FALSE),0)</f>
        <v>0</v>
      </c>
      <c r="P82" s="105">
        <f>IFERROR(VLOOKUP($B82,[1]NUM3B!$G$3:$T$143,13,FALSE),0)</f>
        <v>0</v>
      </c>
      <c r="Q82" s="85">
        <f t="shared" si="10"/>
        <v>1</v>
      </c>
      <c r="R82" s="105">
        <f>IFERROR(VLOOKUP($B82,[1]DEN3B!$G$3:$T$145,2,FALSE),0)</f>
        <v>0</v>
      </c>
      <c r="S82" s="105">
        <f>IFERROR(VLOOKUP($B82,[1]DEN3B!$G$3:$T$145,3,FALSE),0)</f>
        <v>0</v>
      </c>
      <c r="T82" s="105">
        <f>IFERROR(VLOOKUP($B82,[1]DEN3B!$G$3:$T$145,4,FALSE),0)</f>
        <v>1</v>
      </c>
      <c r="U82" s="105">
        <f>IFERROR(VLOOKUP($B82,[1]DEN3B!$G$3:$T$145,5,FALSE),0)</f>
        <v>0</v>
      </c>
      <c r="V82" s="105">
        <f>IFERROR(VLOOKUP($B82,[1]DEN3B!$G$3:$T$145,6,FALSE),0)</f>
        <v>0</v>
      </c>
      <c r="W82" s="105">
        <f>IFERROR(VLOOKUP($B82,[1]DEN3B!$G$3:$T$145,7,FALSE),0)</f>
        <v>0</v>
      </c>
      <c r="X82" s="105">
        <f>IFERROR(VLOOKUP($B82,[1]DEN3B!$G$3:$T$145,8,FALSE),0)</f>
        <v>0</v>
      </c>
      <c r="Y82" s="105">
        <f>IFERROR(VLOOKUP($B82,[1]DEN3B!$G$3:$T$145,9,FALSE),0)</f>
        <v>0</v>
      </c>
      <c r="Z82" s="105">
        <f>IFERROR(VLOOKUP($B82,[1]DEN3B!$G$3:$T$145,10,FALSE),0)</f>
        <v>0</v>
      </c>
      <c r="AA82" s="105">
        <f>IFERROR(VLOOKUP($B82,[1]DEN3B!$G$3:$T$145,11,FALSE),0)</f>
        <v>0</v>
      </c>
      <c r="AB82" s="105">
        <f>IFERROR(VLOOKUP($B82,[1]DEN3B!$G$3:$T$145,12,FALSE),0)</f>
        <v>0</v>
      </c>
      <c r="AC82" s="105">
        <f>IFERROR(VLOOKUP($B82,[1]DEN3B!$G$3:$T$145,13,FALSE),0)</f>
        <v>0</v>
      </c>
      <c r="AD82" s="85">
        <f t="shared" si="14"/>
        <v>1</v>
      </c>
    </row>
    <row r="83" spans="1:31" x14ac:dyDescent="0.25">
      <c r="A83" s="11" t="s">
        <v>92</v>
      </c>
      <c r="B83" s="63" t="s">
        <v>98</v>
      </c>
      <c r="C83" s="4"/>
      <c r="D83" s="4"/>
      <c r="E83" s="105">
        <f>IFERROR(VLOOKUP($B83,[1]NUM3B!$G$3:$T$143,2,FALSE),0)</f>
        <v>0</v>
      </c>
      <c r="F83" s="105">
        <f>IFERROR(VLOOKUP($B83,[1]NUM3B!$G$3:$T$143,3,FALSE),0)</f>
        <v>0</v>
      </c>
      <c r="G83" s="105">
        <f>IFERROR(VLOOKUP($B83,[1]NUM3B!$G$3:$T$143,4,FALSE),0)</f>
        <v>0</v>
      </c>
      <c r="H83" s="105">
        <f>IFERROR(VLOOKUP($B83,[1]NUM3B!$G$3:$T$143,5,FALSE),0)</f>
        <v>0</v>
      </c>
      <c r="I83" s="105">
        <f>IFERROR(VLOOKUP($B83,[1]NUM3B!$G$3:$T$143,6,FALSE),0)</f>
        <v>0</v>
      </c>
      <c r="J83" s="105">
        <f>IFERROR(VLOOKUP($B83,[1]NUM3B!$G$3:$T$143,7,FALSE),0)</f>
        <v>0</v>
      </c>
      <c r="K83" s="105">
        <f>IFERROR(VLOOKUP($B83,[1]NUM3B!$G$3:$T$143,8,FALSE),0)</f>
        <v>0</v>
      </c>
      <c r="L83" s="105">
        <f>IFERROR(VLOOKUP($B83,[1]NUM3B!$G$3:$T$143,9,FALSE),0)</f>
        <v>0</v>
      </c>
      <c r="M83" s="105">
        <f>IFERROR(VLOOKUP($B83,[1]NUM3B!$G$3:$T$143,10,FALSE),0)</f>
        <v>0</v>
      </c>
      <c r="N83" s="105">
        <f>IFERROR(VLOOKUP($B83,[1]NUM3B!$G$3:$T$143,11,FALSE),0)</f>
        <v>0</v>
      </c>
      <c r="O83" s="105">
        <f>IFERROR(VLOOKUP($B83,[1]NUM3B!$G$3:$T$143,12,FALSE),0)</f>
        <v>0</v>
      </c>
      <c r="P83" s="105">
        <f>IFERROR(VLOOKUP($B83,[1]NUM3B!$G$3:$T$143,13,FALSE),0)</f>
        <v>1</v>
      </c>
      <c r="Q83" s="85">
        <f t="shared" si="10"/>
        <v>1</v>
      </c>
      <c r="R83" s="105">
        <f>IFERROR(VLOOKUP($B83,[1]DEN3B!$G$3:$T$145,2,FALSE),0)</f>
        <v>0</v>
      </c>
      <c r="S83" s="105">
        <f>IFERROR(VLOOKUP($B83,[1]DEN3B!$G$3:$T$145,3,FALSE),0)</f>
        <v>0</v>
      </c>
      <c r="T83" s="105">
        <f>IFERROR(VLOOKUP($B83,[1]DEN3B!$G$3:$T$145,4,FALSE),0)</f>
        <v>0</v>
      </c>
      <c r="U83" s="105">
        <f>IFERROR(VLOOKUP($B83,[1]DEN3B!$G$3:$T$145,5,FALSE),0)</f>
        <v>0</v>
      </c>
      <c r="V83" s="105">
        <f>IFERROR(VLOOKUP($B83,[1]DEN3B!$G$3:$T$145,6,FALSE),0)</f>
        <v>1</v>
      </c>
      <c r="W83" s="105">
        <f>IFERROR(VLOOKUP($B83,[1]DEN3B!$G$3:$T$145,7,FALSE),0)</f>
        <v>0</v>
      </c>
      <c r="X83" s="105">
        <f>IFERROR(VLOOKUP($B83,[1]DEN3B!$G$3:$T$145,8,FALSE),0)</f>
        <v>1</v>
      </c>
      <c r="Y83" s="105">
        <f>IFERROR(VLOOKUP($B83,[1]DEN3B!$G$3:$T$145,9,FALSE),0)</f>
        <v>0</v>
      </c>
      <c r="Z83" s="105">
        <f>IFERROR(VLOOKUP($B83,[1]DEN3B!$G$3:$T$145,10,FALSE),0)</f>
        <v>0</v>
      </c>
      <c r="AA83" s="105">
        <f>IFERROR(VLOOKUP($B83,[1]DEN3B!$G$3:$T$145,11,FALSE),0)</f>
        <v>0</v>
      </c>
      <c r="AB83" s="105">
        <f>IFERROR(VLOOKUP($B83,[1]DEN3B!$G$3:$T$145,12,FALSE),0)</f>
        <v>0</v>
      </c>
      <c r="AC83" s="105">
        <f>IFERROR(VLOOKUP($B83,[1]DEN3B!$G$3:$T$145,13,FALSE),0)</f>
        <v>0</v>
      </c>
      <c r="AD83" s="85">
        <f t="shared" si="14"/>
        <v>2</v>
      </c>
    </row>
    <row r="84" spans="1:31" x14ac:dyDescent="0.25">
      <c r="A84" s="11" t="s">
        <v>92</v>
      </c>
      <c r="B84" s="63" t="s">
        <v>99</v>
      </c>
      <c r="C84" s="4"/>
      <c r="D84" s="4"/>
      <c r="E84" s="105">
        <f>IFERROR(VLOOKUP($B84,[1]NUM3B!$G$3:$T$143,2,FALSE),0)</f>
        <v>0</v>
      </c>
      <c r="F84" s="105">
        <f>IFERROR(VLOOKUP($B84,[1]NUM3B!$G$3:$T$143,3,FALSE),0)</f>
        <v>0</v>
      </c>
      <c r="G84" s="105">
        <f>IFERROR(VLOOKUP($B84,[1]NUM3B!$G$3:$T$143,4,FALSE),0)</f>
        <v>0</v>
      </c>
      <c r="H84" s="105">
        <f>IFERROR(VLOOKUP($B84,[1]NUM3B!$G$3:$T$143,5,FALSE),0)</f>
        <v>0</v>
      </c>
      <c r="I84" s="105">
        <f>IFERROR(VLOOKUP($B84,[1]NUM3B!$G$3:$T$143,6,FALSE),0)</f>
        <v>0</v>
      </c>
      <c r="J84" s="105">
        <f>IFERROR(VLOOKUP($B84,[1]NUM3B!$G$3:$T$143,7,FALSE),0)</f>
        <v>0</v>
      </c>
      <c r="K84" s="105">
        <f>IFERROR(VLOOKUP($B84,[1]NUM3B!$G$3:$T$143,8,FALSE),0)</f>
        <v>0</v>
      </c>
      <c r="L84" s="105">
        <f>IFERROR(VLOOKUP($B84,[1]NUM3B!$G$3:$T$143,9,FALSE),0)</f>
        <v>0</v>
      </c>
      <c r="M84" s="105">
        <f>IFERROR(VLOOKUP($B84,[1]NUM3B!$G$3:$T$143,10,FALSE),0)</f>
        <v>0</v>
      </c>
      <c r="N84" s="105">
        <f>IFERROR(VLOOKUP($B84,[1]NUM3B!$G$3:$T$143,11,FALSE),0)</f>
        <v>0</v>
      </c>
      <c r="O84" s="105">
        <f>IFERROR(VLOOKUP($B84,[1]NUM3B!$G$3:$T$143,12,FALSE),0)</f>
        <v>0</v>
      </c>
      <c r="P84" s="105">
        <f>IFERROR(VLOOKUP($B84,[1]NUM3B!$G$3:$T$143,13,FALSE),0)</f>
        <v>0</v>
      </c>
      <c r="Q84" s="85">
        <f t="shared" si="10"/>
        <v>0</v>
      </c>
      <c r="R84" s="105">
        <f>IFERROR(VLOOKUP($B84,[1]DEN3B!$G$3:$T$145,2,FALSE),0)</f>
        <v>0</v>
      </c>
      <c r="S84" s="105">
        <f>IFERROR(VLOOKUP($B84,[1]DEN3B!$G$3:$T$145,3,FALSE),0)</f>
        <v>0</v>
      </c>
      <c r="T84" s="105">
        <f>IFERROR(VLOOKUP($B84,[1]DEN3B!$G$3:$T$145,4,FALSE),0)</f>
        <v>0</v>
      </c>
      <c r="U84" s="105">
        <f>IFERROR(VLOOKUP($B84,[1]DEN3B!$G$3:$T$145,5,FALSE),0)</f>
        <v>0</v>
      </c>
      <c r="V84" s="105">
        <f>IFERROR(VLOOKUP($B84,[1]DEN3B!$G$3:$T$145,6,FALSE),0)</f>
        <v>0</v>
      </c>
      <c r="W84" s="105">
        <f>IFERROR(VLOOKUP($B84,[1]DEN3B!$G$3:$T$145,7,FALSE),0)</f>
        <v>0</v>
      </c>
      <c r="X84" s="105">
        <f>IFERROR(VLOOKUP($B84,[1]DEN3B!$G$3:$T$145,8,FALSE),0)</f>
        <v>0</v>
      </c>
      <c r="Y84" s="105">
        <f>IFERROR(VLOOKUP($B84,[1]DEN3B!$G$3:$T$145,9,FALSE),0)</f>
        <v>0</v>
      </c>
      <c r="Z84" s="105">
        <f>IFERROR(VLOOKUP($B84,[1]DEN3B!$G$3:$T$145,10,FALSE),0)</f>
        <v>0</v>
      </c>
      <c r="AA84" s="105">
        <f>IFERROR(VLOOKUP($B84,[1]DEN3B!$G$3:$T$145,11,FALSE),0)</f>
        <v>0</v>
      </c>
      <c r="AB84" s="105">
        <f>IFERROR(VLOOKUP($B84,[1]DEN3B!$G$3:$T$145,12,FALSE),0)</f>
        <v>0</v>
      </c>
      <c r="AC84" s="105">
        <f>IFERROR(VLOOKUP($B84,[1]DEN3B!$G$3:$T$145,13,FALSE),0)</f>
        <v>0</v>
      </c>
      <c r="AD84" s="85">
        <f t="shared" si="14"/>
        <v>0</v>
      </c>
    </row>
    <row r="85" spans="1:31" x14ac:dyDescent="0.25">
      <c r="A85" s="11" t="s">
        <v>92</v>
      </c>
      <c r="B85" s="63" t="s">
        <v>100</v>
      </c>
      <c r="C85" s="4"/>
      <c r="D85" s="4"/>
      <c r="E85" s="105">
        <f>IFERROR(VLOOKUP($B85,[1]NUM3B!$G$3:$T$143,2,FALSE),0)</f>
        <v>0</v>
      </c>
      <c r="F85" s="105">
        <f>IFERROR(VLOOKUP($B85,[1]NUM3B!$G$3:$T$143,3,FALSE),0)</f>
        <v>0</v>
      </c>
      <c r="G85" s="105">
        <f>IFERROR(VLOOKUP($B85,[1]NUM3B!$G$3:$T$143,4,FALSE),0)</f>
        <v>0</v>
      </c>
      <c r="H85" s="105">
        <f>IFERROR(VLOOKUP($B85,[1]NUM3B!$G$3:$T$143,5,FALSE),0)</f>
        <v>0</v>
      </c>
      <c r="I85" s="105">
        <f>IFERROR(VLOOKUP($B85,[1]NUM3B!$G$3:$T$143,6,FALSE),0)</f>
        <v>0</v>
      </c>
      <c r="J85" s="105">
        <f>IFERROR(VLOOKUP($B85,[1]NUM3B!$G$3:$T$143,7,FALSE),0)</f>
        <v>0</v>
      </c>
      <c r="K85" s="105">
        <f>IFERROR(VLOOKUP($B85,[1]NUM3B!$G$3:$T$143,8,FALSE),0)</f>
        <v>0</v>
      </c>
      <c r="L85" s="105">
        <f>IFERROR(VLOOKUP($B85,[1]NUM3B!$G$3:$T$143,9,FALSE),0)</f>
        <v>0</v>
      </c>
      <c r="M85" s="105">
        <f>IFERROR(VLOOKUP($B85,[1]NUM3B!$G$3:$T$143,10,FALSE),0)</f>
        <v>0</v>
      </c>
      <c r="N85" s="105">
        <f>IFERROR(VLOOKUP($B85,[1]NUM3B!$G$3:$T$143,11,FALSE),0)</f>
        <v>0</v>
      </c>
      <c r="O85" s="105">
        <f>IFERROR(VLOOKUP($B85,[1]NUM3B!$G$3:$T$143,12,FALSE),0)</f>
        <v>0</v>
      </c>
      <c r="P85" s="105">
        <f>IFERROR(VLOOKUP($B85,[1]NUM3B!$G$3:$T$143,13,FALSE),0)</f>
        <v>0</v>
      </c>
      <c r="Q85" s="85">
        <f t="shared" si="10"/>
        <v>0</v>
      </c>
      <c r="R85" s="105">
        <f>IFERROR(VLOOKUP($B85,[1]DEN3B!$G$3:$T$145,2,FALSE),0)</f>
        <v>0</v>
      </c>
      <c r="S85" s="105">
        <f>IFERROR(VLOOKUP($B85,[1]DEN3B!$G$3:$T$145,3,FALSE),0)</f>
        <v>0</v>
      </c>
      <c r="T85" s="105">
        <f>IFERROR(VLOOKUP($B85,[1]DEN3B!$G$3:$T$145,4,FALSE),0)</f>
        <v>0</v>
      </c>
      <c r="U85" s="105">
        <f>IFERROR(VLOOKUP($B85,[1]DEN3B!$G$3:$T$145,5,FALSE),0)</f>
        <v>0</v>
      </c>
      <c r="V85" s="105">
        <f>IFERROR(VLOOKUP($B85,[1]DEN3B!$G$3:$T$145,6,FALSE),0)</f>
        <v>0</v>
      </c>
      <c r="W85" s="105">
        <f>IFERROR(VLOOKUP($B85,[1]DEN3B!$G$3:$T$145,7,FALSE),0)</f>
        <v>0</v>
      </c>
      <c r="X85" s="105">
        <f>IFERROR(VLOOKUP($B85,[1]DEN3B!$G$3:$T$145,8,FALSE),0)</f>
        <v>0</v>
      </c>
      <c r="Y85" s="105">
        <f>IFERROR(VLOOKUP($B85,[1]DEN3B!$G$3:$T$145,9,FALSE),0)</f>
        <v>0</v>
      </c>
      <c r="Z85" s="105">
        <f>IFERROR(VLOOKUP($B85,[1]DEN3B!$G$3:$T$145,10,FALSE),0)</f>
        <v>0</v>
      </c>
      <c r="AA85" s="105">
        <f>IFERROR(VLOOKUP($B85,[1]DEN3B!$G$3:$T$145,11,FALSE),0)</f>
        <v>0</v>
      </c>
      <c r="AB85" s="105">
        <f>IFERROR(VLOOKUP($B85,[1]DEN3B!$G$3:$T$145,12,FALSE),0)</f>
        <v>0</v>
      </c>
      <c r="AC85" s="105">
        <f>IFERROR(VLOOKUP($B85,[1]DEN3B!$G$3:$T$145,13,FALSE),0)</f>
        <v>0</v>
      </c>
      <c r="AD85" s="85">
        <f t="shared" si="14"/>
        <v>0</v>
      </c>
    </row>
    <row r="86" spans="1:31" x14ac:dyDescent="0.25">
      <c r="A86" s="11" t="s">
        <v>92</v>
      </c>
      <c r="B86" s="63" t="s">
        <v>101</v>
      </c>
      <c r="C86" s="4"/>
      <c r="D86" s="4"/>
      <c r="E86" s="105">
        <f>IFERROR(VLOOKUP($B86,[1]NUM3B!$G$3:$T$143,2,FALSE),0)</f>
        <v>0</v>
      </c>
      <c r="F86" s="105">
        <f>IFERROR(VLOOKUP($B86,[1]NUM3B!$G$3:$T$143,3,FALSE),0)</f>
        <v>0</v>
      </c>
      <c r="G86" s="105">
        <f>IFERROR(VLOOKUP($B86,[1]NUM3B!$G$3:$T$143,4,FALSE),0)</f>
        <v>0</v>
      </c>
      <c r="H86" s="105">
        <f>IFERROR(VLOOKUP($B86,[1]NUM3B!$G$3:$T$143,5,FALSE),0)</f>
        <v>0</v>
      </c>
      <c r="I86" s="105">
        <f>IFERROR(VLOOKUP($B86,[1]NUM3B!$G$3:$T$143,6,FALSE),0)</f>
        <v>0</v>
      </c>
      <c r="J86" s="105">
        <f>IFERROR(VLOOKUP($B86,[1]NUM3B!$G$3:$T$143,7,FALSE),0)</f>
        <v>0</v>
      </c>
      <c r="K86" s="105">
        <f>IFERROR(VLOOKUP($B86,[1]NUM3B!$G$3:$T$143,8,FALSE),0)</f>
        <v>0</v>
      </c>
      <c r="L86" s="105">
        <f>IFERROR(VLOOKUP($B86,[1]NUM3B!$G$3:$T$143,9,FALSE),0)</f>
        <v>0</v>
      </c>
      <c r="M86" s="105">
        <f>IFERROR(VLOOKUP($B86,[1]NUM3B!$G$3:$T$143,10,FALSE),0)</f>
        <v>0</v>
      </c>
      <c r="N86" s="105">
        <f>IFERROR(VLOOKUP($B86,[1]NUM3B!$G$3:$T$143,11,FALSE),0)</f>
        <v>0</v>
      </c>
      <c r="O86" s="105">
        <f>IFERROR(VLOOKUP($B86,[1]NUM3B!$G$3:$T$143,12,FALSE),0)</f>
        <v>0</v>
      </c>
      <c r="P86" s="105">
        <f>IFERROR(VLOOKUP($B86,[1]NUM3B!$G$3:$T$143,13,FALSE),0)</f>
        <v>0</v>
      </c>
      <c r="Q86" s="85">
        <f t="shared" si="10"/>
        <v>0</v>
      </c>
      <c r="R86" s="105">
        <f>IFERROR(VLOOKUP($B86,[1]DEN3B!$G$3:$T$145,2,FALSE),0)</f>
        <v>0</v>
      </c>
      <c r="S86" s="105">
        <f>IFERROR(VLOOKUP($B86,[1]DEN3B!$G$3:$T$145,3,FALSE),0)</f>
        <v>0</v>
      </c>
      <c r="T86" s="105">
        <f>IFERROR(VLOOKUP($B86,[1]DEN3B!$G$3:$T$145,4,FALSE),0)</f>
        <v>0</v>
      </c>
      <c r="U86" s="105">
        <f>IFERROR(VLOOKUP($B86,[1]DEN3B!$G$3:$T$145,5,FALSE),0)</f>
        <v>0</v>
      </c>
      <c r="V86" s="105">
        <f>IFERROR(VLOOKUP($B86,[1]DEN3B!$G$3:$T$145,6,FALSE),0)</f>
        <v>0</v>
      </c>
      <c r="W86" s="105">
        <f>IFERROR(VLOOKUP($B86,[1]DEN3B!$G$3:$T$145,7,FALSE),0)</f>
        <v>0</v>
      </c>
      <c r="X86" s="105">
        <f>IFERROR(VLOOKUP($B86,[1]DEN3B!$G$3:$T$145,8,FALSE),0)</f>
        <v>0</v>
      </c>
      <c r="Y86" s="105">
        <f>IFERROR(VLOOKUP($B86,[1]DEN3B!$G$3:$T$145,9,FALSE),0)</f>
        <v>0</v>
      </c>
      <c r="Z86" s="105">
        <f>IFERROR(VLOOKUP($B86,[1]DEN3B!$G$3:$T$145,10,FALSE),0)</f>
        <v>0</v>
      </c>
      <c r="AA86" s="105">
        <f>IFERROR(VLOOKUP($B86,[1]DEN3B!$G$3:$T$145,11,FALSE),0)</f>
        <v>0</v>
      </c>
      <c r="AB86" s="105">
        <f>IFERROR(VLOOKUP($B86,[1]DEN3B!$G$3:$T$145,12,FALSE),0)</f>
        <v>0</v>
      </c>
      <c r="AC86" s="105">
        <f>IFERROR(VLOOKUP($B86,[1]DEN3B!$G$3:$T$145,13,FALSE),0)</f>
        <v>0</v>
      </c>
      <c r="AD86" s="85">
        <f t="shared" si="14"/>
        <v>0</v>
      </c>
    </row>
    <row r="87" spans="1:31" x14ac:dyDescent="0.25">
      <c r="A87" s="11" t="s">
        <v>92</v>
      </c>
      <c r="B87" s="63" t="s">
        <v>102</v>
      </c>
      <c r="C87" s="4"/>
      <c r="D87" s="4"/>
      <c r="E87" s="105">
        <f>IFERROR(VLOOKUP($B87,[1]NUM3B!$G$3:$T$143,2,FALSE),0)</f>
        <v>0</v>
      </c>
      <c r="F87" s="105">
        <f>IFERROR(VLOOKUP($B87,[1]NUM3B!$G$3:$T$143,3,FALSE),0)</f>
        <v>0</v>
      </c>
      <c r="G87" s="105">
        <f>IFERROR(VLOOKUP($B87,[1]NUM3B!$G$3:$T$143,4,FALSE),0)</f>
        <v>0</v>
      </c>
      <c r="H87" s="105">
        <f>IFERROR(VLOOKUP($B87,[1]NUM3B!$G$3:$T$143,5,FALSE),0)</f>
        <v>0</v>
      </c>
      <c r="I87" s="105">
        <f>IFERROR(VLOOKUP($B87,[1]NUM3B!$G$3:$T$143,6,FALSE),0)</f>
        <v>0</v>
      </c>
      <c r="J87" s="105">
        <f>IFERROR(VLOOKUP($B87,[1]NUM3B!$G$3:$T$143,7,FALSE),0)</f>
        <v>0</v>
      </c>
      <c r="K87" s="105">
        <f>IFERROR(VLOOKUP($B87,[1]NUM3B!$G$3:$T$143,8,FALSE),0)</f>
        <v>0</v>
      </c>
      <c r="L87" s="105">
        <f>IFERROR(VLOOKUP($B87,[1]NUM3B!$G$3:$T$143,9,FALSE),0)</f>
        <v>0</v>
      </c>
      <c r="M87" s="105">
        <f>IFERROR(VLOOKUP($B87,[1]NUM3B!$G$3:$T$143,10,FALSE),0)</f>
        <v>0</v>
      </c>
      <c r="N87" s="105">
        <f>IFERROR(VLOOKUP($B87,[1]NUM3B!$G$3:$T$143,11,FALSE),0)</f>
        <v>0</v>
      </c>
      <c r="O87" s="105">
        <f>IFERROR(VLOOKUP($B87,[1]NUM3B!$G$3:$T$143,12,FALSE),0)</f>
        <v>0</v>
      </c>
      <c r="P87" s="105">
        <f>IFERROR(VLOOKUP($B87,[1]NUM3B!$G$3:$T$143,13,FALSE),0)</f>
        <v>0</v>
      </c>
      <c r="Q87" s="85">
        <f t="shared" si="10"/>
        <v>0</v>
      </c>
      <c r="R87" s="105">
        <f>IFERROR(VLOOKUP($B87,[1]DEN3B!$G$3:$T$145,2,FALSE),0)</f>
        <v>0</v>
      </c>
      <c r="S87" s="105">
        <f>IFERROR(VLOOKUP($B87,[1]DEN3B!$G$3:$T$145,3,FALSE),0)</f>
        <v>0</v>
      </c>
      <c r="T87" s="105">
        <f>IFERROR(VLOOKUP($B87,[1]DEN3B!$G$3:$T$145,4,FALSE),0)</f>
        <v>0</v>
      </c>
      <c r="U87" s="105">
        <f>IFERROR(VLOOKUP($B87,[1]DEN3B!$G$3:$T$145,5,FALSE),0)</f>
        <v>0</v>
      </c>
      <c r="V87" s="105">
        <f>IFERROR(VLOOKUP($B87,[1]DEN3B!$G$3:$T$145,6,FALSE),0)</f>
        <v>0</v>
      </c>
      <c r="W87" s="105">
        <f>IFERROR(VLOOKUP($B87,[1]DEN3B!$G$3:$T$145,7,FALSE),0)</f>
        <v>0</v>
      </c>
      <c r="X87" s="105">
        <f>IFERROR(VLOOKUP($B87,[1]DEN3B!$G$3:$T$145,8,FALSE),0)</f>
        <v>0</v>
      </c>
      <c r="Y87" s="105">
        <f>IFERROR(VLOOKUP($B87,[1]DEN3B!$G$3:$T$145,9,FALSE),0)</f>
        <v>0</v>
      </c>
      <c r="Z87" s="105">
        <f>IFERROR(VLOOKUP($B87,[1]DEN3B!$G$3:$T$145,10,FALSE),0)</f>
        <v>0</v>
      </c>
      <c r="AA87" s="105">
        <f>IFERROR(VLOOKUP($B87,[1]DEN3B!$G$3:$T$145,11,FALSE),0)</f>
        <v>0</v>
      </c>
      <c r="AB87" s="105">
        <f>IFERROR(VLOOKUP($B87,[1]DEN3B!$G$3:$T$145,12,FALSE),0)</f>
        <v>0</v>
      </c>
      <c r="AC87" s="105">
        <f>IFERROR(VLOOKUP($B87,[1]DEN3B!$G$3:$T$145,13,FALSE),0)</f>
        <v>0</v>
      </c>
      <c r="AD87" s="85">
        <f t="shared" si="14"/>
        <v>0</v>
      </c>
    </row>
    <row r="88" spans="1:31" x14ac:dyDescent="0.25">
      <c r="A88" s="137" t="s">
        <v>234</v>
      </c>
      <c r="B88" s="138"/>
      <c r="C88" s="57">
        <f>D88/'Metas Muni'!J11</f>
        <v>0.98684210526315785</v>
      </c>
      <c r="D88" s="58">
        <f>Q88/AD88</f>
        <v>0.75</v>
      </c>
      <c r="E88" s="101">
        <f>SUM(E78:E87)</f>
        <v>1</v>
      </c>
      <c r="F88" s="101">
        <f>SUM(F78:F87)</f>
        <v>1</v>
      </c>
      <c r="G88" s="101">
        <f>SUM(G78:G87)</f>
        <v>8</v>
      </c>
      <c r="H88" s="101">
        <f>SUM(H78:H87)</f>
        <v>4</v>
      </c>
      <c r="I88" s="101">
        <f t="shared" ref="I88:N88" si="15">SUM(I78:I87)</f>
        <v>5</v>
      </c>
      <c r="J88" s="101">
        <f t="shared" si="15"/>
        <v>2</v>
      </c>
      <c r="K88" s="101">
        <f t="shared" si="15"/>
        <v>5</v>
      </c>
      <c r="L88" s="101">
        <f t="shared" si="15"/>
        <v>5</v>
      </c>
      <c r="M88" s="101">
        <f t="shared" si="15"/>
        <v>4</v>
      </c>
      <c r="N88" s="101">
        <f t="shared" si="15"/>
        <v>7</v>
      </c>
      <c r="O88" s="101">
        <f>SUM(O78:O87)</f>
        <v>2</v>
      </c>
      <c r="P88" s="101">
        <f>SUM(P78:P87)</f>
        <v>10</v>
      </c>
      <c r="Q88" s="101">
        <f t="shared" ref="Q88:AD88" si="16">SUM(Q78:Q87)</f>
        <v>54</v>
      </c>
      <c r="R88" s="101">
        <f t="shared" si="16"/>
        <v>8</v>
      </c>
      <c r="S88" s="101">
        <f t="shared" si="16"/>
        <v>6</v>
      </c>
      <c r="T88" s="101">
        <f t="shared" si="16"/>
        <v>6</v>
      </c>
      <c r="U88" s="101">
        <f t="shared" si="16"/>
        <v>8</v>
      </c>
      <c r="V88" s="101">
        <f t="shared" si="16"/>
        <v>5</v>
      </c>
      <c r="W88" s="101">
        <f t="shared" si="16"/>
        <v>4</v>
      </c>
      <c r="X88" s="101">
        <f t="shared" si="16"/>
        <v>9</v>
      </c>
      <c r="Y88" s="101">
        <f t="shared" si="16"/>
        <v>3</v>
      </c>
      <c r="Z88" s="101">
        <f t="shared" si="16"/>
        <v>10</v>
      </c>
      <c r="AA88" s="101">
        <f t="shared" si="16"/>
        <v>3</v>
      </c>
      <c r="AB88" s="101">
        <f t="shared" si="16"/>
        <v>10</v>
      </c>
      <c r="AC88" s="101">
        <f t="shared" si="16"/>
        <v>0</v>
      </c>
      <c r="AD88" s="101">
        <f t="shared" si="16"/>
        <v>72</v>
      </c>
      <c r="AE88" s="13"/>
    </row>
    <row r="89" spans="1:31" x14ac:dyDescent="0.25">
      <c r="A89" s="11" t="s">
        <v>104</v>
      </c>
      <c r="B89" s="63" t="s">
        <v>105</v>
      </c>
      <c r="C89" s="4"/>
      <c r="D89" s="4"/>
      <c r="E89" s="105">
        <f>IFERROR(VLOOKUP($B89,[1]NUM3B!$G$3:$T$143,2,FALSE),0)</f>
        <v>0</v>
      </c>
      <c r="F89" s="105">
        <f>IFERROR(VLOOKUP($B89,[1]NUM3B!$G$3:$T$143,3,FALSE),0)</f>
        <v>0</v>
      </c>
      <c r="G89" s="105">
        <f>IFERROR(VLOOKUP($B89,[1]NUM3B!$G$3:$T$143,4,FALSE),0)</f>
        <v>2</v>
      </c>
      <c r="H89" s="105">
        <f>IFERROR(VLOOKUP($B89,[1]NUM3B!$G$3:$T$143,5,FALSE),0)</f>
        <v>1</v>
      </c>
      <c r="I89" s="105">
        <f>IFERROR(VLOOKUP($B89,[1]NUM3B!$G$3:$T$143,6,FALSE),0)</f>
        <v>2</v>
      </c>
      <c r="J89" s="105">
        <f>IFERROR(VLOOKUP($B89,[1]NUM3B!$G$3:$T$143,7,FALSE),0)</f>
        <v>0</v>
      </c>
      <c r="K89" s="105">
        <f>IFERROR(VLOOKUP($B89,[1]NUM3B!$G$3:$T$143,8,FALSE),0)</f>
        <v>0</v>
      </c>
      <c r="L89" s="105">
        <f>IFERROR(VLOOKUP($B89,[1]NUM3B!$G$3:$T$143,9,FALSE),0)</f>
        <v>2</v>
      </c>
      <c r="M89" s="105">
        <f>IFERROR(VLOOKUP($B89,[1]NUM3B!$G$3:$T$143,10,FALSE),0)</f>
        <v>2</v>
      </c>
      <c r="N89" s="105">
        <f>IFERROR(VLOOKUP($B89,[1]NUM3B!$G$3:$T$143,11,FALSE),0)</f>
        <v>2</v>
      </c>
      <c r="O89" s="105">
        <f>IFERROR(VLOOKUP($B89,[1]NUM3B!$G$3:$T$143,12,FALSE),0)</f>
        <v>2</v>
      </c>
      <c r="P89" s="105">
        <f>IFERROR(VLOOKUP($B89,[1]NUM3B!$G$3:$T$143,13,FALSE),0)</f>
        <v>3</v>
      </c>
      <c r="Q89" s="85">
        <f t="shared" si="10"/>
        <v>16</v>
      </c>
      <c r="R89" s="105">
        <f>IFERROR(VLOOKUP($B89,[1]DEN3B!$G$3:$T$145,2,FALSE),0)</f>
        <v>0</v>
      </c>
      <c r="S89" s="105">
        <f>IFERROR(VLOOKUP($B89,[1]DEN3B!$G$3:$T$145,3,FALSE),0)</f>
        <v>0</v>
      </c>
      <c r="T89" s="105">
        <f>IFERROR(VLOOKUP($B89,[1]DEN3B!$G$3:$T$145,4,FALSE),0)</f>
        <v>0</v>
      </c>
      <c r="U89" s="105">
        <f>IFERROR(VLOOKUP($B89,[1]DEN3B!$G$3:$T$145,5,FALSE),0)</f>
        <v>3</v>
      </c>
      <c r="V89" s="105">
        <f>IFERROR(VLOOKUP($B89,[1]DEN3B!$G$3:$T$145,6,FALSE),0)</f>
        <v>3</v>
      </c>
      <c r="W89" s="105">
        <f>IFERROR(VLOOKUP($B89,[1]DEN3B!$G$3:$T$145,7,FALSE),0)</f>
        <v>2</v>
      </c>
      <c r="X89" s="105">
        <f>IFERROR(VLOOKUP($B89,[1]DEN3B!$G$3:$T$145,8,FALSE),0)</f>
        <v>0</v>
      </c>
      <c r="Y89" s="105">
        <f>IFERROR(VLOOKUP($B89,[1]DEN3B!$G$3:$T$145,9,FALSE),0)</f>
        <v>1</v>
      </c>
      <c r="Z89" s="105">
        <f>IFERROR(VLOOKUP($B89,[1]DEN3B!$G$3:$T$145,10,FALSE),0)</f>
        <v>2</v>
      </c>
      <c r="AA89" s="105">
        <f>IFERROR(VLOOKUP($B89,[1]DEN3B!$G$3:$T$145,11,FALSE),0)</f>
        <v>3</v>
      </c>
      <c r="AB89" s="105">
        <f>IFERROR(VLOOKUP($B89,[1]DEN3B!$G$3:$T$145,12,FALSE),0)</f>
        <v>1</v>
      </c>
      <c r="AC89" s="105">
        <f>IFERROR(VLOOKUP($B89,[1]DEN3B!$G$3:$T$145,13,FALSE),0)</f>
        <v>1</v>
      </c>
      <c r="AD89" s="85">
        <f t="shared" si="14"/>
        <v>16</v>
      </c>
    </row>
    <row r="90" spans="1:31" x14ac:dyDescent="0.25">
      <c r="A90" s="11" t="s">
        <v>104</v>
      </c>
      <c r="B90" s="63" t="s">
        <v>106</v>
      </c>
      <c r="C90" s="4"/>
      <c r="D90" s="4"/>
      <c r="E90" s="105">
        <f>IFERROR(VLOOKUP($B90,[1]NUM3B!$G$3:$T$143,2,FALSE),0)</f>
        <v>0</v>
      </c>
      <c r="F90" s="105">
        <f>IFERROR(VLOOKUP($B90,[1]NUM3B!$G$3:$T$143,3,FALSE),0)</f>
        <v>0</v>
      </c>
      <c r="G90" s="105">
        <f>IFERROR(VLOOKUP($B90,[1]NUM3B!$G$3:$T$143,4,FALSE),0)</f>
        <v>0</v>
      </c>
      <c r="H90" s="105">
        <f>IFERROR(VLOOKUP($B90,[1]NUM3B!$G$3:$T$143,5,FALSE),0)</f>
        <v>1</v>
      </c>
      <c r="I90" s="105">
        <f>IFERROR(VLOOKUP($B90,[1]NUM3B!$G$3:$T$143,6,FALSE),0)</f>
        <v>1</v>
      </c>
      <c r="J90" s="105">
        <f>IFERROR(VLOOKUP($B90,[1]NUM3B!$G$3:$T$143,7,FALSE),0)</f>
        <v>0</v>
      </c>
      <c r="K90" s="105">
        <f>IFERROR(VLOOKUP($B90,[1]NUM3B!$G$3:$T$143,8,FALSE),0)</f>
        <v>2</v>
      </c>
      <c r="L90" s="105">
        <f>IFERROR(VLOOKUP($B90,[1]NUM3B!$G$3:$T$143,9,FALSE),0)</f>
        <v>0</v>
      </c>
      <c r="M90" s="105">
        <f>IFERROR(VLOOKUP($B90,[1]NUM3B!$G$3:$T$143,10,FALSE),0)</f>
        <v>3</v>
      </c>
      <c r="N90" s="105">
        <f>IFERROR(VLOOKUP($B90,[1]NUM3B!$G$3:$T$143,11,FALSE),0)</f>
        <v>0</v>
      </c>
      <c r="O90" s="105">
        <f>IFERROR(VLOOKUP($B90,[1]NUM3B!$G$3:$T$143,12,FALSE),0)</f>
        <v>1</v>
      </c>
      <c r="P90" s="105">
        <f>IFERROR(VLOOKUP($B90,[1]NUM3B!$G$3:$T$143,13,FALSE),0)</f>
        <v>1</v>
      </c>
      <c r="Q90" s="85">
        <f t="shared" si="10"/>
        <v>9</v>
      </c>
      <c r="R90" s="105">
        <f>IFERROR(VLOOKUP($B90,[1]DEN3B!$G$3:$T$145,2,FALSE),0)</f>
        <v>1</v>
      </c>
      <c r="S90" s="105">
        <f>IFERROR(VLOOKUP($B90,[1]DEN3B!$G$3:$T$145,3,FALSE),0)</f>
        <v>0</v>
      </c>
      <c r="T90" s="105">
        <f>IFERROR(VLOOKUP($B90,[1]DEN3B!$G$3:$T$145,4,FALSE),0)</f>
        <v>2</v>
      </c>
      <c r="U90" s="105">
        <f>IFERROR(VLOOKUP($B90,[1]DEN3B!$G$3:$T$145,5,FALSE),0)</f>
        <v>0</v>
      </c>
      <c r="V90" s="105">
        <f>IFERROR(VLOOKUP($B90,[1]DEN3B!$G$3:$T$145,6,FALSE),0)</f>
        <v>0</v>
      </c>
      <c r="W90" s="105">
        <f>IFERROR(VLOOKUP($B90,[1]DEN3B!$G$3:$T$145,7,FALSE),0)</f>
        <v>1</v>
      </c>
      <c r="X90" s="105">
        <f>IFERROR(VLOOKUP($B90,[1]DEN3B!$G$3:$T$145,8,FALSE),0)</f>
        <v>1</v>
      </c>
      <c r="Y90" s="105">
        <f>IFERROR(VLOOKUP($B90,[1]DEN3B!$G$3:$T$145,9,FALSE),0)</f>
        <v>1</v>
      </c>
      <c r="Z90" s="105">
        <f>IFERROR(VLOOKUP($B90,[1]DEN3B!$G$3:$T$145,10,FALSE),0)</f>
        <v>4</v>
      </c>
      <c r="AA90" s="105">
        <f>IFERROR(VLOOKUP($B90,[1]DEN3B!$G$3:$T$145,11,FALSE),0)</f>
        <v>4</v>
      </c>
      <c r="AB90" s="105">
        <f>IFERROR(VLOOKUP($B90,[1]DEN3B!$G$3:$T$145,12,FALSE),0)</f>
        <v>1</v>
      </c>
      <c r="AC90" s="105">
        <f>IFERROR(VLOOKUP($B90,[1]DEN3B!$G$3:$T$145,13,FALSE),0)</f>
        <v>0</v>
      </c>
      <c r="AD90" s="85">
        <f t="shared" si="14"/>
        <v>15</v>
      </c>
    </row>
    <row r="91" spans="1:31" x14ac:dyDescent="0.25">
      <c r="A91" s="11" t="s">
        <v>104</v>
      </c>
      <c r="B91" s="63" t="s">
        <v>107</v>
      </c>
      <c r="C91" s="4"/>
      <c r="D91" s="4"/>
      <c r="E91" s="105">
        <f>IFERROR(VLOOKUP($B91,[1]NUM3B!$G$3:$T$143,2,FALSE),0)</f>
        <v>0</v>
      </c>
      <c r="F91" s="105">
        <f>IFERROR(VLOOKUP($B91,[1]NUM3B!$G$3:$T$143,3,FALSE),0)</f>
        <v>7</v>
      </c>
      <c r="G91" s="105">
        <f>IFERROR(VLOOKUP($B91,[1]NUM3B!$G$3:$T$143,4,FALSE),0)</f>
        <v>0</v>
      </c>
      <c r="H91" s="105">
        <f>IFERROR(VLOOKUP($B91,[1]NUM3B!$G$3:$T$143,5,FALSE),0)</f>
        <v>2</v>
      </c>
      <c r="I91" s="105">
        <f>IFERROR(VLOOKUP($B91,[1]NUM3B!$G$3:$T$143,6,FALSE),0)</f>
        <v>1</v>
      </c>
      <c r="J91" s="105">
        <f>IFERROR(VLOOKUP($B91,[1]NUM3B!$G$3:$T$143,7,FALSE),0)</f>
        <v>1</v>
      </c>
      <c r="K91" s="105">
        <f>IFERROR(VLOOKUP($B91,[1]NUM3B!$G$3:$T$143,8,FALSE),0)</f>
        <v>0</v>
      </c>
      <c r="L91" s="105">
        <f>IFERROR(VLOOKUP($B91,[1]NUM3B!$G$3:$T$143,9,FALSE),0)</f>
        <v>1</v>
      </c>
      <c r="M91" s="105">
        <f>IFERROR(VLOOKUP($B91,[1]NUM3B!$G$3:$T$143,10,FALSE),0)</f>
        <v>0</v>
      </c>
      <c r="N91" s="105">
        <f>IFERROR(VLOOKUP($B91,[1]NUM3B!$G$3:$T$143,11,FALSE),0)</f>
        <v>7</v>
      </c>
      <c r="O91" s="105">
        <f>IFERROR(VLOOKUP($B91,[1]NUM3B!$G$3:$T$143,12,FALSE),0)</f>
        <v>1</v>
      </c>
      <c r="P91" s="105">
        <f>IFERROR(VLOOKUP($B91,[1]NUM3B!$G$3:$T$143,13,FALSE),0)</f>
        <v>6</v>
      </c>
      <c r="Q91" s="85">
        <f t="shared" si="10"/>
        <v>26</v>
      </c>
      <c r="R91" s="105">
        <f>IFERROR(VLOOKUP($B91,[1]DEN3B!$G$3:$T$145,2,FALSE),0)</f>
        <v>5</v>
      </c>
      <c r="S91" s="105">
        <f>IFERROR(VLOOKUP($B91,[1]DEN3B!$G$3:$T$145,3,FALSE),0)</f>
        <v>0</v>
      </c>
      <c r="T91" s="105">
        <f>IFERROR(VLOOKUP($B91,[1]DEN3B!$G$3:$T$145,4,FALSE),0)</f>
        <v>1</v>
      </c>
      <c r="U91" s="105">
        <f>IFERROR(VLOOKUP($B91,[1]DEN3B!$G$3:$T$145,5,FALSE),0)</f>
        <v>2</v>
      </c>
      <c r="V91" s="105">
        <f>IFERROR(VLOOKUP($B91,[1]DEN3B!$G$3:$T$145,6,FALSE),0)</f>
        <v>1</v>
      </c>
      <c r="W91" s="105">
        <f>IFERROR(VLOOKUP($B91,[1]DEN3B!$G$3:$T$145,7,FALSE),0)</f>
        <v>1</v>
      </c>
      <c r="X91" s="105">
        <f>IFERROR(VLOOKUP($B91,[1]DEN3B!$G$3:$T$145,8,FALSE),0)</f>
        <v>2</v>
      </c>
      <c r="Y91" s="105">
        <f>IFERROR(VLOOKUP($B91,[1]DEN3B!$G$3:$T$145,9,FALSE),0)</f>
        <v>8</v>
      </c>
      <c r="Z91" s="105">
        <f>IFERROR(VLOOKUP($B91,[1]DEN3B!$G$3:$T$145,10,FALSE),0)</f>
        <v>2</v>
      </c>
      <c r="AA91" s="105">
        <f>IFERROR(VLOOKUP($B91,[1]DEN3B!$G$3:$T$145,11,FALSE),0)</f>
        <v>2</v>
      </c>
      <c r="AB91" s="105">
        <f>IFERROR(VLOOKUP($B91,[1]DEN3B!$G$3:$T$145,12,FALSE),0)</f>
        <v>2</v>
      </c>
      <c r="AC91" s="105">
        <f>IFERROR(VLOOKUP($B91,[1]DEN3B!$G$3:$T$145,13,FALSE),0)</f>
        <v>1</v>
      </c>
      <c r="AD91" s="85">
        <f t="shared" si="14"/>
        <v>27</v>
      </c>
    </row>
    <row r="92" spans="1:31" x14ac:dyDescent="0.25">
      <c r="A92" s="11" t="s">
        <v>104</v>
      </c>
      <c r="B92" s="63" t="s">
        <v>108</v>
      </c>
      <c r="C92" s="4"/>
      <c r="D92" s="4"/>
      <c r="E92" s="105">
        <f>IFERROR(VLOOKUP($B92,[1]NUM3B!$G$3:$T$143,2,FALSE),0)</f>
        <v>0</v>
      </c>
      <c r="F92" s="105">
        <f>IFERROR(VLOOKUP($B92,[1]NUM3B!$G$3:$T$143,3,FALSE),0)</f>
        <v>0</v>
      </c>
      <c r="G92" s="105">
        <f>IFERROR(VLOOKUP($B92,[1]NUM3B!$G$3:$T$143,4,FALSE),0)</f>
        <v>0</v>
      </c>
      <c r="H92" s="105">
        <f>IFERROR(VLOOKUP($B92,[1]NUM3B!$G$3:$T$143,5,FALSE),0)</f>
        <v>0</v>
      </c>
      <c r="I92" s="105">
        <f>IFERROR(VLOOKUP($B92,[1]NUM3B!$G$3:$T$143,6,FALSE),0)</f>
        <v>0</v>
      </c>
      <c r="J92" s="105">
        <f>IFERROR(VLOOKUP($B92,[1]NUM3B!$G$3:$T$143,7,FALSE),0)</f>
        <v>1</v>
      </c>
      <c r="K92" s="105">
        <f>IFERROR(VLOOKUP($B92,[1]NUM3B!$G$3:$T$143,8,FALSE),0)</f>
        <v>0</v>
      </c>
      <c r="L92" s="105">
        <f>IFERROR(VLOOKUP($B92,[1]NUM3B!$G$3:$T$143,9,FALSE),0)</f>
        <v>0</v>
      </c>
      <c r="M92" s="105">
        <f>IFERROR(VLOOKUP($B92,[1]NUM3B!$G$3:$T$143,10,FALSE),0)</f>
        <v>0</v>
      </c>
      <c r="N92" s="105">
        <f>IFERROR(VLOOKUP($B92,[1]NUM3B!$G$3:$T$143,11,FALSE),0)</f>
        <v>0</v>
      </c>
      <c r="O92" s="105">
        <f>IFERROR(VLOOKUP($B92,[1]NUM3B!$G$3:$T$143,12,FALSE),0)</f>
        <v>0</v>
      </c>
      <c r="P92" s="105">
        <f>IFERROR(VLOOKUP($B92,[1]NUM3B!$G$3:$T$143,13,FALSE),0)</f>
        <v>0</v>
      </c>
      <c r="Q92" s="85">
        <f t="shared" si="10"/>
        <v>1</v>
      </c>
      <c r="R92" s="105">
        <f>IFERROR(VLOOKUP($B92,[1]DEN3B!$G$3:$T$145,2,FALSE),0)</f>
        <v>0</v>
      </c>
      <c r="S92" s="105">
        <f>IFERROR(VLOOKUP($B92,[1]DEN3B!$G$3:$T$145,3,FALSE),0)</f>
        <v>1</v>
      </c>
      <c r="T92" s="105">
        <f>IFERROR(VLOOKUP($B92,[1]DEN3B!$G$3:$T$145,4,FALSE),0)</f>
        <v>2</v>
      </c>
      <c r="U92" s="105">
        <f>IFERROR(VLOOKUP($B92,[1]DEN3B!$G$3:$T$145,5,FALSE),0)</f>
        <v>0</v>
      </c>
      <c r="V92" s="105">
        <f>IFERROR(VLOOKUP($B92,[1]DEN3B!$G$3:$T$145,6,FALSE),0)</f>
        <v>0</v>
      </c>
      <c r="W92" s="105">
        <f>IFERROR(VLOOKUP($B92,[1]DEN3B!$G$3:$T$145,7,FALSE),0)</f>
        <v>0</v>
      </c>
      <c r="X92" s="105">
        <f>IFERROR(VLOOKUP($B92,[1]DEN3B!$G$3:$T$145,8,FALSE),0)</f>
        <v>1</v>
      </c>
      <c r="Y92" s="105">
        <f>IFERROR(VLOOKUP($B92,[1]DEN3B!$G$3:$T$145,9,FALSE),0)</f>
        <v>0</v>
      </c>
      <c r="Z92" s="105">
        <f>IFERROR(VLOOKUP($B92,[1]DEN3B!$G$3:$T$145,10,FALSE),0)</f>
        <v>0</v>
      </c>
      <c r="AA92" s="105">
        <f>IFERROR(VLOOKUP($B92,[1]DEN3B!$G$3:$T$145,11,FALSE),0)</f>
        <v>0</v>
      </c>
      <c r="AB92" s="105">
        <f>IFERROR(VLOOKUP($B92,[1]DEN3B!$G$3:$T$145,12,FALSE),0)</f>
        <v>0</v>
      </c>
      <c r="AC92" s="105">
        <f>IFERROR(VLOOKUP($B92,[1]DEN3B!$G$3:$T$145,13,FALSE),0)</f>
        <v>0</v>
      </c>
      <c r="AD92" s="85">
        <f t="shared" si="14"/>
        <v>4</v>
      </c>
    </row>
    <row r="93" spans="1:31" x14ac:dyDescent="0.25">
      <c r="A93" s="11" t="s">
        <v>104</v>
      </c>
      <c r="B93" s="63" t="s">
        <v>109</v>
      </c>
      <c r="C93" s="4"/>
      <c r="D93" s="4"/>
      <c r="E93" s="105">
        <f>IFERROR(VLOOKUP($B93,[1]NUM3B!$G$3:$T$143,2,FALSE),0)</f>
        <v>0</v>
      </c>
      <c r="F93" s="105">
        <f>IFERROR(VLOOKUP($B93,[1]NUM3B!$G$3:$T$143,3,FALSE),0)</f>
        <v>0</v>
      </c>
      <c r="G93" s="105">
        <f>IFERROR(VLOOKUP($B93,[1]NUM3B!$G$3:$T$143,4,FALSE),0)</f>
        <v>0</v>
      </c>
      <c r="H93" s="105">
        <f>IFERROR(VLOOKUP($B93,[1]NUM3B!$G$3:$T$143,5,FALSE),0)</f>
        <v>0</v>
      </c>
      <c r="I93" s="105">
        <f>IFERROR(VLOOKUP($B93,[1]NUM3B!$G$3:$T$143,6,FALSE),0)</f>
        <v>0</v>
      </c>
      <c r="J93" s="105">
        <f>IFERROR(VLOOKUP($B93,[1]NUM3B!$G$3:$T$143,7,FALSE),0)</f>
        <v>1</v>
      </c>
      <c r="K93" s="105">
        <f>IFERROR(VLOOKUP($B93,[1]NUM3B!$G$3:$T$143,8,FALSE),0)</f>
        <v>0</v>
      </c>
      <c r="L93" s="105">
        <f>IFERROR(VLOOKUP($B93,[1]NUM3B!$G$3:$T$143,9,FALSE),0)</f>
        <v>1</v>
      </c>
      <c r="M93" s="105">
        <f>IFERROR(VLOOKUP($B93,[1]NUM3B!$G$3:$T$143,10,FALSE),0)</f>
        <v>0</v>
      </c>
      <c r="N93" s="105">
        <f>IFERROR(VLOOKUP($B93,[1]NUM3B!$G$3:$T$143,11,FALSE),0)</f>
        <v>0</v>
      </c>
      <c r="O93" s="105">
        <f>IFERROR(VLOOKUP($B93,[1]NUM3B!$G$3:$T$143,12,FALSE),0)</f>
        <v>0</v>
      </c>
      <c r="P93" s="105">
        <f>IFERROR(VLOOKUP($B93,[1]NUM3B!$G$3:$T$143,13,FALSE),0)</f>
        <v>0</v>
      </c>
      <c r="Q93" s="85">
        <f t="shared" si="10"/>
        <v>2</v>
      </c>
      <c r="R93" s="105">
        <f>IFERROR(VLOOKUP($B93,[1]DEN3B!$G$3:$T$145,2,FALSE),0)</f>
        <v>0</v>
      </c>
      <c r="S93" s="105">
        <f>IFERROR(VLOOKUP($B93,[1]DEN3B!$G$3:$T$145,3,FALSE),0)</f>
        <v>0</v>
      </c>
      <c r="T93" s="105">
        <f>IFERROR(VLOOKUP($B93,[1]DEN3B!$G$3:$T$145,4,FALSE),0)</f>
        <v>2</v>
      </c>
      <c r="U93" s="105">
        <f>IFERROR(VLOOKUP($B93,[1]DEN3B!$G$3:$T$145,5,FALSE),0)</f>
        <v>0</v>
      </c>
      <c r="V93" s="105">
        <f>IFERROR(VLOOKUP($B93,[1]DEN3B!$G$3:$T$145,6,FALSE),0)</f>
        <v>2</v>
      </c>
      <c r="W93" s="105">
        <f>IFERROR(VLOOKUP($B93,[1]DEN3B!$G$3:$T$145,7,FALSE),0)</f>
        <v>0</v>
      </c>
      <c r="X93" s="105">
        <f>IFERROR(VLOOKUP($B93,[1]DEN3B!$G$3:$T$145,8,FALSE),0)</f>
        <v>0</v>
      </c>
      <c r="Y93" s="105">
        <f>IFERROR(VLOOKUP($B93,[1]DEN3B!$G$3:$T$145,9,FALSE),0)</f>
        <v>0</v>
      </c>
      <c r="Z93" s="105">
        <f>IFERROR(VLOOKUP($B93,[1]DEN3B!$G$3:$T$145,10,FALSE),0)</f>
        <v>0</v>
      </c>
      <c r="AA93" s="105">
        <f>IFERROR(VLOOKUP($B93,[1]DEN3B!$G$3:$T$145,11,FALSE),0)</f>
        <v>1</v>
      </c>
      <c r="AB93" s="105">
        <f>IFERROR(VLOOKUP($B93,[1]DEN3B!$G$3:$T$145,12,FALSE),0)</f>
        <v>0</v>
      </c>
      <c r="AC93" s="105">
        <f>IFERROR(VLOOKUP($B93,[1]DEN3B!$G$3:$T$145,13,FALSE),0)</f>
        <v>0</v>
      </c>
      <c r="AD93" s="85">
        <f t="shared" si="14"/>
        <v>5</v>
      </c>
    </row>
    <row r="94" spans="1:31" x14ac:dyDescent="0.25">
      <c r="A94" s="137" t="s">
        <v>235</v>
      </c>
      <c r="B94" s="138"/>
      <c r="C94" s="57">
        <f>D94/'Metas Muni'!J12</f>
        <v>1.0746268656716418</v>
      </c>
      <c r="D94" s="58">
        <f>Q94/AD94</f>
        <v>0.80597014925373134</v>
      </c>
      <c r="E94" s="101">
        <f>SUM(E89:E93)</f>
        <v>0</v>
      </c>
      <c r="F94" s="101">
        <f>SUM(F89:F93)</f>
        <v>7</v>
      </c>
      <c r="G94" s="101">
        <f>SUM(G89:G93)</f>
        <v>2</v>
      </c>
      <c r="H94" s="101">
        <f>SUM(H89:H93)</f>
        <v>4</v>
      </c>
      <c r="I94" s="101">
        <f t="shared" ref="I94:N94" si="17">SUM(I89:I93)</f>
        <v>4</v>
      </c>
      <c r="J94" s="101">
        <f t="shared" si="17"/>
        <v>3</v>
      </c>
      <c r="K94" s="101">
        <f t="shared" si="17"/>
        <v>2</v>
      </c>
      <c r="L94" s="101">
        <f t="shared" si="17"/>
        <v>4</v>
      </c>
      <c r="M94" s="101">
        <f t="shared" si="17"/>
        <v>5</v>
      </c>
      <c r="N94" s="101">
        <f t="shared" si="17"/>
        <v>9</v>
      </c>
      <c r="O94" s="101">
        <f>SUM(O89:O93)</f>
        <v>4</v>
      </c>
      <c r="P94" s="101">
        <f>SUM(P89:P93)</f>
        <v>10</v>
      </c>
      <c r="Q94" s="101">
        <f t="shared" ref="Q94:AD94" si="18">SUM(Q89:Q93)</f>
        <v>54</v>
      </c>
      <c r="R94" s="101">
        <f t="shared" si="18"/>
        <v>6</v>
      </c>
      <c r="S94" s="101">
        <f t="shared" si="18"/>
        <v>1</v>
      </c>
      <c r="T94" s="101">
        <f t="shared" si="18"/>
        <v>7</v>
      </c>
      <c r="U94" s="101">
        <f t="shared" si="18"/>
        <v>5</v>
      </c>
      <c r="V94" s="101">
        <f t="shared" si="18"/>
        <v>6</v>
      </c>
      <c r="W94" s="101">
        <f t="shared" si="18"/>
        <v>4</v>
      </c>
      <c r="X94" s="101">
        <f t="shared" si="18"/>
        <v>4</v>
      </c>
      <c r="Y94" s="101">
        <f t="shared" si="18"/>
        <v>10</v>
      </c>
      <c r="Z94" s="101">
        <f t="shared" si="18"/>
        <v>8</v>
      </c>
      <c r="AA94" s="101">
        <f t="shared" si="18"/>
        <v>10</v>
      </c>
      <c r="AB94" s="101">
        <f t="shared" si="18"/>
        <v>4</v>
      </c>
      <c r="AC94" s="101">
        <f t="shared" si="18"/>
        <v>2</v>
      </c>
      <c r="AD94" s="101">
        <f t="shared" si="18"/>
        <v>67</v>
      </c>
      <c r="AE94" s="13"/>
    </row>
    <row r="95" spans="1:31" x14ac:dyDescent="0.25">
      <c r="A95" s="11" t="s">
        <v>111</v>
      </c>
      <c r="B95" s="63" t="s">
        <v>112</v>
      </c>
      <c r="C95" s="4"/>
      <c r="D95" s="4"/>
      <c r="E95" s="105">
        <f>IFERROR(VLOOKUP($B95,[1]NUM3B!$G$3:$T$143,2,FALSE),0)</f>
        <v>0</v>
      </c>
      <c r="F95" s="105">
        <f>IFERROR(VLOOKUP($B95,[1]NUM3B!$G$3:$T$143,3,FALSE),0)</f>
        <v>0</v>
      </c>
      <c r="G95" s="105">
        <f>IFERROR(VLOOKUP($B95,[1]NUM3B!$G$3:$T$143,4,FALSE),0)</f>
        <v>0</v>
      </c>
      <c r="H95" s="105">
        <f>IFERROR(VLOOKUP($B95,[1]NUM3B!$G$3:$T$143,5,FALSE),0)</f>
        <v>0</v>
      </c>
      <c r="I95" s="105">
        <f>IFERROR(VLOOKUP($B95,[1]NUM3B!$G$3:$T$143,6,FALSE),0)</f>
        <v>2</v>
      </c>
      <c r="J95" s="105">
        <f>IFERROR(VLOOKUP($B95,[1]NUM3B!$G$3:$T$143,7,FALSE),0)</f>
        <v>1</v>
      </c>
      <c r="K95" s="105">
        <f>IFERROR(VLOOKUP($B95,[1]NUM3B!$G$3:$T$143,8,FALSE),0)</f>
        <v>0</v>
      </c>
      <c r="L95" s="105">
        <f>IFERROR(VLOOKUP($B95,[1]NUM3B!$G$3:$T$143,9,FALSE),0)</f>
        <v>1</v>
      </c>
      <c r="M95" s="105">
        <f>IFERROR(VLOOKUP($B95,[1]NUM3B!$G$3:$T$143,10,FALSE),0)</f>
        <v>0</v>
      </c>
      <c r="N95" s="105">
        <f>IFERROR(VLOOKUP($B95,[1]NUM3B!$G$3:$T$143,11,FALSE),0)</f>
        <v>4</v>
      </c>
      <c r="O95" s="105">
        <f>IFERROR(VLOOKUP($B95,[1]NUM3B!$G$3:$T$143,12,FALSE),0)</f>
        <v>0</v>
      </c>
      <c r="P95" s="105">
        <f>IFERROR(VLOOKUP($B95,[1]NUM3B!$G$3:$T$143,13,FALSE),0)</f>
        <v>0</v>
      </c>
      <c r="Q95" s="85">
        <f t="shared" si="10"/>
        <v>8</v>
      </c>
      <c r="R95" s="105">
        <f>IFERROR(VLOOKUP($B95,[1]DEN3B!$G$3:$T$145,2,FALSE),0)</f>
        <v>0</v>
      </c>
      <c r="S95" s="105">
        <f>IFERROR(VLOOKUP($B95,[1]DEN3B!$G$3:$T$145,3,FALSE),0)</f>
        <v>0</v>
      </c>
      <c r="T95" s="105">
        <f>IFERROR(VLOOKUP($B95,[1]DEN3B!$G$3:$T$145,4,FALSE),0)</f>
        <v>0</v>
      </c>
      <c r="U95" s="105">
        <f>IFERROR(VLOOKUP($B95,[1]DEN3B!$G$3:$T$145,5,FALSE),0)</f>
        <v>0</v>
      </c>
      <c r="V95" s="105">
        <f>IFERROR(VLOOKUP($B95,[1]DEN3B!$G$3:$T$145,6,FALSE),0)</f>
        <v>3</v>
      </c>
      <c r="W95" s="105">
        <f>IFERROR(VLOOKUP($B95,[1]DEN3B!$G$3:$T$145,7,FALSE),0)</f>
        <v>1</v>
      </c>
      <c r="X95" s="105">
        <f>IFERROR(VLOOKUP($B95,[1]DEN3B!$G$3:$T$145,8,FALSE),0)</f>
        <v>1</v>
      </c>
      <c r="Y95" s="105">
        <f>IFERROR(VLOOKUP($B95,[1]DEN3B!$G$3:$T$145,9,FALSE),0)</f>
        <v>1</v>
      </c>
      <c r="Z95" s="105">
        <f>IFERROR(VLOOKUP($B95,[1]DEN3B!$G$3:$T$145,10,FALSE),0)</f>
        <v>1</v>
      </c>
      <c r="AA95" s="105">
        <f>IFERROR(VLOOKUP($B95,[1]DEN3B!$G$3:$T$145,11,FALSE),0)</f>
        <v>0</v>
      </c>
      <c r="AB95" s="105">
        <f>IFERROR(VLOOKUP($B95,[1]DEN3B!$G$3:$T$145,12,FALSE),0)</f>
        <v>0</v>
      </c>
      <c r="AC95" s="105">
        <f>IFERROR(VLOOKUP($B95,[1]DEN3B!$G$3:$T$145,13,FALSE),0)</f>
        <v>0</v>
      </c>
      <c r="AD95" s="85">
        <f t="shared" si="14"/>
        <v>7</v>
      </c>
    </row>
    <row r="96" spans="1:31" x14ac:dyDescent="0.25">
      <c r="A96" s="11" t="s">
        <v>111</v>
      </c>
      <c r="B96" s="63" t="s">
        <v>113</v>
      </c>
      <c r="C96" s="4"/>
      <c r="D96" s="4"/>
      <c r="E96" s="105">
        <f>IFERROR(VLOOKUP($B96,[1]NUM3B!$G$3:$T$143,2,FALSE),0)</f>
        <v>1</v>
      </c>
      <c r="F96" s="105">
        <f>IFERROR(VLOOKUP($B96,[1]NUM3B!$G$3:$T$143,3,FALSE),0)</f>
        <v>1</v>
      </c>
      <c r="G96" s="105">
        <f>IFERROR(VLOOKUP($B96,[1]NUM3B!$G$3:$T$143,4,FALSE),0)</f>
        <v>0</v>
      </c>
      <c r="H96" s="105">
        <f>IFERROR(VLOOKUP($B96,[1]NUM3B!$G$3:$T$143,5,FALSE),0)</f>
        <v>2</v>
      </c>
      <c r="I96" s="105">
        <f>IFERROR(VLOOKUP($B96,[1]NUM3B!$G$3:$T$143,6,FALSE),0)</f>
        <v>1</v>
      </c>
      <c r="J96" s="105">
        <f>IFERROR(VLOOKUP($B96,[1]NUM3B!$G$3:$T$143,7,FALSE),0)</f>
        <v>1</v>
      </c>
      <c r="K96" s="105">
        <f>IFERROR(VLOOKUP($B96,[1]NUM3B!$G$3:$T$143,8,FALSE),0)</f>
        <v>0</v>
      </c>
      <c r="L96" s="105">
        <f>IFERROR(VLOOKUP($B96,[1]NUM3B!$G$3:$T$143,9,FALSE),0)</f>
        <v>2</v>
      </c>
      <c r="M96" s="105">
        <f>IFERROR(VLOOKUP($B96,[1]NUM3B!$G$3:$T$143,10,FALSE),0)</f>
        <v>0</v>
      </c>
      <c r="N96" s="105">
        <f>IFERROR(VLOOKUP($B96,[1]NUM3B!$G$3:$T$143,11,FALSE),0)</f>
        <v>0</v>
      </c>
      <c r="O96" s="105">
        <f>IFERROR(VLOOKUP($B96,[1]NUM3B!$G$3:$T$143,12,FALSE),0)</f>
        <v>1</v>
      </c>
      <c r="P96" s="105">
        <f>IFERROR(VLOOKUP($B96,[1]NUM3B!$G$3:$T$143,13,FALSE),0)</f>
        <v>1</v>
      </c>
      <c r="Q96" s="85">
        <f t="shared" si="10"/>
        <v>10</v>
      </c>
      <c r="R96" s="105">
        <f>IFERROR(VLOOKUP($B96,[1]DEN3B!$G$3:$T$145,2,FALSE),0)</f>
        <v>4</v>
      </c>
      <c r="S96" s="105">
        <f>IFERROR(VLOOKUP($B96,[1]DEN3B!$G$3:$T$145,3,FALSE),0)</f>
        <v>0</v>
      </c>
      <c r="T96" s="105">
        <f>IFERROR(VLOOKUP($B96,[1]DEN3B!$G$3:$T$145,4,FALSE),0)</f>
        <v>4</v>
      </c>
      <c r="U96" s="105">
        <f>IFERROR(VLOOKUP($B96,[1]DEN3B!$G$3:$T$145,5,FALSE),0)</f>
        <v>0</v>
      </c>
      <c r="V96" s="105">
        <f>IFERROR(VLOOKUP($B96,[1]DEN3B!$G$3:$T$145,6,FALSE),0)</f>
        <v>0</v>
      </c>
      <c r="W96" s="105">
        <f>IFERROR(VLOOKUP($B96,[1]DEN3B!$G$3:$T$145,7,FALSE),0)</f>
        <v>1</v>
      </c>
      <c r="X96" s="105">
        <f>IFERROR(VLOOKUP($B96,[1]DEN3B!$G$3:$T$145,8,FALSE),0)</f>
        <v>0</v>
      </c>
      <c r="Y96" s="105">
        <f>IFERROR(VLOOKUP($B96,[1]DEN3B!$G$3:$T$145,9,FALSE),0)</f>
        <v>1</v>
      </c>
      <c r="Z96" s="105">
        <f>IFERROR(VLOOKUP($B96,[1]DEN3B!$G$3:$T$145,10,FALSE),0)</f>
        <v>1</v>
      </c>
      <c r="AA96" s="105">
        <f>IFERROR(VLOOKUP($B96,[1]DEN3B!$G$3:$T$145,11,FALSE),0)</f>
        <v>1</v>
      </c>
      <c r="AB96" s="105">
        <f>IFERROR(VLOOKUP($B96,[1]DEN3B!$G$3:$T$145,12,FALSE),0)</f>
        <v>1</v>
      </c>
      <c r="AC96" s="105">
        <f>IFERROR(VLOOKUP($B96,[1]DEN3B!$G$3:$T$145,13,FALSE),0)</f>
        <v>1</v>
      </c>
      <c r="AD96" s="85">
        <f t="shared" si="14"/>
        <v>14</v>
      </c>
    </row>
    <row r="97" spans="1:31" x14ac:dyDescent="0.25">
      <c r="A97" s="11" t="s">
        <v>111</v>
      </c>
      <c r="B97" s="63" t="s">
        <v>114</v>
      </c>
      <c r="C97" s="4"/>
      <c r="D97" s="4"/>
      <c r="E97" s="105">
        <f>IFERROR(VLOOKUP($B97,[1]NUM3B!$G$3:$T$143,2,FALSE),0)</f>
        <v>0</v>
      </c>
      <c r="F97" s="105">
        <f>IFERROR(VLOOKUP($B97,[1]NUM3B!$G$3:$T$143,3,FALSE),0)</f>
        <v>0</v>
      </c>
      <c r="G97" s="105">
        <f>IFERROR(VLOOKUP($B97,[1]NUM3B!$G$3:$T$143,4,FALSE),0)</f>
        <v>0</v>
      </c>
      <c r="H97" s="105">
        <f>IFERROR(VLOOKUP($B97,[1]NUM3B!$G$3:$T$143,5,FALSE),0)</f>
        <v>0</v>
      </c>
      <c r="I97" s="105">
        <f>IFERROR(VLOOKUP($B97,[1]NUM3B!$G$3:$T$143,6,FALSE),0)</f>
        <v>0</v>
      </c>
      <c r="J97" s="105">
        <f>IFERROR(VLOOKUP($B97,[1]NUM3B!$G$3:$T$143,7,FALSE),0)</f>
        <v>0</v>
      </c>
      <c r="K97" s="105">
        <f>IFERROR(VLOOKUP($B97,[1]NUM3B!$G$3:$T$143,8,FALSE),0)</f>
        <v>0</v>
      </c>
      <c r="L97" s="105">
        <f>IFERROR(VLOOKUP($B97,[1]NUM3B!$G$3:$T$143,9,FALSE),0)</f>
        <v>0</v>
      </c>
      <c r="M97" s="105">
        <f>IFERROR(VLOOKUP($B97,[1]NUM3B!$G$3:$T$143,10,FALSE),0)</f>
        <v>0</v>
      </c>
      <c r="N97" s="105">
        <f>IFERROR(VLOOKUP($B97,[1]NUM3B!$G$3:$T$143,11,FALSE),0)</f>
        <v>0</v>
      </c>
      <c r="O97" s="105">
        <f>IFERROR(VLOOKUP($B97,[1]NUM3B!$G$3:$T$143,12,FALSE),0)</f>
        <v>0</v>
      </c>
      <c r="P97" s="105">
        <f>IFERROR(VLOOKUP($B97,[1]NUM3B!$G$3:$T$143,13,FALSE),0)</f>
        <v>0</v>
      </c>
      <c r="Q97" s="85">
        <f t="shared" si="10"/>
        <v>0</v>
      </c>
      <c r="R97" s="105">
        <f>IFERROR(VLOOKUP($B97,[1]DEN3B!$G$3:$T$145,2,FALSE),0)</f>
        <v>1</v>
      </c>
      <c r="S97" s="105">
        <f>IFERROR(VLOOKUP($B97,[1]DEN3B!$G$3:$T$145,3,FALSE),0)</f>
        <v>0</v>
      </c>
      <c r="T97" s="105">
        <f>IFERROR(VLOOKUP($B97,[1]DEN3B!$G$3:$T$145,4,FALSE),0)</f>
        <v>0</v>
      </c>
      <c r="U97" s="105">
        <f>IFERROR(VLOOKUP($B97,[1]DEN3B!$G$3:$T$145,5,FALSE),0)</f>
        <v>0</v>
      </c>
      <c r="V97" s="105">
        <f>IFERROR(VLOOKUP($B97,[1]DEN3B!$G$3:$T$145,6,FALSE),0)</f>
        <v>0</v>
      </c>
      <c r="W97" s="105">
        <f>IFERROR(VLOOKUP($B97,[1]DEN3B!$G$3:$T$145,7,FALSE),0)</f>
        <v>0</v>
      </c>
      <c r="X97" s="105">
        <f>IFERROR(VLOOKUP($B97,[1]DEN3B!$G$3:$T$145,8,FALSE),0)</f>
        <v>0</v>
      </c>
      <c r="Y97" s="105">
        <f>IFERROR(VLOOKUP($B97,[1]DEN3B!$G$3:$T$145,9,FALSE),0)</f>
        <v>0</v>
      </c>
      <c r="Z97" s="105">
        <f>IFERROR(VLOOKUP($B97,[1]DEN3B!$G$3:$T$145,10,FALSE),0)</f>
        <v>0</v>
      </c>
      <c r="AA97" s="105">
        <f>IFERROR(VLOOKUP($B97,[1]DEN3B!$G$3:$T$145,11,FALSE),0)</f>
        <v>0</v>
      </c>
      <c r="AB97" s="105">
        <f>IFERROR(VLOOKUP($B97,[1]DEN3B!$G$3:$T$145,12,FALSE),0)</f>
        <v>0</v>
      </c>
      <c r="AC97" s="105">
        <f>IFERROR(VLOOKUP($B97,[1]DEN3B!$G$3:$T$145,13,FALSE),0)</f>
        <v>0</v>
      </c>
      <c r="AD97" s="85">
        <f t="shared" si="14"/>
        <v>1</v>
      </c>
    </row>
    <row r="98" spans="1:31" x14ac:dyDescent="0.25">
      <c r="A98" s="11" t="s">
        <v>111</v>
      </c>
      <c r="B98" s="63" t="s">
        <v>115</v>
      </c>
      <c r="C98" s="4"/>
      <c r="D98" s="4"/>
      <c r="E98" s="105">
        <f>IFERROR(VLOOKUP($B98,[1]NUM3B!$G$3:$T$143,2,FALSE),0)</f>
        <v>1</v>
      </c>
      <c r="F98" s="105">
        <f>IFERROR(VLOOKUP($B98,[1]NUM3B!$G$3:$T$143,3,FALSE),0)</f>
        <v>0</v>
      </c>
      <c r="G98" s="105">
        <f>IFERROR(VLOOKUP($B98,[1]NUM3B!$G$3:$T$143,4,FALSE),0)</f>
        <v>0</v>
      </c>
      <c r="H98" s="105">
        <f>IFERROR(VLOOKUP($B98,[1]NUM3B!$G$3:$T$143,5,FALSE),0)</f>
        <v>3</v>
      </c>
      <c r="I98" s="105">
        <f>IFERROR(VLOOKUP($B98,[1]NUM3B!$G$3:$T$143,6,FALSE),0)</f>
        <v>0</v>
      </c>
      <c r="J98" s="105">
        <f>IFERROR(VLOOKUP($B98,[1]NUM3B!$G$3:$T$143,7,FALSE),0)</f>
        <v>0</v>
      </c>
      <c r="K98" s="105">
        <f>IFERROR(VLOOKUP($B98,[1]NUM3B!$G$3:$T$143,8,FALSE),0)</f>
        <v>0</v>
      </c>
      <c r="L98" s="105">
        <f>IFERROR(VLOOKUP($B98,[1]NUM3B!$G$3:$T$143,9,FALSE),0)</f>
        <v>1</v>
      </c>
      <c r="M98" s="105">
        <f>IFERROR(VLOOKUP($B98,[1]NUM3B!$G$3:$T$143,10,FALSE),0)</f>
        <v>1</v>
      </c>
      <c r="N98" s="105">
        <f>IFERROR(VLOOKUP($B98,[1]NUM3B!$G$3:$T$143,11,FALSE),0)</f>
        <v>3</v>
      </c>
      <c r="O98" s="105">
        <f>IFERROR(VLOOKUP($B98,[1]NUM3B!$G$3:$T$143,12,FALSE),0)</f>
        <v>1</v>
      </c>
      <c r="P98" s="105">
        <f>IFERROR(VLOOKUP($B98,[1]NUM3B!$G$3:$T$143,13,FALSE),0)</f>
        <v>1</v>
      </c>
      <c r="Q98" s="85">
        <f t="shared" si="10"/>
        <v>11</v>
      </c>
      <c r="R98" s="105">
        <f>IFERROR(VLOOKUP($B98,[1]DEN3B!$G$3:$T$145,2,FALSE),0)</f>
        <v>1</v>
      </c>
      <c r="S98" s="105">
        <f>IFERROR(VLOOKUP($B98,[1]DEN3B!$G$3:$T$145,3,FALSE),0)</f>
        <v>1</v>
      </c>
      <c r="T98" s="105">
        <f>IFERROR(VLOOKUP($B98,[1]DEN3B!$G$3:$T$145,4,FALSE),0)</f>
        <v>3</v>
      </c>
      <c r="U98" s="105">
        <f>IFERROR(VLOOKUP($B98,[1]DEN3B!$G$3:$T$145,5,FALSE),0)</f>
        <v>2</v>
      </c>
      <c r="V98" s="105">
        <f>IFERROR(VLOOKUP($B98,[1]DEN3B!$G$3:$T$145,6,FALSE),0)</f>
        <v>1</v>
      </c>
      <c r="W98" s="105">
        <f>IFERROR(VLOOKUP($B98,[1]DEN3B!$G$3:$T$145,7,FALSE),0)</f>
        <v>1</v>
      </c>
      <c r="X98" s="105">
        <f>IFERROR(VLOOKUP($B98,[1]DEN3B!$G$3:$T$145,8,FALSE),0)</f>
        <v>0</v>
      </c>
      <c r="Y98" s="105">
        <f>IFERROR(VLOOKUP($B98,[1]DEN3B!$G$3:$T$145,9,FALSE),0)</f>
        <v>3</v>
      </c>
      <c r="Z98" s="105">
        <f>IFERROR(VLOOKUP($B98,[1]DEN3B!$G$3:$T$145,10,FALSE),0)</f>
        <v>1</v>
      </c>
      <c r="AA98" s="105">
        <f>IFERROR(VLOOKUP($B98,[1]DEN3B!$G$3:$T$145,11,FALSE),0)</f>
        <v>1</v>
      </c>
      <c r="AB98" s="105">
        <f>IFERROR(VLOOKUP($B98,[1]DEN3B!$G$3:$T$145,12,FALSE),0)</f>
        <v>2</v>
      </c>
      <c r="AC98" s="105">
        <f>IFERROR(VLOOKUP($B98,[1]DEN3B!$G$3:$T$145,13,FALSE),0)</f>
        <v>0</v>
      </c>
      <c r="AD98" s="85">
        <f t="shared" si="14"/>
        <v>16</v>
      </c>
    </row>
    <row r="99" spans="1:31" x14ac:dyDescent="0.25">
      <c r="A99" s="11" t="s">
        <v>111</v>
      </c>
      <c r="B99" s="63" t="s">
        <v>116</v>
      </c>
      <c r="C99" s="4"/>
      <c r="D99" s="4"/>
      <c r="E99" s="105">
        <f>IFERROR(VLOOKUP($B99,[1]NUM3B!$G$3:$T$143,2,FALSE),0)</f>
        <v>0</v>
      </c>
      <c r="F99" s="105">
        <f>IFERROR(VLOOKUP($B99,[1]NUM3B!$G$3:$T$143,3,FALSE),0)</f>
        <v>0</v>
      </c>
      <c r="G99" s="105">
        <f>IFERROR(VLOOKUP($B99,[1]NUM3B!$G$3:$T$143,4,FALSE),0)</f>
        <v>1</v>
      </c>
      <c r="H99" s="105">
        <f>IFERROR(VLOOKUP($B99,[1]NUM3B!$G$3:$T$143,5,FALSE),0)</f>
        <v>0</v>
      </c>
      <c r="I99" s="105">
        <f>IFERROR(VLOOKUP($B99,[1]NUM3B!$G$3:$T$143,6,FALSE),0)</f>
        <v>1</v>
      </c>
      <c r="J99" s="105">
        <f>IFERROR(VLOOKUP($B99,[1]NUM3B!$G$3:$T$143,7,FALSE),0)</f>
        <v>0</v>
      </c>
      <c r="K99" s="105">
        <f>IFERROR(VLOOKUP($B99,[1]NUM3B!$G$3:$T$143,8,FALSE),0)</f>
        <v>0</v>
      </c>
      <c r="L99" s="105">
        <f>IFERROR(VLOOKUP($B99,[1]NUM3B!$G$3:$T$143,9,FALSE),0)</f>
        <v>0</v>
      </c>
      <c r="M99" s="105">
        <f>IFERROR(VLOOKUP($B99,[1]NUM3B!$G$3:$T$143,10,FALSE),0)</f>
        <v>0</v>
      </c>
      <c r="N99" s="105">
        <f>IFERROR(VLOOKUP($B99,[1]NUM3B!$G$3:$T$143,11,FALSE),0)</f>
        <v>0</v>
      </c>
      <c r="O99" s="105">
        <f>IFERROR(VLOOKUP($B99,[1]NUM3B!$G$3:$T$143,12,FALSE),0)</f>
        <v>1</v>
      </c>
      <c r="P99" s="105">
        <f>IFERROR(VLOOKUP($B99,[1]NUM3B!$G$3:$T$143,13,FALSE),0)</f>
        <v>2</v>
      </c>
      <c r="Q99" s="85">
        <f t="shared" si="10"/>
        <v>5</v>
      </c>
      <c r="R99" s="105">
        <f>IFERROR(VLOOKUP($B99,[1]DEN3B!$G$3:$T$145,2,FALSE),0)</f>
        <v>1</v>
      </c>
      <c r="S99" s="105">
        <f>IFERROR(VLOOKUP($B99,[1]DEN3B!$G$3:$T$145,3,FALSE),0)</f>
        <v>0</v>
      </c>
      <c r="T99" s="105">
        <f>IFERROR(VLOOKUP($B99,[1]DEN3B!$G$3:$T$145,4,FALSE),0)</f>
        <v>0</v>
      </c>
      <c r="U99" s="105">
        <f>IFERROR(VLOOKUP($B99,[1]DEN3B!$G$3:$T$145,5,FALSE),0)</f>
        <v>1</v>
      </c>
      <c r="V99" s="105">
        <f>IFERROR(VLOOKUP($B99,[1]DEN3B!$G$3:$T$145,6,FALSE),0)</f>
        <v>1</v>
      </c>
      <c r="W99" s="105">
        <f>IFERROR(VLOOKUP($B99,[1]DEN3B!$G$3:$T$145,7,FALSE),0)</f>
        <v>0</v>
      </c>
      <c r="X99" s="105">
        <f>IFERROR(VLOOKUP($B99,[1]DEN3B!$G$3:$T$145,8,FALSE),0)</f>
        <v>0</v>
      </c>
      <c r="Y99" s="105">
        <f>IFERROR(VLOOKUP($B99,[1]DEN3B!$G$3:$T$145,9,FALSE),0)</f>
        <v>0</v>
      </c>
      <c r="Z99" s="105">
        <f>IFERROR(VLOOKUP($B99,[1]DEN3B!$G$3:$T$145,10,FALSE),0)</f>
        <v>1</v>
      </c>
      <c r="AA99" s="105">
        <f>IFERROR(VLOOKUP($B99,[1]DEN3B!$G$3:$T$145,11,FALSE),0)</f>
        <v>2</v>
      </c>
      <c r="AB99" s="105">
        <f>IFERROR(VLOOKUP($B99,[1]DEN3B!$G$3:$T$145,12,FALSE),0)</f>
        <v>0</v>
      </c>
      <c r="AC99" s="105">
        <f>IFERROR(VLOOKUP($B99,[1]DEN3B!$G$3:$T$145,13,FALSE),0)</f>
        <v>0</v>
      </c>
      <c r="AD99" s="85">
        <f t="shared" si="14"/>
        <v>6</v>
      </c>
    </row>
    <row r="100" spans="1:31" x14ac:dyDescent="0.25">
      <c r="A100" s="11" t="s">
        <v>111</v>
      </c>
      <c r="B100" s="63" t="s">
        <v>117</v>
      </c>
      <c r="C100" s="4"/>
      <c r="D100" s="4"/>
      <c r="E100" s="105">
        <f>IFERROR(VLOOKUP($B100,[1]NUM3B!$G$3:$T$143,2,FALSE),0)</f>
        <v>0</v>
      </c>
      <c r="F100" s="105">
        <f>IFERROR(VLOOKUP($B100,[1]NUM3B!$G$3:$T$143,3,FALSE),0)</f>
        <v>0</v>
      </c>
      <c r="G100" s="105">
        <f>IFERROR(VLOOKUP($B100,[1]NUM3B!$G$3:$T$143,4,FALSE),0)</f>
        <v>0</v>
      </c>
      <c r="H100" s="105">
        <f>IFERROR(VLOOKUP($B100,[1]NUM3B!$G$3:$T$143,5,FALSE),0)</f>
        <v>0</v>
      </c>
      <c r="I100" s="105">
        <f>IFERROR(VLOOKUP($B100,[1]NUM3B!$G$3:$T$143,6,FALSE),0)</f>
        <v>0</v>
      </c>
      <c r="J100" s="105">
        <f>IFERROR(VLOOKUP($B100,[1]NUM3B!$G$3:$T$143,7,FALSE),0)</f>
        <v>0</v>
      </c>
      <c r="K100" s="105">
        <f>IFERROR(VLOOKUP($B100,[1]NUM3B!$G$3:$T$143,8,FALSE),0)</f>
        <v>0</v>
      </c>
      <c r="L100" s="105">
        <f>IFERROR(VLOOKUP($B100,[1]NUM3B!$G$3:$T$143,9,FALSE),0)</f>
        <v>0</v>
      </c>
      <c r="M100" s="105">
        <f>IFERROR(VLOOKUP($B100,[1]NUM3B!$G$3:$T$143,10,FALSE),0)</f>
        <v>0</v>
      </c>
      <c r="N100" s="105">
        <f>IFERROR(VLOOKUP($B100,[1]NUM3B!$G$3:$T$143,11,FALSE),0)</f>
        <v>0</v>
      </c>
      <c r="O100" s="105">
        <f>IFERROR(VLOOKUP($B100,[1]NUM3B!$G$3:$T$143,12,FALSE),0)</f>
        <v>0</v>
      </c>
      <c r="P100" s="105">
        <f>IFERROR(VLOOKUP($B100,[1]NUM3B!$G$3:$T$143,13,FALSE),0)</f>
        <v>0</v>
      </c>
      <c r="Q100" s="85">
        <f t="shared" si="10"/>
        <v>0</v>
      </c>
      <c r="R100" s="105">
        <f>IFERROR(VLOOKUP($B100,[1]DEN3B!$G$3:$T$145,2,FALSE),0)</f>
        <v>1</v>
      </c>
      <c r="S100" s="105">
        <f>IFERROR(VLOOKUP($B100,[1]DEN3B!$G$3:$T$145,3,FALSE),0)</f>
        <v>0</v>
      </c>
      <c r="T100" s="105">
        <f>IFERROR(VLOOKUP($B100,[1]DEN3B!$G$3:$T$145,4,FALSE),0)</f>
        <v>0</v>
      </c>
      <c r="U100" s="105">
        <f>IFERROR(VLOOKUP($B100,[1]DEN3B!$G$3:$T$145,5,FALSE),0)</f>
        <v>0</v>
      </c>
      <c r="V100" s="105">
        <f>IFERROR(VLOOKUP($B100,[1]DEN3B!$G$3:$T$145,6,FALSE),0)</f>
        <v>0</v>
      </c>
      <c r="W100" s="105">
        <f>IFERROR(VLOOKUP($B100,[1]DEN3B!$G$3:$T$145,7,FALSE),0)</f>
        <v>0</v>
      </c>
      <c r="X100" s="105">
        <f>IFERROR(VLOOKUP($B100,[1]DEN3B!$G$3:$T$145,8,FALSE),0)</f>
        <v>0</v>
      </c>
      <c r="Y100" s="105">
        <f>IFERROR(VLOOKUP($B100,[1]DEN3B!$G$3:$T$145,9,FALSE),0)</f>
        <v>0</v>
      </c>
      <c r="Z100" s="105">
        <f>IFERROR(VLOOKUP($B100,[1]DEN3B!$G$3:$T$145,10,FALSE),0)</f>
        <v>0</v>
      </c>
      <c r="AA100" s="105">
        <f>IFERROR(VLOOKUP($B100,[1]DEN3B!$G$3:$T$145,11,FALSE),0)</f>
        <v>0</v>
      </c>
      <c r="AB100" s="105">
        <f>IFERROR(VLOOKUP($B100,[1]DEN3B!$G$3:$T$145,12,FALSE),0)</f>
        <v>0</v>
      </c>
      <c r="AC100" s="105">
        <f>IFERROR(VLOOKUP($B100,[1]DEN3B!$G$3:$T$145,13,FALSE),0)</f>
        <v>0</v>
      </c>
      <c r="AD100" s="85">
        <f t="shared" si="14"/>
        <v>1</v>
      </c>
    </row>
    <row r="101" spans="1:31" x14ac:dyDescent="0.25">
      <c r="A101" s="11" t="s">
        <v>111</v>
      </c>
      <c r="B101" s="63" t="s">
        <v>118</v>
      </c>
      <c r="C101" s="4"/>
      <c r="D101" s="4"/>
      <c r="E101" s="105">
        <f>IFERROR(VLOOKUP($B101,[1]NUM3B!$G$3:$T$143,2,FALSE),0)</f>
        <v>2</v>
      </c>
      <c r="F101" s="105">
        <f>IFERROR(VLOOKUP($B101,[1]NUM3B!$G$3:$T$143,3,FALSE),0)</f>
        <v>2</v>
      </c>
      <c r="G101" s="105">
        <f>IFERROR(VLOOKUP($B101,[1]NUM3B!$G$3:$T$143,4,FALSE),0)</f>
        <v>3</v>
      </c>
      <c r="H101" s="105">
        <f>IFERROR(VLOOKUP($B101,[1]NUM3B!$G$3:$T$143,5,FALSE),0)</f>
        <v>0</v>
      </c>
      <c r="I101" s="105">
        <f>IFERROR(VLOOKUP($B101,[1]NUM3B!$G$3:$T$143,6,FALSE),0)</f>
        <v>0</v>
      </c>
      <c r="J101" s="105">
        <f>IFERROR(VLOOKUP($B101,[1]NUM3B!$G$3:$T$143,7,FALSE),0)</f>
        <v>1</v>
      </c>
      <c r="K101" s="105">
        <f>IFERROR(VLOOKUP($B101,[1]NUM3B!$G$3:$T$143,8,FALSE),0)</f>
        <v>1</v>
      </c>
      <c r="L101" s="105">
        <f>IFERROR(VLOOKUP($B101,[1]NUM3B!$G$3:$T$143,9,FALSE),0)</f>
        <v>0</v>
      </c>
      <c r="M101" s="105">
        <f>IFERROR(VLOOKUP($B101,[1]NUM3B!$G$3:$T$143,10,FALSE),0)</f>
        <v>6</v>
      </c>
      <c r="N101" s="105">
        <f>IFERROR(VLOOKUP($B101,[1]NUM3B!$G$3:$T$143,11,FALSE),0)</f>
        <v>1</v>
      </c>
      <c r="O101" s="105">
        <f>IFERROR(VLOOKUP($B101,[1]NUM3B!$G$3:$T$143,12,FALSE),0)</f>
        <v>0</v>
      </c>
      <c r="P101" s="105">
        <f>IFERROR(VLOOKUP($B101,[1]NUM3B!$G$3:$T$143,13,FALSE),0)</f>
        <v>10</v>
      </c>
      <c r="Q101" s="85">
        <f t="shared" si="10"/>
        <v>26</v>
      </c>
      <c r="R101" s="105">
        <f>IFERROR(VLOOKUP($B101,[1]DEN3B!$G$3:$T$145,2,FALSE),0)</f>
        <v>5</v>
      </c>
      <c r="S101" s="105">
        <f>IFERROR(VLOOKUP($B101,[1]DEN3B!$G$3:$T$145,3,FALSE),0)</f>
        <v>1</v>
      </c>
      <c r="T101" s="105">
        <f>IFERROR(VLOOKUP($B101,[1]DEN3B!$G$3:$T$145,4,FALSE),0)</f>
        <v>5</v>
      </c>
      <c r="U101" s="105">
        <f>IFERROR(VLOOKUP($B101,[1]DEN3B!$G$3:$T$145,5,FALSE),0)</f>
        <v>1</v>
      </c>
      <c r="V101" s="105">
        <f>IFERROR(VLOOKUP($B101,[1]DEN3B!$G$3:$T$145,6,FALSE),0)</f>
        <v>1</v>
      </c>
      <c r="W101" s="105">
        <f>IFERROR(VLOOKUP($B101,[1]DEN3B!$G$3:$T$145,7,FALSE),0)</f>
        <v>2</v>
      </c>
      <c r="X101" s="105">
        <f>IFERROR(VLOOKUP($B101,[1]DEN3B!$G$3:$T$145,8,FALSE),0)</f>
        <v>0</v>
      </c>
      <c r="Y101" s="105">
        <f>IFERROR(VLOOKUP($B101,[1]DEN3B!$G$3:$T$145,9,FALSE),0)</f>
        <v>0</v>
      </c>
      <c r="Z101" s="105">
        <f>IFERROR(VLOOKUP($B101,[1]DEN3B!$G$3:$T$145,10,FALSE),0)</f>
        <v>0</v>
      </c>
      <c r="AA101" s="105">
        <f>IFERROR(VLOOKUP($B101,[1]DEN3B!$G$3:$T$145,11,FALSE),0)</f>
        <v>0</v>
      </c>
      <c r="AB101" s="105">
        <f>IFERROR(VLOOKUP($B101,[1]DEN3B!$G$3:$T$145,12,FALSE),0)</f>
        <v>1</v>
      </c>
      <c r="AC101" s="105">
        <f>IFERROR(VLOOKUP($B101,[1]DEN3B!$G$3:$T$145,13,FALSE),0)</f>
        <v>0</v>
      </c>
      <c r="AD101" s="85">
        <f t="shared" si="14"/>
        <v>16</v>
      </c>
    </row>
    <row r="102" spans="1:31" x14ac:dyDescent="0.25">
      <c r="A102" s="11" t="s">
        <v>111</v>
      </c>
      <c r="B102" s="63" t="s">
        <v>119</v>
      </c>
      <c r="C102" s="4"/>
      <c r="D102" s="4"/>
      <c r="E102" s="105">
        <f>IFERROR(VLOOKUP($B102,[1]NUM3B!$G$3:$T$143,2,FALSE),0)</f>
        <v>1</v>
      </c>
      <c r="F102" s="105">
        <f>IFERROR(VLOOKUP($B102,[1]NUM3B!$G$3:$T$143,3,FALSE),0)</f>
        <v>1</v>
      </c>
      <c r="G102" s="105">
        <f>IFERROR(VLOOKUP($B102,[1]NUM3B!$G$3:$T$143,4,FALSE),0)</f>
        <v>2</v>
      </c>
      <c r="H102" s="105">
        <f>IFERROR(VLOOKUP($B102,[1]NUM3B!$G$3:$T$143,5,FALSE),0)</f>
        <v>0</v>
      </c>
      <c r="I102" s="105">
        <f>IFERROR(VLOOKUP($B102,[1]NUM3B!$G$3:$T$143,6,FALSE),0)</f>
        <v>1</v>
      </c>
      <c r="J102" s="105">
        <f>IFERROR(VLOOKUP($B102,[1]NUM3B!$G$3:$T$143,7,FALSE),0)</f>
        <v>1</v>
      </c>
      <c r="K102" s="105">
        <f>IFERROR(VLOOKUP($B102,[1]NUM3B!$G$3:$T$143,8,FALSE),0)</f>
        <v>1</v>
      </c>
      <c r="L102" s="105">
        <f>IFERROR(VLOOKUP($B102,[1]NUM3B!$G$3:$T$143,9,FALSE),0)</f>
        <v>0</v>
      </c>
      <c r="M102" s="105">
        <f>IFERROR(VLOOKUP($B102,[1]NUM3B!$G$3:$T$143,10,FALSE),0)</f>
        <v>0</v>
      </c>
      <c r="N102" s="105">
        <f>IFERROR(VLOOKUP($B102,[1]NUM3B!$G$3:$T$143,11,FALSE),0)</f>
        <v>3</v>
      </c>
      <c r="O102" s="105">
        <f>IFERROR(VLOOKUP($B102,[1]NUM3B!$G$3:$T$143,12,FALSE),0)</f>
        <v>0</v>
      </c>
      <c r="P102" s="105">
        <f>IFERROR(VLOOKUP($B102,[1]NUM3B!$G$3:$T$143,13,FALSE),0)</f>
        <v>1</v>
      </c>
      <c r="Q102" s="85">
        <f t="shared" si="10"/>
        <v>11</v>
      </c>
      <c r="R102" s="105">
        <f>IFERROR(VLOOKUP($B102,[1]DEN3B!$G$3:$T$145,2,FALSE),0)</f>
        <v>4</v>
      </c>
      <c r="S102" s="105">
        <f>IFERROR(VLOOKUP($B102,[1]DEN3B!$G$3:$T$145,3,FALSE),0)</f>
        <v>2</v>
      </c>
      <c r="T102" s="105">
        <f>IFERROR(VLOOKUP($B102,[1]DEN3B!$G$3:$T$145,4,FALSE),0)</f>
        <v>0</v>
      </c>
      <c r="U102" s="105">
        <f>IFERROR(VLOOKUP($B102,[1]DEN3B!$G$3:$T$145,5,FALSE),0)</f>
        <v>1</v>
      </c>
      <c r="V102" s="105">
        <f>IFERROR(VLOOKUP($B102,[1]DEN3B!$G$3:$T$145,6,FALSE),0)</f>
        <v>2</v>
      </c>
      <c r="W102" s="105">
        <f>IFERROR(VLOOKUP($B102,[1]DEN3B!$G$3:$T$145,7,FALSE),0)</f>
        <v>0</v>
      </c>
      <c r="X102" s="105">
        <f>IFERROR(VLOOKUP($B102,[1]DEN3B!$G$3:$T$145,8,FALSE),0)</f>
        <v>2</v>
      </c>
      <c r="Y102" s="105">
        <f>IFERROR(VLOOKUP($B102,[1]DEN3B!$G$3:$T$145,9,FALSE),0)</f>
        <v>2</v>
      </c>
      <c r="Z102" s="105">
        <f>IFERROR(VLOOKUP($B102,[1]DEN3B!$G$3:$T$145,10,FALSE),0)</f>
        <v>1</v>
      </c>
      <c r="AA102" s="105">
        <f>IFERROR(VLOOKUP($B102,[1]DEN3B!$G$3:$T$145,11,FALSE),0)</f>
        <v>0</v>
      </c>
      <c r="AB102" s="105">
        <f>IFERROR(VLOOKUP($B102,[1]DEN3B!$G$3:$T$145,12,FALSE),0)</f>
        <v>1</v>
      </c>
      <c r="AC102" s="105">
        <f>IFERROR(VLOOKUP($B102,[1]DEN3B!$G$3:$T$145,13,FALSE),0)</f>
        <v>0</v>
      </c>
      <c r="AD102" s="85">
        <f t="shared" si="14"/>
        <v>15</v>
      </c>
    </row>
    <row r="103" spans="1:31" x14ac:dyDescent="0.25">
      <c r="A103" s="11" t="s">
        <v>111</v>
      </c>
      <c r="B103" s="63" t="s">
        <v>120</v>
      </c>
      <c r="C103" s="4"/>
      <c r="D103" s="4"/>
      <c r="E103" s="105">
        <f>IFERROR(VLOOKUP($B103,[1]NUM3B!$G$3:$T$143,2,FALSE),0)</f>
        <v>0</v>
      </c>
      <c r="F103" s="105">
        <f>IFERROR(VLOOKUP($B103,[1]NUM3B!$G$3:$T$143,3,FALSE),0)</f>
        <v>0</v>
      </c>
      <c r="G103" s="105">
        <f>IFERROR(VLOOKUP($B103,[1]NUM3B!$G$3:$T$143,4,FALSE),0)</f>
        <v>1</v>
      </c>
      <c r="H103" s="105">
        <f>IFERROR(VLOOKUP($B103,[1]NUM3B!$G$3:$T$143,5,FALSE),0)</f>
        <v>2</v>
      </c>
      <c r="I103" s="105">
        <f>IFERROR(VLOOKUP($B103,[1]NUM3B!$G$3:$T$143,6,FALSE),0)</f>
        <v>0</v>
      </c>
      <c r="J103" s="105">
        <f>IFERROR(VLOOKUP($B103,[1]NUM3B!$G$3:$T$143,7,FALSE),0)</f>
        <v>0</v>
      </c>
      <c r="K103" s="105">
        <f>IFERROR(VLOOKUP($B103,[1]NUM3B!$G$3:$T$143,8,FALSE),0)</f>
        <v>0</v>
      </c>
      <c r="L103" s="105">
        <f>IFERROR(VLOOKUP($B103,[1]NUM3B!$G$3:$T$143,9,FALSE),0)</f>
        <v>1</v>
      </c>
      <c r="M103" s="105">
        <f>IFERROR(VLOOKUP($B103,[1]NUM3B!$G$3:$T$143,10,FALSE),0)</f>
        <v>0</v>
      </c>
      <c r="N103" s="105">
        <f>IFERROR(VLOOKUP($B103,[1]NUM3B!$G$3:$T$143,11,FALSE),0)</f>
        <v>1</v>
      </c>
      <c r="O103" s="105">
        <f>IFERROR(VLOOKUP($B103,[1]NUM3B!$G$3:$T$143,12,FALSE),0)</f>
        <v>0</v>
      </c>
      <c r="P103" s="105">
        <f>IFERROR(VLOOKUP($B103,[1]NUM3B!$G$3:$T$143,13,FALSE),0)</f>
        <v>0</v>
      </c>
      <c r="Q103" s="85">
        <f t="shared" si="10"/>
        <v>5</v>
      </c>
      <c r="R103" s="105">
        <f>IFERROR(VLOOKUP($B103,[1]DEN3B!$G$3:$T$145,2,FALSE),0)</f>
        <v>0</v>
      </c>
      <c r="S103" s="105">
        <f>IFERROR(VLOOKUP($B103,[1]DEN3B!$G$3:$T$145,3,FALSE),0)</f>
        <v>0</v>
      </c>
      <c r="T103" s="105">
        <f>IFERROR(VLOOKUP($B103,[1]DEN3B!$G$3:$T$145,4,FALSE),0)</f>
        <v>0</v>
      </c>
      <c r="U103" s="105">
        <f>IFERROR(VLOOKUP($B103,[1]DEN3B!$G$3:$T$145,5,FALSE),0)</f>
        <v>2</v>
      </c>
      <c r="V103" s="105">
        <f>IFERROR(VLOOKUP($B103,[1]DEN3B!$G$3:$T$145,6,FALSE),0)</f>
        <v>1</v>
      </c>
      <c r="W103" s="105">
        <f>IFERROR(VLOOKUP($B103,[1]DEN3B!$G$3:$T$145,7,FALSE),0)</f>
        <v>0</v>
      </c>
      <c r="X103" s="105">
        <f>IFERROR(VLOOKUP($B103,[1]DEN3B!$G$3:$T$145,8,FALSE),0)</f>
        <v>0</v>
      </c>
      <c r="Y103" s="105">
        <f>IFERROR(VLOOKUP($B103,[1]DEN3B!$G$3:$T$145,9,FALSE),0)</f>
        <v>0</v>
      </c>
      <c r="Z103" s="105">
        <f>IFERROR(VLOOKUP($B103,[1]DEN3B!$G$3:$T$145,10,FALSE),0)</f>
        <v>0</v>
      </c>
      <c r="AA103" s="105">
        <f>IFERROR(VLOOKUP($B103,[1]DEN3B!$G$3:$T$145,11,FALSE),0)</f>
        <v>0</v>
      </c>
      <c r="AB103" s="105">
        <f>IFERROR(VLOOKUP($B103,[1]DEN3B!$G$3:$T$145,12,FALSE),0)</f>
        <v>0</v>
      </c>
      <c r="AC103" s="105">
        <f>IFERROR(VLOOKUP($B103,[1]DEN3B!$G$3:$T$145,13,FALSE),0)</f>
        <v>0</v>
      </c>
      <c r="AD103" s="85">
        <f t="shared" si="14"/>
        <v>3</v>
      </c>
    </row>
    <row r="104" spans="1:31" x14ac:dyDescent="0.25">
      <c r="A104" s="11" t="s">
        <v>111</v>
      </c>
      <c r="B104" s="63" t="s">
        <v>121</v>
      </c>
      <c r="C104" s="4"/>
      <c r="D104" s="4"/>
      <c r="E104" s="105">
        <f>IFERROR(VLOOKUP($B104,[1]NUM3B!$G$3:$T$143,2,FALSE),0)</f>
        <v>0</v>
      </c>
      <c r="F104" s="105">
        <f>IFERROR(VLOOKUP($B104,[1]NUM3B!$G$3:$T$143,3,FALSE),0)</f>
        <v>1</v>
      </c>
      <c r="G104" s="105">
        <f>IFERROR(VLOOKUP($B104,[1]NUM3B!$G$3:$T$143,4,FALSE),0)</f>
        <v>0</v>
      </c>
      <c r="H104" s="105">
        <f>IFERROR(VLOOKUP($B104,[1]NUM3B!$G$3:$T$143,5,FALSE),0)</f>
        <v>0</v>
      </c>
      <c r="I104" s="105">
        <f>IFERROR(VLOOKUP($B104,[1]NUM3B!$G$3:$T$143,6,FALSE),0)</f>
        <v>0</v>
      </c>
      <c r="J104" s="105">
        <f>IFERROR(VLOOKUP($B104,[1]NUM3B!$G$3:$T$143,7,FALSE),0)</f>
        <v>0</v>
      </c>
      <c r="K104" s="105">
        <f>IFERROR(VLOOKUP($B104,[1]NUM3B!$G$3:$T$143,8,FALSE),0)</f>
        <v>0</v>
      </c>
      <c r="L104" s="105">
        <f>IFERROR(VLOOKUP($B104,[1]NUM3B!$G$3:$T$143,9,FALSE),0)</f>
        <v>1</v>
      </c>
      <c r="M104" s="105">
        <f>IFERROR(VLOOKUP($B104,[1]NUM3B!$G$3:$T$143,10,FALSE),0)</f>
        <v>1</v>
      </c>
      <c r="N104" s="105">
        <f>IFERROR(VLOOKUP($B104,[1]NUM3B!$G$3:$T$143,11,FALSE),0)</f>
        <v>1</v>
      </c>
      <c r="O104" s="105">
        <f>IFERROR(VLOOKUP($B104,[1]NUM3B!$G$3:$T$143,12,FALSE),0)</f>
        <v>2</v>
      </c>
      <c r="P104" s="105">
        <f>IFERROR(VLOOKUP($B104,[1]NUM3B!$G$3:$T$143,13,FALSE),0)</f>
        <v>2</v>
      </c>
      <c r="Q104" s="85">
        <f t="shared" si="10"/>
        <v>8</v>
      </c>
      <c r="R104" s="105">
        <f>IFERROR(VLOOKUP($B104,[1]DEN3B!$G$3:$T$145,2,FALSE),0)</f>
        <v>0</v>
      </c>
      <c r="S104" s="105">
        <f>IFERROR(VLOOKUP($B104,[1]DEN3B!$G$3:$T$145,3,FALSE),0)</f>
        <v>0</v>
      </c>
      <c r="T104" s="105">
        <f>IFERROR(VLOOKUP($B104,[1]DEN3B!$G$3:$T$145,4,FALSE),0)</f>
        <v>1</v>
      </c>
      <c r="U104" s="105">
        <f>IFERROR(VLOOKUP($B104,[1]DEN3B!$G$3:$T$145,5,FALSE),0)</f>
        <v>0</v>
      </c>
      <c r="V104" s="105">
        <f>IFERROR(VLOOKUP($B104,[1]DEN3B!$G$3:$T$145,6,FALSE),0)</f>
        <v>0</v>
      </c>
      <c r="W104" s="105">
        <f>IFERROR(VLOOKUP($B104,[1]DEN3B!$G$3:$T$145,7,FALSE),0)</f>
        <v>1</v>
      </c>
      <c r="X104" s="105">
        <f>IFERROR(VLOOKUP($B104,[1]DEN3B!$G$3:$T$145,8,FALSE),0)</f>
        <v>0</v>
      </c>
      <c r="Y104" s="105">
        <f>IFERROR(VLOOKUP($B104,[1]DEN3B!$G$3:$T$145,9,FALSE),0)</f>
        <v>0</v>
      </c>
      <c r="Z104" s="105">
        <f>IFERROR(VLOOKUP($B104,[1]DEN3B!$G$3:$T$145,10,FALSE),0)</f>
        <v>0</v>
      </c>
      <c r="AA104" s="105">
        <f>IFERROR(VLOOKUP($B104,[1]DEN3B!$G$3:$T$145,11,FALSE),0)</f>
        <v>0</v>
      </c>
      <c r="AB104" s="105">
        <f>IFERROR(VLOOKUP($B104,[1]DEN3B!$G$3:$T$145,12,FALSE),0)</f>
        <v>1</v>
      </c>
      <c r="AC104" s="105">
        <f>IFERROR(VLOOKUP($B104,[1]DEN3B!$G$3:$T$145,13,FALSE),0)</f>
        <v>0</v>
      </c>
      <c r="AD104" s="85">
        <f t="shared" si="14"/>
        <v>3</v>
      </c>
    </row>
    <row r="105" spans="1:31" x14ac:dyDescent="0.25">
      <c r="A105" s="137" t="s">
        <v>236</v>
      </c>
      <c r="B105" s="138"/>
      <c r="C105" s="57">
        <f>D105/'Metas Muni'!J13</f>
        <v>1.2195121951219512</v>
      </c>
      <c r="D105" s="58">
        <f>Q105/AD105</f>
        <v>1.024390243902439</v>
      </c>
      <c r="E105" s="101">
        <f>SUM(E95:E104)</f>
        <v>5</v>
      </c>
      <c r="F105" s="101">
        <f>SUM(F95:F104)</f>
        <v>5</v>
      </c>
      <c r="G105" s="101">
        <f>SUM(G95:G104)</f>
        <v>7</v>
      </c>
      <c r="H105" s="101">
        <f>SUM(H95:H104)</f>
        <v>7</v>
      </c>
      <c r="I105" s="101">
        <f t="shared" ref="I105:N105" si="19">SUM(I95:I104)</f>
        <v>5</v>
      </c>
      <c r="J105" s="101">
        <f t="shared" si="19"/>
        <v>4</v>
      </c>
      <c r="K105" s="101">
        <f t="shared" si="19"/>
        <v>2</v>
      </c>
      <c r="L105" s="101">
        <f t="shared" si="19"/>
        <v>6</v>
      </c>
      <c r="M105" s="101">
        <f t="shared" si="19"/>
        <v>8</v>
      </c>
      <c r="N105" s="101">
        <f t="shared" si="19"/>
        <v>13</v>
      </c>
      <c r="O105" s="101">
        <f>SUM(O95:O104)</f>
        <v>5</v>
      </c>
      <c r="P105" s="101">
        <f>SUM(P95:P104)</f>
        <v>17</v>
      </c>
      <c r="Q105" s="101">
        <f t="shared" ref="Q105:AD105" si="20">SUM(Q95:Q104)</f>
        <v>84</v>
      </c>
      <c r="R105" s="101">
        <f t="shared" si="20"/>
        <v>17</v>
      </c>
      <c r="S105" s="101">
        <f t="shared" si="20"/>
        <v>4</v>
      </c>
      <c r="T105" s="101">
        <f t="shared" si="20"/>
        <v>13</v>
      </c>
      <c r="U105" s="101">
        <f t="shared" si="20"/>
        <v>7</v>
      </c>
      <c r="V105" s="101">
        <f t="shared" si="20"/>
        <v>9</v>
      </c>
      <c r="W105" s="101">
        <f t="shared" si="20"/>
        <v>6</v>
      </c>
      <c r="X105" s="101">
        <f t="shared" si="20"/>
        <v>3</v>
      </c>
      <c r="Y105" s="101">
        <f t="shared" si="20"/>
        <v>7</v>
      </c>
      <c r="Z105" s="101">
        <f>SUM(Z95:Z104)</f>
        <v>5</v>
      </c>
      <c r="AA105" s="101">
        <f>SUM(AA95:AA104)</f>
        <v>4</v>
      </c>
      <c r="AB105" s="101">
        <f>SUM(AB95:AB104)</f>
        <v>6</v>
      </c>
      <c r="AC105" s="101">
        <f>SUM(AC95:AC104)</f>
        <v>1</v>
      </c>
      <c r="AD105" s="101">
        <f t="shared" si="20"/>
        <v>82</v>
      </c>
      <c r="AE105" s="13"/>
    </row>
    <row r="106" spans="1:31" x14ac:dyDescent="0.25">
      <c r="A106" s="11" t="s">
        <v>123</v>
      </c>
      <c r="B106" s="63" t="s">
        <v>124</v>
      </c>
      <c r="C106" s="4"/>
      <c r="D106" s="4"/>
      <c r="E106" s="105">
        <f>IFERROR(VLOOKUP($B106,[1]NUM3B!$G$3:$T$143,2,FALSE),0)</f>
        <v>1</v>
      </c>
      <c r="F106" s="105">
        <f>IFERROR(VLOOKUP($B106,[1]NUM3B!$G$3:$T$143,3,FALSE),0)</f>
        <v>1</v>
      </c>
      <c r="G106" s="105">
        <f>IFERROR(VLOOKUP($B106,[1]NUM3B!$G$3:$T$143,4,FALSE),0)</f>
        <v>6</v>
      </c>
      <c r="H106" s="105">
        <f>IFERROR(VLOOKUP($B106,[1]NUM3B!$G$3:$T$143,5,FALSE),0)</f>
        <v>6</v>
      </c>
      <c r="I106" s="105">
        <f>IFERROR(VLOOKUP($B106,[1]NUM3B!$G$3:$T$143,6,FALSE),0)</f>
        <v>2</v>
      </c>
      <c r="J106" s="105">
        <f>IFERROR(VLOOKUP($B106,[1]NUM3B!$G$3:$T$143,7,FALSE),0)</f>
        <v>6</v>
      </c>
      <c r="K106" s="105">
        <f>IFERROR(VLOOKUP($B106,[1]NUM3B!$G$3:$T$143,8,FALSE),0)</f>
        <v>3</v>
      </c>
      <c r="L106" s="105">
        <f>IFERROR(VLOOKUP($B106,[1]NUM3B!$G$3:$T$143,9,FALSE),0)</f>
        <v>9</v>
      </c>
      <c r="M106" s="105">
        <f>IFERROR(VLOOKUP($B106,[1]NUM3B!$G$3:$T$143,10,FALSE),0)</f>
        <v>1</v>
      </c>
      <c r="N106" s="105">
        <f>IFERROR(VLOOKUP($B106,[1]NUM3B!$G$3:$T$143,11,FALSE),0)</f>
        <v>17</v>
      </c>
      <c r="O106" s="105">
        <f>IFERROR(VLOOKUP($B106,[1]NUM3B!$G$3:$T$143,12,FALSE),0)</f>
        <v>4</v>
      </c>
      <c r="P106" s="105">
        <f>IFERROR(VLOOKUP($B106,[1]NUM3B!$G$3:$T$143,13,FALSE),0)</f>
        <v>17</v>
      </c>
      <c r="Q106" s="85">
        <f t="shared" ref="Q106:Q123" si="21">SUM(E106:P106)</f>
        <v>73</v>
      </c>
      <c r="R106" s="105">
        <f>IFERROR(VLOOKUP($B106,[1]DEN3B!$G$3:$T$145,2,FALSE),0)</f>
        <v>8</v>
      </c>
      <c r="S106" s="105">
        <f>IFERROR(VLOOKUP($B106,[1]DEN3B!$G$3:$T$145,3,FALSE),0)</f>
        <v>5</v>
      </c>
      <c r="T106" s="105">
        <f>IFERROR(VLOOKUP($B106,[1]DEN3B!$G$3:$T$145,4,FALSE),0)</f>
        <v>7</v>
      </c>
      <c r="U106" s="105">
        <f>IFERROR(VLOOKUP($B106,[1]DEN3B!$G$3:$T$145,5,FALSE),0)</f>
        <v>4</v>
      </c>
      <c r="V106" s="105">
        <f>IFERROR(VLOOKUP($B106,[1]DEN3B!$G$3:$T$145,6,FALSE),0)</f>
        <v>4</v>
      </c>
      <c r="W106" s="105">
        <f>IFERROR(VLOOKUP($B106,[1]DEN3B!$G$3:$T$145,7,FALSE),0)</f>
        <v>4</v>
      </c>
      <c r="X106" s="105">
        <f>IFERROR(VLOOKUP($B106,[1]DEN3B!$G$3:$T$145,8,FALSE),0)</f>
        <v>6</v>
      </c>
      <c r="Y106" s="105">
        <f>IFERROR(VLOOKUP($B106,[1]DEN3B!$G$3:$T$145,9,FALSE),0)</f>
        <v>2</v>
      </c>
      <c r="Z106" s="105">
        <f>IFERROR(VLOOKUP($B106,[1]DEN3B!$G$3:$T$145,10,FALSE),0)</f>
        <v>5</v>
      </c>
      <c r="AA106" s="105">
        <f>IFERROR(VLOOKUP($B106,[1]DEN3B!$G$3:$T$145,11,FALSE),0)</f>
        <v>8</v>
      </c>
      <c r="AB106" s="105">
        <f>IFERROR(VLOOKUP($B106,[1]DEN3B!$G$3:$T$145,12,FALSE),0)</f>
        <v>4</v>
      </c>
      <c r="AC106" s="105">
        <f>IFERROR(VLOOKUP($B106,[1]DEN3B!$G$3:$T$145,13,FALSE),0)</f>
        <v>7</v>
      </c>
      <c r="AD106" s="85">
        <f t="shared" si="14"/>
        <v>64</v>
      </c>
    </row>
    <row r="107" spans="1:31" x14ac:dyDescent="0.25">
      <c r="A107" s="11" t="s">
        <v>123</v>
      </c>
      <c r="B107" s="63" t="s">
        <v>125</v>
      </c>
      <c r="C107" s="4"/>
      <c r="D107" s="4"/>
      <c r="E107" s="105">
        <f>IFERROR(VLOOKUP($B107,[1]NUM3B!$G$3:$T$143,2,FALSE),0)</f>
        <v>9</v>
      </c>
      <c r="F107" s="105">
        <f>IFERROR(VLOOKUP($B107,[1]NUM3B!$G$3:$T$143,3,FALSE),0)</f>
        <v>13</v>
      </c>
      <c r="G107" s="105">
        <f>IFERROR(VLOOKUP($B107,[1]NUM3B!$G$3:$T$143,4,FALSE),0)</f>
        <v>28</v>
      </c>
      <c r="H107" s="105">
        <f>IFERROR(VLOOKUP($B107,[1]NUM3B!$G$3:$T$143,5,FALSE),0)</f>
        <v>7</v>
      </c>
      <c r="I107" s="105">
        <f>IFERROR(VLOOKUP($B107,[1]NUM3B!$G$3:$T$143,6,FALSE),0)</f>
        <v>22</v>
      </c>
      <c r="J107" s="105">
        <f>IFERROR(VLOOKUP($B107,[1]NUM3B!$G$3:$T$143,7,FALSE),0)</f>
        <v>28</v>
      </c>
      <c r="K107" s="105">
        <f>IFERROR(VLOOKUP($B107,[1]NUM3B!$G$3:$T$143,8,FALSE),0)</f>
        <v>17</v>
      </c>
      <c r="L107" s="105">
        <f>IFERROR(VLOOKUP($B107,[1]NUM3B!$G$3:$T$143,9,FALSE),0)</f>
        <v>15</v>
      </c>
      <c r="M107" s="105">
        <f>IFERROR(VLOOKUP($B107,[1]NUM3B!$G$3:$T$143,10,FALSE),0)</f>
        <v>22</v>
      </c>
      <c r="N107" s="105">
        <f>IFERROR(VLOOKUP($B107,[1]NUM3B!$G$3:$T$143,11,FALSE),0)</f>
        <v>28</v>
      </c>
      <c r="O107" s="105">
        <f>IFERROR(VLOOKUP($B107,[1]NUM3B!$G$3:$T$143,12,FALSE),0)</f>
        <v>44</v>
      </c>
      <c r="P107" s="105">
        <f>IFERROR(VLOOKUP($B107,[1]NUM3B!$G$3:$T$143,13,FALSE),0)</f>
        <v>61</v>
      </c>
      <c r="Q107" s="85">
        <f t="shared" si="21"/>
        <v>294</v>
      </c>
      <c r="R107" s="105">
        <f>IFERROR(VLOOKUP($B107,[1]DEN3B!$G$3:$T$145,2,FALSE),0)</f>
        <v>27</v>
      </c>
      <c r="S107" s="105">
        <f>IFERROR(VLOOKUP($B107,[1]DEN3B!$G$3:$T$145,3,FALSE),0)</f>
        <v>23</v>
      </c>
      <c r="T107" s="105">
        <f>IFERROR(VLOOKUP($B107,[1]DEN3B!$G$3:$T$145,4,FALSE),0)</f>
        <v>31</v>
      </c>
      <c r="U107" s="105">
        <f>IFERROR(VLOOKUP($B107,[1]DEN3B!$G$3:$T$145,5,FALSE),0)</f>
        <v>29</v>
      </c>
      <c r="V107" s="105">
        <f>IFERROR(VLOOKUP($B107,[1]DEN3B!$G$3:$T$145,6,FALSE),0)</f>
        <v>28</v>
      </c>
      <c r="W107" s="105">
        <f>IFERROR(VLOOKUP($B107,[1]DEN3B!$G$3:$T$145,7,FALSE),0)</f>
        <v>25</v>
      </c>
      <c r="X107" s="105">
        <f>IFERROR(VLOOKUP($B107,[1]DEN3B!$G$3:$T$145,8,FALSE),0)</f>
        <v>26</v>
      </c>
      <c r="Y107" s="105">
        <f>IFERROR(VLOOKUP($B107,[1]DEN3B!$G$3:$T$145,9,FALSE),0)</f>
        <v>37</v>
      </c>
      <c r="Z107" s="105">
        <f>IFERROR(VLOOKUP($B107,[1]DEN3B!$G$3:$T$145,10,FALSE),0)</f>
        <v>24</v>
      </c>
      <c r="AA107" s="105">
        <f>IFERROR(VLOOKUP($B107,[1]DEN3B!$G$3:$T$145,11,FALSE),0)</f>
        <v>30</v>
      </c>
      <c r="AB107" s="105">
        <f>IFERROR(VLOOKUP($B107,[1]DEN3B!$G$3:$T$145,12,FALSE),0)</f>
        <v>26</v>
      </c>
      <c r="AC107" s="105">
        <f>IFERROR(VLOOKUP($B107,[1]DEN3B!$G$3:$T$145,13,FALSE),0)</f>
        <v>20</v>
      </c>
      <c r="AD107" s="85">
        <f t="shared" si="14"/>
        <v>326</v>
      </c>
    </row>
    <row r="108" spans="1:31" x14ac:dyDescent="0.25">
      <c r="A108" s="11" t="s">
        <v>123</v>
      </c>
      <c r="B108" s="63" t="s">
        <v>126</v>
      </c>
      <c r="C108" s="4"/>
      <c r="D108" s="4"/>
      <c r="E108" s="105">
        <f>IFERROR(VLOOKUP($B108,[1]NUM3B!$G$3:$T$143,2,FALSE),0)</f>
        <v>24</v>
      </c>
      <c r="F108" s="105">
        <f>IFERROR(VLOOKUP($B108,[1]NUM3B!$G$3:$T$143,3,FALSE),0)</f>
        <v>32</v>
      </c>
      <c r="G108" s="105">
        <f>IFERROR(VLOOKUP($B108,[1]NUM3B!$G$3:$T$143,4,FALSE),0)</f>
        <v>24</v>
      </c>
      <c r="H108" s="105">
        <f>IFERROR(VLOOKUP($B108,[1]NUM3B!$G$3:$T$143,5,FALSE),0)</f>
        <v>32</v>
      </c>
      <c r="I108" s="105">
        <f>IFERROR(VLOOKUP($B108,[1]NUM3B!$G$3:$T$143,6,FALSE),0)</f>
        <v>29</v>
      </c>
      <c r="J108" s="105">
        <f>IFERROR(VLOOKUP($B108,[1]NUM3B!$G$3:$T$143,7,FALSE),0)</f>
        <v>30</v>
      </c>
      <c r="K108" s="105">
        <f>IFERROR(VLOOKUP($B108,[1]NUM3B!$G$3:$T$143,8,FALSE),0)</f>
        <v>27</v>
      </c>
      <c r="L108" s="105">
        <f>IFERROR(VLOOKUP($B108,[1]NUM3B!$G$3:$T$143,9,FALSE),0)</f>
        <v>33</v>
      </c>
      <c r="M108" s="105">
        <f>IFERROR(VLOOKUP($B108,[1]NUM3B!$G$3:$T$143,10,FALSE),0)</f>
        <v>21</v>
      </c>
      <c r="N108" s="105">
        <f>IFERROR(VLOOKUP($B108,[1]NUM3B!$G$3:$T$143,11,FALSE),0)</f>
        <v>76</v>
      </c>
      <c r="O108" s="105">
        <f>IFERROR(VLOOKUP($B108,[1]NUM3B!$G$3:$T$143,12,FALSE),0)</f>
        <v>53</v>
      </c>
      <c r="P108" s="105">
        <f>IFERROR(VLOOKUP($B108,[1]NUM3B!$G$3:$T$143,13,FALSE),0)</f>
        <v>116</v>
      </c>
      <c r="Q108" s="85">
        <f t="shared" si="21"/>
        <v>497</v>
      </c>
      <c r="R108" s="105">
        <f>IFERROR(VLOOKUP($B108,[1]DEN3B!$G$3:$T$145,2,FALSE),0)</f>
        <v>51</v>
      </c>
      <c r="S108" s="105">
        <f>IFERROR(VLOOKUP($B108,[1]DEN3B!$G$3:$T$145,3,FALSE),0)</f>
        <v>36</v>
      </c>
      <c r="T108" s="105">
        <f>IFERROR(VLOOKUP($B108,[1]DEN3B!$G$3:$T$145,4,FALSE),0)</f>
        <v>43</v>
      </c>
      <c r="U108" s="105">
        <f>IFERROR(VLOOKUP($B108,[1]DEN3B!$G$3:$T$145,5,FALSE),0)</f>
        <v>39</v>
      </c>
      <c r="V108" s="105">
        <f>IFERROR(VLOOKUP($B108,[1]DEN3B!$G$3:$T$145,6,FALSE),0)</f>
        <v>52</v>
      </c>
      <c r="W108" s="105">
        <f>IFERROR(VLOOKUP($B108,[1]DEN3B!$G$3:$T$145,7,FALSE),0)</f>
        <v>45</v>
      </c>
      <c r="X108" s="105">
        <f>IFERROR(VLOOKUP($B108,[1]DEN3B!$G$3:$T$145,8,FALSE),0)</f>
        <v>36</v>
      </c>
      <c r="Y108" s="105">
        <f>IFERROR(VLOOKUP($B108,[1]DEN3B!$G$3:$T$145,9,FALSE),0)</f>
        <v>63</v>
      </c>
      <c r="Z108" s="105">
        <f>IFERROR(VLOOKUP($B108,[1]DEN3B!$G$3:$T$145,10,FALSE),0)</f>
        <v>39</v>
      </c>
      <c r="AA108" s="105">
        <f>IFERROR(VLOOKUP($B108,[1]DEN3B!$G$3:$T$145,11,FALSE),0)</f>
        <v>62</v>
      </c>
      <c r="AB108" s="105">
        <f>IFERROR(VLOOKUP($B108,[1]DEN3B!$G$3:$T$145,12,FALSE),0)</f>
        <v>39</v>
      </c>
      <c r="AC108" s="105">
        <f>IFERROR(VLOOKUP($B108,[1]DEN3B!$G$3:$T$145,13,FALSE),0)</f>
        <v>25</v>
      </c>
      <c r="AD108" s="85">
        <f t="shared" si="14"/>
        <v>530</v>
      </c>
    </row>
    <row r="109" spans="1:31" x14ac:dyDescent="0.25">
      <c r="A109" s="11" t="s">
        <v>123</v>
      </c>
      <c r="B109" s="63" t="s">
        <v>127</v>
      </c>
      <c r="C109" s="4"/>
      <c r="D109" s="4"/>
      <c r="E109" s="105">
        <f>IFERROR(VLOOKUP($B109,[1]NUM3B!$G$3:$T$143,2,FALSE),0)</f>
        <v>8</v>
      </c>
      <c r="F109" s="105">
        <f>IFERROR(VLOOKUP($B109,[1]NUM3B!$G$3:$T$143,3,FALSE),0)</f>
        <v>5</v>
      </c>
      <c r="G109" s="105">
        <f>IFERROR(VLOOKUP($B109,[1]NUM3B!$G$3:$T$143,4,FALSE),0)</f>
        <v>1</v>
      </c>
      <c r="H109" s="105">
        <f>IFERROR(VLOOKUP($B109,[1]NUM3B!$G$3:$T$143,5,FALSE),0)</f>
        <v>11</v>
      </c>
      <c r="I109" s="105">
        <f>IFERROR(VLOOKUP($B109,[1]NUM3B!$G$3:$T$143,6,FALSE),0)</f>
        <v>5</v>
      </c>
      <c r="J109" s="105">
        <f>IFERROR(VLOOKUP($B109,[1]NUM3B!$G$3:$T$143,7,FALSE),0)</f>
        <v>4</v>
      </c>
      <c r="K109" s="105">
        <f>IFERROR(VLOOKUP($B109,[1]NUM3B!$G$3:$T$143,8,FALSE),0)</f>
        <v>5</v>
      </c>
      <c r="L109" s="105">
        <f>IFERROR(VLOOKUP($B109,[1]NUM3B!$G$3:$T$143,9,FALSE),0)</f>
        <v>0</v>
      </c>
      <c r="M109" s="105">
        <f>IFERROR(VLOOKUP($B109,[1]NUM3B!$G$3:$T$143,10,FALSE),0)</f>
        <v>8</v>
      </c>
      <c r="N109" s="105">
        <f>IFERROR(VLOOKUP($B109,[1]NUM3B!$G$3:$T$143,11,FALSE),0)</f>
        <v>6</v>
      </c>
      <c r="O109" s="105">
        <f>IFERROR(VLOOKUP($B109,[1]NUM3B!$G$3:$T$143,12,FALSE),0)</f>
        <v>3</v>
      </c>
      <c r="P109" s="105">
        <f>IFERROR(VLOOKUP($B109,[1]NUM3B!$G$3:$T$143,13,FALSE),0)</f>
        <v>7</v>
      </c>
      <c r="Q109" s="85">
        <f t="shared" si="21"/>
        <v>63</v>
      </c>
      <c r="R109" s="105">
        <f>IFERROR(VLOOKUP($B109,[1]DEN3B!$G$3:$T$145,2,FALSE),0)</f>
        <v>3</v>
      </c>
      <c r="S109" s="105">
        <f>IFERROR(VLOOKUP($B109,[1]DEN3B!$G$3:$T$145,3,FALSE),0)</f>
        <v>7</v>
      </c>
      <c r="T109" s="105">
        <f>IFERROR(VLOOKUP($B109,[1]DEN3B!$G$3:$T$145,4,FALSE),0)</f>
        <v>4</v>
      </c>
      <c r="U109" s="105">
        <f>IFERROR(VLOOKUP($B109,[1]DEN3B!$G$3:$T$145,5,FALSE),0)</f>
        <v>8</v>
      </c>
      <c r="V109" s="105">
        <f>IFERROR(VLOOKUP($B109,[1]DEN3B!$G$3:$T$145,6,FALSE),0)</f>
        <v>4</v>
      </c>
      <c r="W109" s="105">
        <f>IFERROR(VLOOKUP($B109,[1]DEN3B!$G$3:$T$145,7,FALSE),0)</f>
        <v>7</v>
      </c>
      <c r="X109" s="105">
        <f>IFERROR(VLOOKUP($B109,[1]DEN3B!$G$3:$T$145,8,FALSE),0)</f>
        <v>6</v>
      </c>
      <c r="Y109" s="105">
        <f>IFERROR(VLOOKUP($B109,[1]DEN3B!$G$3:$T$145,9,FALSE),0)</f>
        <v>3</v>
      </c>
      <c r="Z109" s="105">
        <f>IFERROR(VLOOKUP($B109,[1]DEN3B!$G$3:$T$145,10,FALSE),0)</f>
        <v>5</v>
      </c>
      <c r="AA109" s="105">
        <f>IFERROR(VLOOKUP($B109,[1]DEN3B!$G$3:$T$145,11,FALSE),0)</f>
        <v>7</v>
      </c>
      <c r="AB109" s="105">
        <f>IFERROR(VLOOKUP($B109,[1]DEN3B!$G$3:$T$145,12,FALSE),0)</f>
        <v>4</v>
      </c>
      <c r="AC109" s="105">
        <f>IFERROR(VLOOKUP($B109,[1]DEN3B!$G$3:$T$145,13,FALSE),0)</f>
        <v>6</v>
      </c>
      <c r="AD109" s="85">
        <f t="shared" si="14"/>
        <v>64</v>
      </c>
    </row>
    <row r="110" spans="1:31" x14ac:dyDescent="0.25">
      <c r="A110" s="11" t="s">
        <v>123</v>
      </c>
      <c r="B110" s="63" t="s">
        <v>128</v>
      </c>
      <c r="C110" s="4"/>
      <c r="D110" s="4"/>
      <c r="E110" s="105">
        <f>IFERROR(VLOOKUP($B110,[1]NUM3B!$G$3:$T$143,2,FALSE),0)</f>
        <v>0</v>
      </c>
      <c r="F110" s="105">
        <f>IFERROR(VLOOKUP($B110,[1]NUM3B!$G$3:$T$143,3,FALSE),0)</f>
        <v>0</v>
      </c>
      <c r="G110" s="105">
        <f>IFERROR(VLOOKUP($B110,[1]NUM3B!$G$3:$T$143,4,FALSE),0)</f>
        <v>0</v>
      </c>
      <c r="H110" s="105">
        <f>IFERROR(VLOOKUP($B110,[1]NUM3B!$G$3:$T$143,5,FALSE),0)</f>
        <v>0</v>
      </c>
      <c r="I110" s="105">
        <f>IFERROR(VLOOKUP($B110,[1]NUM3B!$G$3:$T$143,6,FALSE),0)</f>
        <v>0</v>
      </c>
      <c r="J110" s="105">
        <f>IFERROR(VLOOKUP($B110,[1]NUM3B!$G$3:$T$143,7,FALSE),0)</f>
        <v>0</v>
      </c>
      <c r="K110" s="105">
        <f>IFERROR(VLOOKUP($B110,[1]NUM3B!$G$3:$T$143,8,FALSE),0)</f>
        <v>0</v>
      </c>
      <c r="L110" s="105">
        <f>IFERROR(VLOOKUP($B110,[1]NUM3B!$G$3:$T$143,9,FALSE),0)</f>
        <v>0</v>
      </c>
      <c r="M110" s="105">
        <f>IFERROR(VLOOKUP($B110,[1]NUM3B!$G$3:$T$143,10,FALSE),0)</f>
        <v>0</v>
      </c>
      <c r="N110" s="105">
        <f>IFERROR(VLOOKUP($B110,[1]NUM3B!$G$3:$T$143,11,FALSE),0)</f>
        <v>0</v>
      </c>
      <c r="O110" s="105">
        <f>IFERROR(VLOOKUP($B110,[1]NUM3B!$G$3:$T$143,12,FALSE),0)</f>
        <v>0</v>
      </c>
      <c r="P110" s="105">
        <f>IFERROR(VLOOKUP($B110,[1]NUM3B!$G$3:$T$143,13,FALSE),0)</f>
        <v>0</v>
      </c>
      <c r="Q110" s="85">
        <f t="shared" si="21"/>
        <v>0</v>
      </c>
      <c r="R110" s="105">
        <f>IFERROR(VLOOKUP($B110,[1]DEN3B!$G$3:$T$145,2,FALSE),0)</f>
        <v>0</v>
      </c>
      <c r="S110" s="105">
        <f>IFERROR(VLOOKUP($B110,[1]DEN3B!$G$3:$T$145,3,FALSE),0)</f>
        <v>2</v>
      </c>
      <c r="T110" s="105">
        <f>IFERROR(VLOOKUP($B110,[1]DEN3B!$G$3:$T$145,4,FALSE),0)</f>
        <v>1</v>
      </c>
      <c r="U110" s="105">
        <f>IFERROR(VLOOKUP($B110,[1]DEN3B!$G$3:$T$145,5,FALSE),0)</f>
        <v>0</v>
      </c>
      <c r="V110" s="105">
        <f>IFERROR(VLOOKUP($B110,[1]DEN3B!$G$3:$T$145,6,FALSE),0)</f>
        <v>1</v>
      </c>
      <c r="W110" s="105">
        <f>IFERROR(VLOOKUP($B110,[1]DEN3B!$G$3:$T$145,7,FALSE),0)</f>
        <v>2</v>
      </c>
      <c r="X110" s="105">
        <f>IFERROR(VLOOKUP($B110,[1]DEN3B!$G$3:$T$145,8,FALSE),0)</f>
        <v>1</v>
      </c>
      <c r="Y110" s="105">
        <f>IFERROR(VLOOKUP($B110,[1]DEN3B!$G$3:$T$145,9,FALSE),0)</f>
        <v>0</v>
      </c>
      <c r="Z110" s="105">
        <f>IFERROR(VLOOKUP($B110,[1]DEN3B!$G$3:$T$145,10,FALSE),0)</f>
        <v>1</v>
      </c>
      <c r="AA110" s="105">
        <f>IFERROR(VLOOKUP($B110,[1]DEN3B!$G$3:$T$145,11,FALSE),0)</f>
        <v>0</v>
      </c>
      <c r="AB110" s="105">
        <f>IFERROR(VLOOKUP($B110,[1]DEN3B!$G$3:$T$145,12,FALSE),0)</f>
        <v>1</v>
      </c>
      <c r="AC110" s="105">
        <f>IFERROR(VLOOKUP($B110,[1]DEN3B!$G$3:$T$145,13,FALSE),0)</f>
        <v>0</v>
      </c>
      <c r="AD110" s="85">
        <f t="shared" si="14"/>
        <v>9</v>
      </c>
    </row>
    <row r="111" spans="1:31" x14ac:dyDescent="0.25">
      <c r="A111" s="11" t="s">
        <v>123</v>
      </c>
      <c r="B111" s="63" t="s">
        <v>129</v>
      </c>
      <c r="C111" s="4"/>
      <c r="D111" s="4"/>
      <c r="E111" s="105">
        <f>IFERROR(VLOOKUP($B111,[1]NUM3B!$G$3:$T$143,2,FALSE),0)</f>
        <v>0</v>
      </c>
      <c r="F111" s="105">
        <f>IFERROR(VLOOKUP($B111,[1]NUM3B!$G$3:$T$143,3,FALSE),0)</f>
        <v>1</v>
      </c>
      <c r="G111" s="105">
        <f>IFERROR(VLOOKUP($B111,[1]NUM3B!$G$3:$T$143,4,FALSE),0)</f>
        <v>0</v>
      </c>
      <c r="H111" s="105">
        <f>IFERROR(VLOOKUP($B111,[1]NUM3B!$G$3:$T$143,5,FALSE),0)</f>
        <v>1</v>
      </c>
      <c r="I111" s="105">
        <f>IFERROR(VLOOKUP($B111,[1]NUM3B!$G$3:$T$143,6,FALSE),0)</f>
        <v>0</v>
      </c>
      <c r="J111" s="105">
        <f>IFERROR(VLOOKUP($B111,[1]NUM3B!$G$3:$T$143,7,FALSE),0)</f>
        <v>1</v>
      </c>
      <c r="K111" s="105">
        <f>IFERROR(VLOOKUP($B111,[1]NUM3B!$G$3:$T$143,8,FALSE),0)</f>
        <v>3</v>
      </c>
      <c r="L111" s="105">
        <f>IFERROR(VLOOKUP($B111,[1]NUM3B!$G$3:$T$143,9,FALSE),0)</f>
        <v>3</v>
      </c>
      <c r="M111" s="105">
        <f>IFERROR(VLOOKUP($B111,[1]NUM3B!$G$3:$T$143,10,FALSE),0)</f>
        <v>0</v>
      </c>
      <c r="N111" s="105">
        <f>IFERROR(VLOOKUP($B111,[1]NUM3B!$G$3:$T$143,11,FALSE),0)</f>
        <v>2</v>
      </c>
      <c r="O111" s="105">
        <f>IFERROR(VLOOKUP($B111,[1]NUM3B!$G$3:$T$143,12,FALSE),0)</f>
        <v>4</v>
      </c>
      <c r="P111" s="105">
        <f>IFERROR(VLOOKUP($B111,[1]NUM3B!$G$3:$T$143,13,FALSE),0)</f>
        <v>3</v>
      </c>
      <c r="Q111" s="85">
        <f t="shared" si="21"/>
        <v>18</v>
      </c>
      <c r="R111" s="105">
        <f>IFERROR(VLOOKUP($B111,[1]DEN3B!$G$3:$T$145,2,FALSE),0)</f>
        <v>0</v>
      </c>
      <c r="S111" s="105">
        <f>IFERROR(VLOOKUP($B111,[1]DEN3B!$G$3:$T$145,3,FALSE),0)</f>
        <v>0</v>
      </c>
      <c r="T111" s="105">
        <f>IFERROR(VLOOKUP($B111,[1]DEN3B!$G$3:$T$145,4,FALSE),0)</f>
        <v>0</v>
      </c>
      <c r="U111" s="105">
        <f>IFERROR(VLOOKUP($B111,[1]DEN3B!$G$3:$T$145,5,FALSE),0)</f>
        <v>2</v>
      </c>
      <c r="V111" s="105">
        <f>IFERROR(VLOOKUP($B111,[1]DEN3B!$G$3:$T$145,6,FALSE),0)</f>
        <v>0</v>
      </c>
      <c r="W111" s="105">
        <f>IFERROR(VLOOKUP($B111,[1]DEN3B!$G$3:$T$145,7,FALSE),0)</f>
        <v>5</v>
      </c>
      <c r="X111" s="105">
        <f>IFERROR(VLOOKUP($B111,[1]DEN3B!$G$3:$T$145,8,FALSE),0)</f>
        <v>0</v>
      </c>
      <c r="Y111" s="105">
        <f>IFERROR(VLOOKUP($B111,[1]DEN3B!$G$3:$T$145,9,FALSE),0)</f>
        <v>0</v>
      </c>
      <c r="Z111" s="105">
        <f>IFERROR(VLOOKUP($B111,[1]DEN3B!$G$3:$T$145,10,FALSE),0)</f>
        <v>2</v>
      </c>
      <c r="AA111" s="105">
        <f>IFERROR(VLOOKUP($B111,[1]DEN3B!$G$3:$T$145,11,FALSE),0)</f>
        <v>1</v>
      </c>
      <c r="AB111" s="105">
        <f>IFERROR(VLOOKUP($B111,[1]DEN3B!$G$3:$T$145,12,FALSE),0)</f>
        <v>2</v>
      </c>
      <c r="AC111" s="105">
        <f>IFERROR(VLOOKUP($B111,[1]DEN3B!$G$3:$T$145,13,FALSE),0)</f>
        <v>1</v>
      </c>
      <c r="AD111" s="85">
        <f t="shared" si="14"/>
        <v>13</v>
      </c>
    </row>
    <row r="112" spans="1:31" x14ac:dyDescent="0.25">
      <c r="A112" s="11" t="s">
        <v>123</v>
      </c>
      <c r="B112" s="63" t="s">
        <v>130</v>
      </c>
      <c r="C112" s="4"/>
      <c r="D112" s="4"/>
      <c r="E112" s="105">
        <f>IFERROR(VLOOKUP($B112,[1]NUM3B!$G$3:$T$143,2,FALSE),0)</f>
        <v>0</v>
      </c>
      <c r="F112" s="105">
        <f>IFERROR(VLOOKUP($B112,[1]NUM3B!$G$3:$T$143,3,FALSE),0)</f>
        <v>0</v>
      </c>
      <c r="G112" s="105">
        <f>IFERROR(VLOOKUP($B112,[1]NUM3B!$G$3:$T$143,4,FALSE),0)</f>
        <v>2</v>
      </c>
      <c r="H112" s="105">
        <f>IFERROR(VLOOKUP($B112,[1]NUM3B!$G$3:$T$143,5,FALSE),0)</f>
        <v>0</v>
      </c>
      <c r="I112" s="105">
        <f>IFERROR(VLOOKUP($B112,[1]NUM3B!$G$3:$T$143,6,FALSE),0)</f>
        <v>3</v>
      </c>
      <c r="J112" s="105">
        <f>IFERROR(VLOOKUP($B112,[1]NUM3B!$G$3:$T$143,7,FALSE),0)</f>
        <v>0</v>
      </c>
      <c r="K112" s="105">
        <f>IFERROR(VLOOKUP($B112,[1]NUM3B!$G$3:$T$143,8,FALSE),0)</f>
        <v>0</v>
      </c>
      <c r="L112" s="105">
        <f>IFERROR(VLOOKUP($B112,[1]NUM3B!$G$3:$T$143,9,FALSE),0)</f>
        <v>0</v>
      </c>
      <c r="M112" s="105">
        <f>IFERROR(VLOOKUP($B112,[1]NUM3B!$G$3:$T$143,10,FALSE),0)</f>
        <v>3</v>
      </c>
      <c r="N112" s="105">
        <f>IFERROR(VLOOKUP($B112,[1]NUM3B!$G$3:$T$143,11,FALSE),0)</f>
        <v>0</v>
      </c>
      <c r="O112" s="105">
        <f>IFERROR(VLOOKUP($B112,[1]NUM3B!$G$3:$T$143,12,FALSE),0)</f>
        <v>1</v>
      </c>
      <c r="P112" s="105">
        <f>IFERROR(VLOOKUP($B112,[1]NUM3B!$G$3:$T$143,13,FALSE),0)</f>
        <v>0</v>
      </c>
      <c r="Q112" s="85">
        <f t="shared" si="21"/>
        <v>9</v>
      </c>
      <c r="R112" s="105">
        <f>IFERROR(VLOOKUP($B112,[1]DEN3B!$G$3:$T$145,2,FALSE),0)</f>
        <v>2</v>
      </c>
      <c r="S112" s="105">
        <f>IFERROR(VLOOKUP($B112,[1]DEN3B!$G$3:$T$145,3,FALSE),0)</f>
        <v>0</v>
      </c>
      <c r="T112" s="105">
        <f>IFERROR(VLOOKUP($B112,[1]DEN3B!$G$3:$T$145,4,FALSE),0)</f>
        <v>1</v>
      </c>
      <c r="U112" s="105">
        <f>IFERROR(VLOOKUP($B112,[1]DEN3B!$G$3:$T$145,5,FALSE),0)</f>
        <v>2</v>
      </c>
      <c r="V112" s="105">
        <f>IFERROR(VLOOKUP($B112,[1]DEN3B!$G$3:$T$145,6,FALSE),0)</f>
        <v>0</v>
      </c>
      <c r="W112" s="105">
        <f>IFERROR(VLOOKUP($B112,[1]DEN3B!$G$3:$T$145,7,FALSE),0)</f>
        <v>0</v>
      </c>
      <c r="X112" s="105">
        <f>IFERROR(VLOOKUP($B112,[1]DEN3B!$G$3:$T$145,8,FALSE),0)</f>
        <v>1</v>
      </c>
      <c r="Y112" s="105">
        <f>IFERROR(VLOOKUP($B112,[1]DEN3B!$G$3:$T$145,9,FALSE),0)</f>
        <v>2</v>
      </c>
      <c r="Z112" s="105">
        <f>IFERROR(VLOOKUP($B112,[1]DEN3B!$G$3:$T$145,10,FALSE),0)</f>
        <v>1</v>
      </c>
      <c r="AA112" s="105">
        <f>IFERROR(VLOOKUP($B112,[1]DEN3B!$G$3:$T$145,11,FALSE),0)</f>
        <v>1</v>
      </c>
      <c r="AB112" s="105">
        <f>IFERROR(VLOOKUP($B112,[1]DEN3B!$G$3:$T$145,12,FALSE),0)</f>
        <v>0</v>
      </c>
      <c r="AC112" s="105">
        <f>IFERROR(VLOOKUP($B112,[1]DEN3B!$G$3:$T$145,13,FALSE),0)</f>
        <v>0</v>
      </c>
      <c r="AD112" s="85">
        <f t="shared" si="14"/>
        <v>10</v>
      </c>
    </row>
    <row r="113" spans="1:31" x14ac:dyDescent="0.25">
      <c r="A113" s="11" t="s">
        <v>123</v>
      </c>
      <c r="B113" s="63" t="s">
        <v>131</v>
      </c>
      <c r="C113" s="4"/>
      <c r="D113" s="4"/>
      <c r="E113" s="105">
        <f>IFERROR(VLOOKUP($B113,[1]NUM3B!$G$3:$T$143,2,FALSE),0)</f>
        <v>0</v>
      </c>
      <c r="F113" s="105">
        <f>IFERROR(VLOOKUP($B113,[1]NUM3B!$G$3:$T$143,3,FALSE),0)</f>
        <v>0</v>
      </c>
      <c r="G113" s="105">
        <f>IFERROR(VLOOKUP($B113,[1]NUM3B!$G$3:$T$143,4,FALSE),0)</f>
        <v>0</v>
      </c>
      <c r="H113" s="105">
        <f>IFERROR(VLOOKUP($B113,[1]NUM3B!$G$3:$T$143,5,FALSE),0)</f>
        <v>0</v>
      </c>
      <c r="I113" s="105">
        <f>IFERROR(VLOOKUP($B113,[1]NUM3B!$G$3:$T$143,6,FALSE),0)</f>
        <v>0</v>
      </c>
      <c r="J113" s="105">
        <f>IFERROR(VLOOKUP($B113,[1]NUM3B!$G$3:$T$143,7,FALSE),0)</f>
        <v>0</v>
      </c>
      <c r="K113" s="105">
        <f>IFERROR(VLOOKUP($B113,[1]NUM3B!$G$3:$T$143,8,FALSE),0)</f>
        <v>0</v>
      </c>
      <c r="L113" s="105">
        <f>IFERROR(VLOOKUP($B113,[1]NUM3B!$G$3:$T$143,9,FALSE),0)</f>
        <v>0</v>
      </c>
      <c r="M113" s="105">
        <f>IFERROR(VLOOKUP($B113,[1]NUM3B!$G$3:$T$143,10,FALSE),0)</f>
        <v>0</v>
      </c>
      <c r="N113" s="105">
        <f>IFERROR(VLOOKUP($B113,[1]NUM3B!$G$3:$T$143,11,FALSE),0)</f>
        <v>0</v>
      </c>
      <c r="O113" s="105">
        <f>IFERROR(VLOOKUP($B113,[1]NUM3B!$G$3:$T$143,12,FALSE),0)</f>
        <v>0</v>
      </c>
      <c r="P113" s="105">
        <f>IFERROR(VLOOKUP($B113,[1]NUM3B!$G$3:$T$143,13,FALSE),0)</f>
        <v>0</v>
      </c>
      <c r="Q113" s="85">
        <f t="shared" si="21"/>
        <v>0</v>
      </c>
      <c r="R113" s="105">
        <f>IFERROR(VLOOKUP($B113,[1]DEN3B!$G$3:$T$145,2,FALSE),0)</f>
        <v>0</v>
      </c>
      <c r="S113" s="105">
        <f>IFERROR(VLOOKUP($B113,[1]DEN3B!$G$3:$T$145,3,FALSE),0)</f>
        <v>0</v>
      </c>
      <c r="T113" s="105">
        <f>IFERROR(VLOOKUP($B113,[1]DEN3B!$G$3:$T$145,4,FALSE),0)</f>
        <v>0</v>
      </c>
      <c r="U113" s="105">
        <f>IFERROR(VLOOKUP($B113,[1]DEN3B!$G$3:$T$145,5,FALSE),0)</f>
        <v>0</v>
      </c>
      <c r="V113" s="105">
        <f>IFERROR(VLOOKUP($B113,[1]DEN3B!$G$3:$T$145,6,FALSE),0)</f>
        <v>0</v>
      </c>
      <c r="W113" s="105">
        <f>IFERROR(VLOOKUP($B113,[1]DEN3B!$G$3:$T$145,7,FALSE),0)</f>
        <v>0</v>
      </c>
      <c r="X113" s="105">
        <f>IFERROR(VLOOKUP($B113,[1]DEN3B!$G$3:$T$145,8,FALSE),0)</f>
        <v>0</v>
      </c>
      <c r="Y113" s="105">
        <f>IFERROR(VLOOKUP($B113,[1]DEN3B!$G$3:$T$145,9,FALSE),0)</f>
        <v>0</v>
      </c>
      <c r="Z113" s="105">
        <f>IFERROR(VLOOKUP($B113,[1]DEN3B!$G$3:$T$145,10,FALSE),0)</f>
        <v>0</v>
      </c>
      <c r="AA113" s="105">
        <f>IFERROR(VLOOKUP($B113,[1]DEN3B!$G$3:$T$145,11,FALSE),0)</f>
        <v>0</v>
      </c>
      <c r="AB113" s="105">
        <f>IFERROR(VLOOKUP($B113,[1]DEN3B!$G$3:$T$145,12,FALSE),0)</f>
        <v>0</v>
      </c>
      <c r="AC113" s="105">
        <f>IFERROR(VLOOKUP($B113,[1]DEN3B!$G$3:$T$145,13,FALSE),0)</f>
        <v>0</v>
      </c>
      <c r="AD113" s="85">
        <f t="shared" si="14"/>
        <v>0</v>
      </c>
    </row>
    <row r="114" spans="1:31" x14ac:dyDescent="0.25">
      <c r="A114" s="11" t="s">
        <v>123</v>
      </c>
      <c r="B114" s="63" t="s">
        <v>132</v>
      </c>
      <c r="C114" s="4"/>
      <c r="D114" s="4"/>
      <c r="E114" s="105">
        <f>IFERROR(VLOOKUP($B114,[1]NUM3B!$G$3:$T$143,2,FALSE),0)</f>
        <v>0</v>
      </c>
      <c r="F114" s="105">
        <f>IFERROR(VLOOKUP($B114,[1]NUM3B!$G$3:$T$143,3,FALSE),0)</f>
        <v>0</v>
      </c>
      <c r="G114" s="105">
        <f>IFERROR(VLOOKUP($B114,[1]NUM3B!$G$3:$T$143,4,FALSE),0)</f>
        <v>0</v>
      </c>
      <c r="H114" s="105">
        <f>IFERROR(VLOOKUP($B114,[1]NUM3B!$G$3:$T$143,5,FALSE),0)</f>
        <v>0</v>
      </c>
      <c r="I114" s="105">
        <f>IFERROR(VLOOKUP($B114,[1]NUM3B!$G$3:$T$143,6,FALSE),0)</f>
        <v>0</v>
      </c>
      <c r="J114" s="105">
        <f>IFERROR(VLOOKUP($B114,[1]NUM3B!$G$3:$T$143,7,FALSE),0)</f>
        <v>0</v>
      </c>
      <c r="K114" s="105">
        <f>IFERROR(VLOOKUP($B114,[1]NUM3B!$G$3:$T$143,8,FALSE),0)</f>
        <v>0</v>
      </c>
      <c r="L114" s="105">
        <f>IFERROR(VLOOKUP($B114,[1]NUM3B!$G$3:$T$143,9,FALSE),0)</f>
        <v>0</v>
      </c>
      <c r="M114" s="105">
        <f>IFERROR(VLOOKUP($B114,[1]NUM3B!$G$3:$T$143,10,FALSE),0)</f>
        <v>0</v>
      </c>
      <c r="N114" s="105">
        <f>IFERROR(VLOOKUP($B114,[1]NUM3B!$G$3:$T$143,11,FALSE),0)</f>
        <v>0</v>
      </c>
      <c r="O114" s="105">
        <f>IFERROR(VLOOKUP($B114,[1]NUM3B!$G$3:$T$143,12,FALSE),0)</f>
        <v>0</v>
      </c>
      <c r="P114" s="105">
        <f>IFERROR(VLOOKUP($B114,[1]NUM3B!$G$3:$T$143,13,FALSE),0)</f>
        <v>0</v>
      </c>
      <c r="Q114" s="85">
        <f t="shared" si="21"/>
        <v>0</v>
      </c>
      <c r="R114" s="105">
        <f>IFERROR(VLOOKUP($B114,[1]DEN3B!$G$3:$T$145,2,FALSE),0)</f>
        <v>0</v>
      </c>
      <c r="S114" s="105">
        <f>IFERROR(VLOOKUP($B114,[1]DEN3B!$G$3:$T$145,3,FALSE),0)</f>
        <v>0</v>
      </c>
      <c r="T114" s="105">
        <f>IFERROR(VLOOKUP($B114,[1]DEN3B!$G$3:$T$145,4,FALSE),0)</f>
        <v>0</v>
      </c>
      <c r="U114" s="105">
        <f>IFERROR(VLOOKUP($B114,[1]DEN3B!$G$3:$T$145,5,FALSE),0)</f>
        <v>0</v>
      </c>
      <c r="V114" s="105">
        <f>IFERROR(VLOOKUP($B114,[1]DEN3B!$G$3:$T$145,6,FALSE),0)</f>
        <v>0</v>
      </c>
      <c r="W114" s="105">
        <f>IFERROR(VLOOKUP($B114,[1]DEN3B!$G$3:$T$145,7,FALSE),0)</f>
        <v>0</v>
      </c>
      <c r="X114" s="105">
        <f>IFERROR(VLOOKUP($B114,[1]DEN3B!$G$3:$T$145,8,FALSE),0)</f>
        <v>0</v>
      </c>
      <c r="Y114" s="105">
        <f>IFERROR(VLOOKUP($B114,[1]DEN3B!$G$3:$T$145,9,FALSE),0)</f>
        <v>0</v>
      </c>
      <c r="Z114" s="105">
        <f>IFERROR(VLOOKUP($B114,[1]DEN3B!$G$3:$T$145,10,FALSE),0)</f>
        <v>0</v>
      </c>
      <c r="AA114" s="105">
        <f>IFERROR(VLOOKUP($B114,[1]DEN3B!$G$3:$T$145,11,FALSE),0)</f>
        <v>0</v>
      </c>
      <c r="AB114" s="105">
        <f>IFERROR(VLOOKUP($B114,[1]DEN3B!$G$3:$T$145,12,FALSE),0)</f>
        <v>0</v>
      </c>
      <c r="AC114" s="105">
        <f>IFERROR(VLOOKUP($B114,[1]DEN3B!$G$3:$T$145,13,FALSE),0)</f>
        <v>0</v>
      </c>
      <c r="AD114" s="85">
        <f t="shared" si="14"/>
        <v>0</v>
      </c>
    </row>
    <row r="115" spans="1:31" x14ac:dyDescent="0.25">
      <c r="A115" s="11" t="s">
        <v>123</v>
      </c>
      <c r="B115" s="63" t="s">
        <v>133</v>
      </c>
      <c r="C115" s="4"/>
      <c r="D115" s="4"/>
      <c r="E115" s="105">
        <f>IFERROR(VLOOKUP($B115,[1]NUM3B!$G$3:$T$143,2,FALSE),0)</f>
        <v>0</v>
      </c>
      <c r="F115" s="105">
        <f>IFERROR(VLOOKUP($B115,[1]NUM3B!$G$3:$T$143,3,FALSE),0)</f>
        <v>0</v>
      </c>
      <c r="G115" s="105">
        <f>IFERROR(VLOOKUP($B115,[1]NUM3B!$G$3:$T$143,4,FALSE),0)</f>
        <v>0</v>
      </c>
      <c r="H115" s="105">
        <f>IFERROR(VLOOKUP($B115,[1]NUM3B!$G$3:$T$143,5,FALSE),0)</f>
        <v>0</v>
      </c>
      <c r="I115" s="105">
        <f>IFERROR(VLOOKUP($B115,[1]NUM3B!$G$3:$T$143,6,FALSE),0)</f>
        <v>0</v>
      </c>
      <c r="J115" s="105">
        <f>IFERROR(VLOOKUP($B115,[1]NUM3B!$G$3:$T$143,7,FALSE),0)</f>
        <v>0</v>
      </c>
      <c r="K115" s="105">
        <f>IFERROR(VLOOKUP($B115,[1]NUM3B!$G$3:$T$143,8,FALSE),0)</f>
        <v>2</v>
      </c>
      <c r="L115" s="105">
        <f>IFERROR(VLOOKUP($B115,[1]NUM3B!$G$3:$T$143,9,FALSE),0)</f>
        <v>0</v>
      </c>
      <c r="M115" s="105">
        <f>IFERROR(VLOOKUP($B115,[1]NUM3B!$G$3:$T$143,10,FALSE),0)</f>
        <v>0</v>
      </c>
      <c r="N115" s="105">
        <f>IFERROR(VLOOKUP($B115,[1]NUM3B!$G$3:$T$143,11,FALSE),0)</f>
        <v>0</v>
      </c>
      <c r="O115" s="105">
        <f>IFERROR(VLOOKUP($B115,[1]NUM3B!$G$3:$T$143,12,FALSE),0)</f>
        <v>3</v>
      </c>
      <c r="P115" s="105">
        <f>IFERROR(VLOOKUP($B115,[1]NUM3B!$G$3:$T$143,13,FALSE),0)</f>
        <v>0</v>
      </c>
      <c r="Q115" s="85">
        <f t="shared" si="21"/>
        <v>5</v>
      </c>
      <c r="R115" s="105">
        <f>IFERROR(VLOOKUP($B115,[1]DEN3B!$G$3:$T$145,2,FALSE),0)</f>
        <v>0</v>
      </c>
      <c r="S115" s="105">
        <f>IFERROR(VLOOKUP($B115,[1]DEN3B!$G$3:$T$145,3,FALSE),0)</f>
        <v>1</v>
      </c>
      <c r="T115" s="105">
        <f>IFERROR(VLOOKUP($B115,[1]DEN3B!$G$3:$T$145,4,FALSE),0)</f>
        <v>0</v>
      </c>
      <c r="U115" s="105">
        <f>IFERROR(VLOOKUP($B115,[1]DEN3B!$G$3:$T$145,5,FALSE),0)</f>
        <v>1</v>
      </c>
      <c r="V115" s="105">
        <f>IFERROR(VLOOKUP($B115,[1]DEN3B!$G$3:$T$145,6,FALSE),0)</f>
        <v>0</v>
      </c>
      <c r="W115" s="105">
        <f>IFERROR(VLOOKUP($B115,[1]DEN3B!$G$3:$T$145,7,FALSE),0)</f>
        <v>0</v>
      </c>
      <c r="X115" s="105">
        <f>IFERROR(VLOOKUP($B115,[1]DEN3B!$G$3:$T$145,8,FALSE),0)</f>
        <v>1</v>
      </c>
      <c r="Y115" s="105">
        <f>IFERROR(VLOOKUP($B115,[1]DEN3B!$G$3:$T$145,9,FALSE),0)</f>
        <v>1</v>
      </c>
      <c r="Z115" s="105">
        <f>IFERROR(VLOOKUP($B115,[1]DEN3B!$G$3:$T$145,10,FALSE),0)</f>
        <v>1</v>
      </c>
      <c r="AA115" s="105">
        <f>IFERROR(VLOOKUP($B115,[1]DEN3B!$G$3:$T$145,11,FALSE),0)</f>
        <v>0</v>
      </c>
      <c r="AB115" s="105">
        <f>IFERROR(VLOOKUP($B115,[1]DEN3B!$G$3:$T$145,12,FALSE),0)</f>
        <v>1</v>
      </c>
      <c r="AC115" s="105">
        <f>IFERROR(VLOOKUP($B115,[1]DEN3B!$G$3:$T$145,13,FALSE),0)</f>
        <v>0</v>
      </c>
      <c r="AD115" s="85">
        <f t="shared" si="14"/>
        <v>6</v>
      </c>
    </row>
    <row r="116" spans="1:31" x14ac:dyDescent="0.25">
      <c r="A116" s="11" t="s">
        <v>123</v>
      </c>
      <c r="B116" s="63" t="s">
        <v>134</v>
      </c>
      <c r="C116" s="4"/>
      <c r="D116" s="4"/>
      <c r="E116" s="105">
        <f>IFERROR(VLOOKUP($B116,[1]NUM3B!$G$3:$T$143,2,FALSE),0)</f>
        <v>0</v>
      </c>
      <c r="F116" s="105">
        <f>IFERROR(VLOOKUP($B116,[1]NUM3B!$G$3:$T$143,3,FALSE),0)</f>
        <v>0</v>
      </c>
      <c r="G116" s="105">
        <f>IFERROR(VLOOKUP($B116,[1]NUM3B!$G$3:$T$143,4,FALSE),0)</f>
        <v>0</v>
      </c>
      <c r="H116" s="105">
        <f>IFERROR(VLOOKUP($B116,[1]NUM3B!$G$3:$T$143,5,FALSE),0)</f>
        <v>0</v>
      </c>
      <c r="I116" s="105">
        <f>IFERROR(VLOOKUP($B116,[1]NUM3B!$G$3:$T$143,6,FALSE),0)</f>
        <v>0</v>
      </c>
      <c r="J116" s="105">
        <f>IFERROR(VLOOKUP($B116,[1]NUM3B!$G$3:$T$143,7,FALSE),0)</f>
        <v>6</v>
      </c>
      <c r="K116" s="105">
        <f>IFERROR(VLOOKUP($B116,[1]NUM3B!$G$3:$T$143,8,FALSE),0)</f>
        <v>0</v>
      </c>
      <c r="L116" s="105">
        <f>IFERROR(VLOOKUP($B116,[1]NUM3B!$G$3:$T$143,9,FALSE),0)</f>
        <v>0</v>
      </c>
      <c r="M116" s="105">
        <f>IFERROR(VLOOKUP($B116,[1]NUM3B!$G$3:$T$143,10,FALSE),0)</f>
        <v>0</v>
      </c>
      <c r="N116" s="105">
        <f>IFERROR(VLOOKUP($B116,[1]NUM3B!$G$3:$T$143,11,FALSE),0)</f>
        <v>0</v>
      </c>
      <c r="O116" s="105">
        <f>IFERROR(VLOOKUP($B116,[1]NUM3B!$G$3:$T$143,12,FALSE),0)</f>
        <v>2</v>
      </c>
      <c r="P116" s="105">
        <f>IFERROR(VLOOKUP($B116,[1]NUM3B!$G$3:$T$143,13,FALSE),0)</f>
        <v>1</v>
      </c>
      <c r="Q116" s="85">
        <f t="shared" si="21"/>
        <v>9</v>
      </c>
      <c r="R116" s="105">
        <f>IFERROR(VLOOKUP($B116,[1]DEN3B!$G$3:$T$145,2,FALSE),0)</f>
        <v>3</v>
      </c>
      <c r="S116" s="105">
        <f>IFERROR(VLOOKUP($B116,[1]DEN3B!$G$3:$T$145,3,FALSE),0)</f>
        <v>0</v>
      </c>
      <c r="T116" s="105">
        <f>IFERROR(VLOOKUP($B116,[1]DEN3B!$G$3:$T$145,4,FALSE),0)</f>
        <v>1</v>
      </c>
      <c r="U116" s="105">
        <f>IFERROR(VLOOKUP($B116,[1]DEN3B!$G$3:$T$145,5,FALSE),0)</f>
        <v>1</v>
      </c>
      <c r="V116" s="105">
        <f>IFERROR(VLOOKUP($B116,[1]DEN3B!$G$3:$T$145,6,FALSE),0)</f>
        <v>0</v>
      </c>
      <c r="W116" s="105">
        <f>IFERROR(VLOOKUP($B116,[1]DEN3B!$G$3:$T$145,7,FALSE),0)</f>
        <v>0</v>
      </c>
      <c r="X116" s="105">
        <f>IFERROR(VLOOKUP($B116,[1]DEN3B!$G$3:$T$145,8,FALSE),0)</f>
        <v>1</v>
      </c>
      <c r="Y116" s="105">
        <f>IFERROR(VLOOKUP($B116,[1]DEN3B!$G$3:$T$145,9,FALSE),0)</f>
        <v>1</v>
      </c>
      <c r="Z116" s="105">
        <f>IFERROR(VLOOKUP($B116,[1]DEN3B!$G$3:$T$145,10,FALSE),0)</f>
        <v>0</v>
      </c>
      <c r="AA116" s="105">
        <f>IFERROR(VLOOKUP($B116,[1]DEN3B!$G$3:$T$145,11,FALSE),0)</f>
        <v>1</v>
      </c>
      <c r="AB116" s="105">
        <f>IFERROR(VLOOKUP($B116,[1]DEN3B!$G$3:$T$145,12,FALSE),0)</f>
        <v>1</v>
      </c>
      <c r="AC116" s="105">
        <f>IFERROR(VLOOKUP($B116,[1]DEN3B!$G$3:$T$145,13,FALSE),0)</f>
        <v>0</v>
      </c>
      <c r="AD116" s="85">
        <f t="shared" si="14"/>
        <v>9</v>
      </c>
    </row>
    <row r="117" spans="1:31" x14ac:dyDescent="0.25">
      <c r="A117" s="11" t="s">
        <v>123</v>
      </c>
      <c r="B117" s="63" t="s">
        <v>135</v>
      </c>
      <c r="C117" s="4"/>
      <c r="D117" s="4"/>
      <c r="E117" s="105">
        <f>IFERROR(VLOOKUP($B117,[1]NUM3B!$G$3:$T$143,2,FALSE),0)</f>
        <v>0</v>
      </c>
      <c r="F117" s="105">
        <f>IFERROR(VLOOKUP($B117,[1]NUM3B!$G$3:$T$143,3,FALSE),0)</f>
        <v>0</v>
      </c>
      <c r="G117" s="105">
        <f>IFERROR(VLOOKUP($B117,[1]NUM3B!$G$3:$T$143,4,FALSE),0)</f>
        <v>0</v>
      </c>
      <c r="H117" s="105">
        <f>IFERROR(VLOOKUP($B117,[1]NUM3B!$G$3:$T$143,5,FALSE),0)</f>
        <v>0</v>
      </c>
      <c r="I117" s="105">
        <f>IFERROR(VLOOKUP($B117,[1]NUM3B!$G$3:$T$143,6,FALSE),0)</f>
        <v>0</v>
      </c>
      <c r="J117" s="105">
        <f>IFERROR(VLOOKUP($B117,[1]NUM3B!$G$3:$T$143,7,FALSE),0)</f>
        <v>0</v>
      </c>
      <c r="K117" s="105">
        <f>IFERROR(VLOOKUP($B117,[1]NUM3B!$G$3:$T$143,8,FALSE),0)</f>
        <v>1</v>
      </c>
      <c r="L117" s="105">
        <f>IFERROR(VLOOKUP($B117,[1]NUM3B!$G$3:$T$143,9,FALSE),0)</f>
        <v>0</v>
      </c>
      <c r="M117" s="105">
        <f>IFERROR(VLOOKUP($B117,[1]NUM3B!$G$3:$T$143,10,FALSE),0)</f>
        <v>0</v>
      </c>
      <c r="N117" s="105">
        <f>IFERROR(VLOOKUP($B117,[1]NUM3B!$G$3:$T$143,11,FALSE),0)</f>
        <v>0</v>
      </c>
      <c r="O117" s="105">
        <f>IFERROR(VLOOKUP($B117,[1]NUM3B!$G$3:$T$143,12,FALSE),0)</f>
        <v>0</v>
      </c>
      <c r="P117" s="105">
        <f>IFERROR(VLOOKUP($B117,[1]NUM3B!$G$3:$T$143,13,FALSE),0)</f>
        <v>2</v>
      </c>
      <c r="Q117" s="85">
        <f t="shared" si="21"/>
        <v>3</v>
      </c>
      <c r="R117" s="105">
        <f>IFERROR(VLOOKUP($B117,[1]DEN3B!$G$3:$T$145,2,FALSE),0)</f>
        <v>0</v>
      </c>
      <c r="S117" s="105">
        <f>IFERROR(VLOOKUP($B117,[1]DEN3B!$G$3:$T$145,3,FALSE),0)</f>
        <v>0</v>
      </c>
      <c r="T117" s="105">
        <f>IFERROR(VLOOKUP($B117,[1]DEN3B!$G$3:$T$145,4,FALSE),0)</f>
        <v>0</v>
      </c>
      <c r="U117" s="105">
        <f>IFERROR(VLOOKUP($B117,[1]DEN3B!$G$3:$T$145,5,FALSE),0)</f>
        <v>1</v>
      </c>
      <c r="V117" s="105">
        <f>IFERROR(VLOOKUP($B117,[1]DEN3B!$G$3:$T$145,6,FALSE),0)</f>
        <v>0</v>
      </c>
      <c r="W117" s="105">
        <f>IFERROR(VLOOKUP($B117,[1]DEN3B!$G$3:$T$145,7,FALSE),0)</f>
        <v>0</v>
      </c>
      <c r="X117" s="105">
        <f>IFERROR(VLOOKUP($B117,[1]DEN3B!$G$3:$T$145,8,FALSE),0)</f>
        <v>0</v>
      </c>
      <c r="Y117" s="105">
        <f>IFERROR(VLOOKUP($B117,[1]DEN3B!$G$3:$T$145,9,FALSE),0)</f>
        <v>0</v>
      </c>
      <c r="Z117" s="105">
        <f>IFERROR(VLOOKUP($B117,[1]DEN3B!$G$3:$T$145,10,FALSE),0)</f>
        <v>0</v>
      </c>
      <c r="AA117" s="105">
        <f>IFERROR(VLOOKUP($B117,[1]DEN3B!$G$3:$T$145,11,FALSE),0)</f>
        <v>0</v>
      </c>
      <c r="AB117" s="105">
        <f>IFERROR(VLOOKUP($B117,[1]DEN3B!$G$3:$T$145,12,FALSE),0)</f>
        <v>1</v>
      </c>
      <c r="AC117" s="105">
        <f>IFERROR(VLOOKUP($B117,[1]DEN3B!$G$3:$T$145,13,FALSE),0)</f>
        <v>1</v>
      </c>
      <c r="AD117" s="85">
        <f t="shared" si="14"/>
        <v>3</v>
      </c>
    </row>
    <row r="118" spans="1:31" x14ac:dyDescent="0.25">
      <c r="A118" s="11" t="s">
        <v>123</v>
      </c>
      <c r="B118" s="63" t="s">
        <v>136</v>
      </c>
      <c r="C118" s="4"/>
      <c r="D118" s="4"/>
      <c r="E118" s="105">
        <f>IFERROR(VLOOKUP($B118,[1]NUM3B!$G$3:$T$143,2,FALSE),0)</f>
        <v>0</v>
      </c>
      <c r="F118" s="105">
        <f>IFERROR(VLOOKUP($B118,[1]NUM3B!$G$3:$T$143,3,FALSE),0)</f>
        <v>0</v>
      </c>
      <c r="G118" s="105">
        <f>IFERROR(VLOOKUP($B118,[1]NUM3B!$G$3:$T$143,4,FALSE),0)</f>
        <v>0</v>
      </c>
      <c r="H118" s="105">
        <f>IFERROR(VLOOKUP($B118,[1]NUM3B!$G$3:$T$143,5,FALSE),0)</f>
        <v>0</v>
      </c>
      <c r="I118" s="105">
        <f>IFERROR(VLOOKUP($B118,[1]NUM3B!$G$3:$T$143,6,FALSE),0)</f>
        <v>2</v>
      </c>
      <c r="J118" s="105">
        <f>IFERROR(VLOOKUP($B118,[1]NUM3B!$G$3:$T$143,7,FALSE),0)</f>
        <v>0</v>
      </c>
      <c r="K118" s="105">
        <f>IFERROR(VLOOKUP($B118,[1]NUM3B!$G$3:$T$143,8,FALSE),0)</f>
        <v>2</v>
      </c>
      <c r="L118" s="105">
        <f>IFERROR(VLOOKUP($B118,[1]NUM3B!$G$3:$T$143,9,FALSE),0)</f>
        <v>0</v>
      </c>
      <c r="M118" s="105">
        <f>IFERROR(VLOOKUP($B118,[1]NUM3B!$G$3:$T$143,10,FALSE),0)</f>
        <v>1</v>
      </c>
      <c r="N118" s="105">
        <f>IFERROR(VLOOKUP($B118,[1]NUM3B!$G$3:$T$143,11,FALSE),0)</f>
        <v>3</v>
      </c>
      <c r="O118" s="105">
        <f>IFERROR(VLOOKUP($B118,[1]NUM3B!$G$3:$T$143,12,FALSE),0)</f>
        <v>2</v>
      </c>
      <c r="P118" s="105">
        <f>IFERROR(VLOOKUP($B118,[1]NUM3B!$G$3:$T$143,13,FALSE),0)</f>
        <v>4</v>
      </c>
      <c r="Q118" s="85">
        <f t="shared" si="21"/>
        <v>14</v>
      </c>
      <c r="R118" s="105">
        <f>IFERROR(VLOOKUP($B118,[1]DEN3B!$G$3:$T$145,2,FALSE),0)</f>
        <v>0</v>
      </c>
      <c r="S118" s="105">
        <f>IFERROR(VLOOKUP($B118,[1]DEN3B!$G$3:$T$145,3,FALSE),0)</f>
        <v>0</v>
      </c>
      <c r="T118" s="105">
        <f>IFERROR(VLOOKUP($B118,[1]DEN3B!$G$3:$T$145,4,FALSE),0)</f>
        <v>0</v>
      </c>
      <c r="U118" s="105">
        <f>IFERROR(VLOOKUP($B118,[1]DEN3B!$G$3:$T$145,5,FALSE),0)</f>
        <v>2</v>
      </c>
      <c r="V118" s="105">
        <f>IFERROR(VLOOKUP($B118,[1]DEN3B!$G$3:$T$145,6,FALSE),0)</f>
        <v>0</v>
      </c>
      <c r="W118" s="105">
        <f>IFERROR(VLOOKUP($B118,[1]DEN3B!$G$3:$T$145,7,FALSE),0)</f>
        <v>0</v>
      </c>
      <c r="X118" s="105">
        <f>IFERROR(VLOOKUP($B118,[1]DEN3B!$G$3:$T$145,8,FALSE),0)</f>
        <v>0</v>
      </c>
      <c r="Y118" s="105">
        <f>IFERROR(VLOOKUP($B118,[1]DEN3B!$G$3:$T$145,9,FALSE),0)</f>
        <v>4</v>
      </c>
      <c r="Z118" s="105">
        <f>IFERROR(VLOOKUP($B118,[1]DEN3B!$G$3:$T$145,10,FALSE),0)</f>
        <v>2</v>
      </c>
      <c r="AA118" s="105">
        <f>IFERROR(VLOOKUP($B118,[1]DEN3B!$G$3:$T$145,11,FALSE),0)</f>
        <v>5</v>
      </c>
      <c r="AB118" s="105">
        <f>IFERROR(VLOOKUP($B118,[1]DEN3B!$G$3:$T$145,12,FALSE),0)</f>
        <v>2</v>
      </c>
      <c r="AC118" s="105">
        <f>IFERROR(VLOOKUP($B118,[1]DEN3B!$G$3:$T$145,13,FALSE),0)</f>
        <v>1</v>
      </c>
      <c r="AD118" s="85">
        <f t="shared" si="14"/>
        <v>16</v>
      </c>
    </row>
    <row r="119" spans="1:31" x14ac:dyDescent="0.25">
      <c r="A119" s="11" t="s">
        <v>123</v>
      </c>
      <c r="B119" s="63" t="s">
        <v>137</v>
      </c>
      <c r="C119" s="4"/>
      <c r="D119" s="4"/>
      <c r="E119" s="105">
        <f>IFERROR(VLOOKUP($B119,[1]NUM3B!$G$3:$T$143,2,FALSE),0)</f>
        <v>0</v>
      </c>
      <c r="F119" s="105">
        <f>IFERROR(VLOOKUP($B119,[1]NUM3B!$G$3:$T$143,3,FALSE),0)</f>
        <v>0</v>
      </c>
      <c r="G119" s="105">
        <f>IFERROR(VLOOKUP($B119,[1]NUM3B!$G$3:$T$143,4,FALSE),0)</f>
        <v>0</v>
      </c>
      <c r="H119" s="105">
        <f>IFERROR(VLOOKUP($B119,[1]NUM3B!$G$3:$T$143,5,FALSE),0)</f>
        <v>0</v>
      </c>
      <c r="I119" s="105">
        <f>IFERROR(VLOOKUP($B119,[1]NUM3B!$G$3:$T$143,6,FALSE),0)</f>
        <v>1</v>
      </c>
      <c r="J119" s="105">
        <f>IFERROR(VLOOKUP($B119,[1]NUM3B!$G$3:$T$143,7,FALSE),0)</f>
        <v>0</v>
      </c>
      <c r="K119" s="105">
        <f>IFERROR(VLOOKUP($B119,[1]NUM3B!$G$3:$T$143,8,FALSE),0)</f>
        <v>1</v>
      </c>
      <c r="L119" s="105">
        <f>IFERROR(VLOOKUP($B119,[1]NUM3B!$G$3:$T$143,9,FALSE),0)</f>
        <v>2</v>
      </c>
      <c r="M119" s="105">
        <f>IFERROR(VLOOKUP($B119,[1]NUM3B!$G$3:$T$143,10,FALSE),0)</f>
        <v>0</v>
      </c>
      <c r="N119" s="105">
        <f>IFERROR(VLOOKUP($B119,[1]NUM3B!$G$3:$T$143,11,FALSE),0)</f>
        <v>1</v>
      </c>
      <c r="O119" s="105">
        <f>IFERROR(VLOOKUP($B119,[1]NUM3B!$G$3:$T$143,12,FALSE),0)</f>
        <v>2</v>
      </c>
      <c r="P119" s="105">
        <f>IFERROR(VLOOKUP($B119,[1]NUM3B!$G$3:$T$143,13,FALSE),0)</f>
        <v>3</v>
      </c>
      <c r="Q119" s="85">
        <f t="shared" si="21"/>
        <v>10</v>
      </c>
      <c r="R119" s="105">
        <f>IFERROR(VLOOKUP($B119,[1]DEN3B!$G$3:$T$145,2,FALSE),0)</f>
        <v>2</v>
      </c>
      <c r="S119" s="105">
        <f>IFERROR(VLOOKUP($B119,[1]DEN3B!$G$3:$T$145,3,FALSE),0)</f>
        <v>0</v>
      </c>
      <c r="T119" s="105">
        <f>IFERROR(VLOOKUP($B119,[1]DEN3B!$G$3:$T$145,4,FALSE),0)</f>
        <v>0</v>
      </c>
      <c r="U119" s="105">
        <f>IFERROR(VLOOKUP($B119,[1]DEN3B!$G$3:$T$145,5,FALSE),0)</f>
        <v>1</v>
      </c>
      <c r="V119" s="105">
        <f>IFERROR(VLOOKUP($B119,[1]DEN3B!$G$3:$T$145,6,FALSE),0)</f>
        <v>0</v>
      </c>
      <c r="W119" s="105">
        <f>IFERROR(VLOOKUP($B119,[1]DEN3B!$G$3:$T$145,7,FALSE),0)</f>
        <v>1</v>
      </c>
      <c r="X119" s="105">
        <f>IFERROR(VLOOKUP($B119,[1]DEN3B!$G$3:$T$145,8,FALSE),0)</f>
        <v>0</v>
      </c>
      <c r="Y119" s="105">
        <f>IFERROR(VLOOKUP($B119,[1]DEN3B!$G$3:$T$145,9,FALSE),0)</f>
        <v>3</v>
      </c>
      <c r="Z119" s="105">
        <f>IFERROR(VLOOKUP($B119,[1]DEN3B!$G$3:$T$145,10,FALSE),0)</f>
        <v>0</v>
      </c>
      <c r="AA119" s="105">
        <f>IFERROR(VLOOKUP($B119,[1]DEN3B!$G$3:$T$145,11,FALSE),0)</f>
        <v>2</v>
      </c>
      <c r="AB119" s="105">
        <f>IFERROR(VLOOKUP($B119,[1]DEN3B!$G$3:$T$145,12,FALSE),0)</f>
        <v>2</v>
      </c>
      <c r="AC119" s="105">
        <f>IFERROR(VLOOKUP($B119,[1]DEN3B!$G$3:$T$145,13,FALSE),0)</f>
        <v>0</v>
      </c>
      <c r="AD119" s="85">
        <f t="shared" si="14"/>
        <v>11</v>
      </c>
    </row>
    <row r="120" spans="1:31" x14ac:dyDescent="0.25">
      <c r="A120" s="11" t="s">
        <v>123</v>
      </c>
      <c r="B120" s="63" t="s">
        <v>138</v>
      </c>
      <c r="C120" s="4"/>
      <c r="D120" s="4"/>
      <c r="E120" s="105">
        <f>IFERROR(VLOOKUP($B120,[1]NUM3B!$G$3:$T$143,2,FALSE),0)</f>
        <v>8</v>
      </c>
      <c r="F120" s="105">
        <f>IFERROR(VLOOKUP($B120,[1]NUM3B!$G$3:$T$143,3,FALSE),0)</f>
        <v>2</v>
      </c>
      <c r="G120" s="105">
        <f>IFERROR(VLOOKUP($B120,[1]NUM3B!$G$3:$T$143,4,FALSE),0)</f>
        <v>6</v>
      </c>
      <c r="H120" s="105">
        <f>IFERROR(VLOOKUP($B120,[1]NUM3B!$G$3:$T$143,5,FALSE),0)</f>
        <v>7</v>
      </c>
      <c r="I120" s="105">
        <f>IFERROR(VLOOKUP($B120,[1]NUM3B!$G$3:$T$143,6,FALSE),0)</f>
        <v>12</v>
      </c>
      <c r="J120" s="105">
        <f>IFERROR(VLOOKUP($B120,[1]NUM3B!$G$3:$T$143,7,FALSE),0)</f>
        <v>7</v>
      </c>
      <c r="K120" s="105">
        <f>IFERROR(VLOOKUP($B120,[1]NUM3B!$G$3:$T$143,8,FALSE),0)</f>
        <v>1</v>
      </c>
      <c r="L120" s="105">
        <f>IFERROR(VLOOKUP($B120,[1]NUM3B!$G$3:$T$143,9,FALSE),0)</f>
        <v>6</v>
      </c>
      <c r="M120" s="105">
        <f>IFERROR(VLOOKUP($B120,[1]NUM3B!$G$3:$T$143,10,FALSE),0)</f>
        <v>5</v>
      </c>
      <c r="N120" s="105">
        <f>IFERROR(VLOOKUP($B120,[1]NUM3B!$G$3:$T$143,11,FALSE),0)</f>
        <v>7</v>
      </c>
      <c r="O120" s="105">
        <f>IFERROR(VLOOKUP($B120,[1]NUM3B!$G$3:$T$143,12,FALSE),0)</f>
        <v>6</v>
      </c>
      <c r="P120" s="105">
        <f>IFERROR(VLOOKUP($B120,[1]NUM3B!$G$3:$T$143,13,FALSE),0)</f>
        <v>6</v>
      </c>
      <c r="Q120" s="85">
        <f t="shared" si="21"/>
        <v>73</v>
      </c>
      <c r="R120" s="105">
        <f>IFERROR(VLOOKUP($B120,[1]DEN3B!$G$3:$T$145,2,FALSE),0)</f>
        <v>3</v>
      </c>
      <c r="S120" s="105">
        <f>IFERROR(VLOOKUP($B120,[1]DEN3B!$G$3:$T$145,3,FALSE),0)</f>
        <v>7</v>
      </c>
      <c r="T120" s="105">
        <f>IFERROR(VLOOKUP($B120,[1]DEN3B!$G$3:$T$145,4,FALSE),0)</f>
        <v>6</v>
      </c>
      <c r="U120" s="105">
        <f>IFERROR(VLOOKUP($B120,[1]DEN3B!$G$3:$T$145,5,FALSE),0)</f>
        <v>5</v>
      </c>
      <c r="V120" s="105">
        <f>IFERROR(VLOOKUP($B120,[1]DEN3B!$G$3:$T$145,6,FALSE),0)</f>
        <v>4</v>
      </c>
      <c r="W120" s="105">
        <f>IFERROR(VLOOKUP($B120,[1]DEN3B!$G$3:$T$145,7,FALSE),0)</f>
        <v>8</v>
      </c>
      <c r="X120" s="105">
        <f>IFERROR(VLOOKUP($B120,[1]DEN3B!$G$3:$T$145,8,FALSE),0)</f>
        <v>6</v>
      </c>
      <c r="Y120" s="105">
        <f>IFERROR(VLOOKUP($B120,[1]DEN3B!$G$3:$T$145,9,FALSE),0)</f>
        <v>12</v>
      </c>
      <c r="Z120" s="105">
        <f>IFERROR(VLOOKUP($B120,[1]DEN3B!$G$3:$T$145,10,FALSE),0)</f>
        <v>5</v>
      </c>
      <c r="AA120" s="105">
        <f>IFERROR(VLOOKUP($B120,[1]DEN3B!$G$3:$T$145,11,FALSE),0)</f>
        <v>7</v>
      </c>
      <c r="AB120" s="105">
        <f>IFERROR(VLOOKUP($B120,[1]DEN3B!$G$3:$T$145,12,FALSE),0)</f>
        <v>8</v>
      </c>
      <c r="AC120" s="105">
        <f>IFERROR(VLOOKUP($B120,[1]DEN3B!$G$3:$T$145,13,FALSE),0)</f>
        <v>9</v>
      </c>
      <c r="AD120" s="85">
        <f>SUM(R120:AC120)</f>
        <v>80</v>
      </c>
    </row>
    <row r="121" spans="1:31" x14ac:dyDescent="0.25">
      <c r="A121" s="11" t="s">
        <v>123</v>
      </c>
      <c r="B121" s="63" t="s">
        <v>139</v>
      </c>
      <c r="C121" s="4"/>
      <c r="D121" s="4"/>
      <c r="E121" s="105">
        <f>IFERROR(VLOOKUP($B121,[1]NUM3B!$G$3:$T$143,2,FALSE),0)</f>
        <v>3</v>
      </c>
      <c r="F121" s="105">
        <f>IFERROR(VLOOKUP($B121,[1]NUM3B!$G$3:$T$143,3,FALSE),0)</f>
        <v>5</v>
      </c>
      <c r="G121" s="105">
        <f>IFERROR(VLOOKUP($B121,[1]NUM3B!$G$3:$T$143,4,FALSE),0)</f>
        <v>2</v>
      </c>
      <c r="H121" s="105">
        <f>IFERROR(VLOOKUP($B121,[1]NUM3B!$G$3:$T$143,5,FALSE),0)</f>
        <v>2</v>
      </c>
      <c r="I121" s="105">
        <f>IFERROR(VLOOKUP($B121,[1]NUM3B!$G$3:$T$143,6,FALSE),0)</f>
        <v>10</v>
      </c>
      <c r="J121" s="105">
        <f>IFERROR(VLOOKUP($B121,[1]NUM3B!$G$3:$T$143,7,FALSE),0)</f>
        <v>1</v>
      </c>
      <c r="K121" s="105">
        <f>IFERROR(VLOOKUP($B121,[1]NUM3B!$G$3:$T$143,8,FALSE),0)</f>
        <v>2</v>
      </c>
      <c r="L121" s="105">
        <f>IFERROR(VLOOKUP($B121,[1]NUM3B!$G$3:$T$143,9,FALSE),0)</f>
        <v>0</v>
      </c>
      <c r="M121" s="105">
        <f>IFERROR(VLOOKUP($B121,[1]NUM3B!$G$3:$T$143,10,FALSE),0)</f>
        <v>1</v>
      </c>
      <c r="N121" s="105">
        <f>IFERROR(VLOOKUP($B121,[1]NUM3B!$G$3:$T$143,11,FALSE),0)</f>
        <v>0</v>
      </c>
      <c r="O121" s="105">
        <f>IFERROR(VLOOKUP($B121,[1]NUM3B!$G$3:$T$143,12,FALSE),0)</f>
        <v>2</v>
      </c>
      <c r="P121" s="105">
        <f>IFERROR(VLOOKUP($B121,[1]NUM3B!$G$3:$T$143,13,FALSE),0)</f>
        <v>5</v>
      </c>
      <c r="Q121" s="85">
        <f t="shared" si="21"/>
        <v>33</v>
      </c>
      <c r="R121" s="105">
        <f>IFERROR(VLOOKUP($B121,[1]DEN3B!$G$3:$T$145,2,FALSE),0)</f>
        <v>6</v>
      </c>
      <c r="S121" s="105">
        <f>IFERROR(VLOOKUP($B121,[1]DEN3B!$G$3:$T$145,3,FALSE),0)</f>
        <v>1</v>
      </c>
      <c r="T121" s="105">
        <f>IFERROR(VLOOKUP($B121,[1]DEN3B!$G$3:$T$145,4,FALSE),0)</f>
        <v>2</v>
      </c>
      <c r="U121" s="105">
        <f>IFERROR(VLOOKUP($B121,[1]DEN3B!$G$3:$T$145,5,FALSE),0)</f>
        <v>3</v>
      </c>
      <c r="V121" s="105">
        <f>IFERROR(VLOOKUP($B121,[1]DEN3B!$G$3:$T$145,6,FALSE),0)</f>
        <v>5</v>
      </c>
      <c r="W121" s="105">
        <f>IFERROR(VLOOKUP($B121,[1]DEN3B!$G$3:$T$145,7,FALSE),0)</f>
        <v>6</v>
      </c>
      <c r="X121" s="105">
        <f>IFERROR(VLOOKUP($B121,[1]DEN3B!$G$3:$T$145,8,FALSE),0)</f>
        <v>0</v>
      </c>
      <c r="Y121" s="105">
        <f>IFERROR(VLOOKUP($B121,[1]DEN3B!$G$3:$T$145,9,FALSE),0)</f>
        <v>5</v>
      </c>
      <c r="Z121" s="105">
        <f>IFERROR(VLOOKUP($B121,[1]DEN3B!$G$3:$T$145,10,FALSE),0)</f>
        <v>4</v>
      </c>
      <c r="AA121" s="105">
        <f>IFERROR(VLOOKUP($B121,[1]DEN3B!$G$3:$T$145,11,FALSE),0)</f>
        <v>2</v>
      </c>
      <c r="AB121" s="105">
        <f>IFERROR(VLOOKUP($B121,[1]DEN3B!$G$3:$T$145,12,FALSE),0)</f>
        <v>3</v>
      </c>
      <c r="AC121" s="105">
        <f>IFERROR(VLOOKUP($B121,[1]DEN3B!$G$3:$T$145,13,FALSE),0)</f>
        <v>5</v>
      </c>
      <c r="AD121" s="85">
        <f>SUM(R121:AC121)</f>
        <v>42</v>
      </c>
    </row>
    <row r="122" spans="1:31" x14ac:dyDescent="0.25">
      <c r="A122" s="11" t="s">
        <v>123</v>
      </c>
      <c r="B122" s="3" t="s">
        <v>140</v>
      </c>
      <c r="C122" s="4"/>
      <c r="D122" s="4"/>
      <c r="E122" s="105">
        <f>IFERROR(VLOOKUP($B122,[1]NUM3B!$G$3:$T$143,2,FALSE),0)</f>
        <v>4</v>
      </c>
      <c r="F122" s="105">
        <f>IFERROR(VLOOKUP($B122,[1]NUM3B!$G$3:$T$143,3,FALSE),0)</f>
        <v>0</v>
      </c>
      <c r="G122" s="105">
        <f>IFERROR(VLOOKUP($B122,[1]NUM3B!$G$3:$T$143,4,FALSE),0)</f>
        <v>1</v>
      </c>
      <c r="H122" s="105">
        <f>IFERROR(VLOOKUP($B122,[1]NUM3B!$G$3:$T$143,5,FALSE),0)</f>
        <v>2</v>
      </c>
      <c r="I122" s="105">
        <f>IFERROR(VLOOKUP($B122,[1]NUM3B!$G$3:$T$143,6,FALSE),0)</f>
        <v>2</v>
      </c>
      <c r="J122" s="105">
        <f>IFERROR(VLOOKUP($B122,[1]NUM3B!$G$3:$T$143,7,FALSE),0)</f>
        <v>4</v>
      </c>
      <c r="K122" s="105">
        <f>IFERROR(VLOOKUP($B122,[1]NUM3B!$G$3:$T$143,8,FALSE),0)</f>
        <v>3</v>
      </c>
      <c r="L122" s="105">
        <f>IFERROR(VLOOKUP($B122,[1]NUM3B!$G$3:$T$143,9,FALSE),0)</f>
        <v>1</v>
      </c>
      <c r="M122" s="105">
        <f>IFERROR(VLOOKUP($B122,[1]NUM3B!$G$3:$T$143,10,FALSE),0)</f>
        <v>3</v>
      </c>
      <c r="N122" s="105">
        <f>IFERROR(VLOOKUP($B122,[1]NUM3B!$G$3:$T$143,11,FALSE),0)</f>
        <v>1</v>
      </c>
      <c r="O122" s="105">
        <f>IFERROR(VLOOKUP($B122,[1]NUM3B!$G$3:$T$143,12,FALSE),0)</f>
        <v>2</v>
      </c>
      <c r="P122" s="105">
        <f>IFERROR(VLOOKUP($B122,[1]NUM3B!$G$3:$T$143,13,FALSE),0)</f>
        <v>6</v>
      </c>
      <c r="Q122" s="85">
        <f t="shared" si="21"/>
        <v>29</v>
      </c>
      <c r="R122" s="105">
        <f>IFERROR(VLOOKUP($B122,[1]DEN3B!$G$3:$T$145,2,FALSE),0)</f>
        <v>1</v>
      </c>
      <c r="S122" s="105">
        <f>IFERROR(VLOOKUP($B122,[1]DEN3B!$G$3:$T$145,3,FALSE),0)</f>
        <v>1</v>
      </c>
      <c r="T122" s="105">
        <f>IFERROR(VLOOKUP($B122,[1]DEN3B!$G$3:$T$145,4,FALSE),0)</f>
        <v>5</v>
      </c>
      <c r="U122" s="105">
        <f>IFERROR(VLOOKUP($B122,[1]DEN3B!$G$3:$T$145,5,FALSE),0)</f>
        <v>0</v>
      </c>
      <c r="V122" s="105">
        <f>IFERROR(VLOOKUP($B122,[1]DEN3B!$G$3:$T$145,6,FALSE),0)</f>
        <v>8</v>
      </c>
      <c r="W122" s="105">
        <f>IFERROR(VLOOKUP($B122,[1]DEN3B!$G$3:$T$145,7,FALSE),0)</f>
        <v>2</v>
      </c>
      <c r="X122" s="105">
        <f>IFERROR(VLOOKUP($B122,[1]DEN3B!$G$3:$T$145,8,FALSE),0)</f>
        <v>1</v>
      </c>
      <c r="Y122" s="105">
        <f>IFERROR(VLOOKUP($B122,[1]DEN3B!$G$3:$T$145,9,FALSE),0)</f>
        <v>2</v>
      </c>
      <c r="Z122" s="105">
        <f>IFERROR(VLOOKUP($B122,[1]DEN3B!$G$3:$T$145,10,FALSE),0)</f>
        <v>1</v>
      </c>
      <c r="AA122" s="105">
        <f>IFERROR(VLOOKUP($B122,[1]DEN3B!$G$3:$T$145,11,FALSE),0)</f>
        <v>4</v>
      </c>
      <c r="AB122" s="105">
        <f>IFERROR(VLOOKUP($B122,[1]DEN3B!$G$3:$T$145,12,FALSE),0)</f>
        <v>1</v>
      </c>
      <c r="AC122" s="105">
        <f>IFERROR(VLOOKUP($B122,[1]DEN3B!$G$3:$T$145,13,FALSE),0)</f>
        <v>5</v>
      </c>
      <c r="AD122" s="85">
        <f>SUM(R122:AC122)</f>
        <v>31</v>
      </c>
    </row>
    <row r="123" spans="1:31" x14ac:dyDescent="0.25">
      <c r="A123" s="11" t="s">
        <v>123</v>
      </c>
      <c r="B123" s="3" t="s">
        <v>141</v>
      </c>
      <c r="C123" s="4"/>
      <c r="D123" s="4"/>
      <c r="E123" s="105">
        <f>IFERROR(VLOOKUP($B123,[1]NUM3B!$G$3:$T$143,2,FALSE),0)</f>
        <v>2</v>
      </c>
      <c r="F123" s="105">
        <f>IFERROR(VLOOKUP($B123,[1]NUM3B!$G$3:$T$143,3,FALSE),0)</f>
        <v>0</v>
      </c>
      <c r="G123" s="105">
        <f>IFERROR(VLOOKUP($B123,[1]NUM3B!$G$3:$T$143,4,FALSE),0)</f>
        <v>1</v>
      </c>
      <c r="H123" s="105">
        <f>IFERROR(VLOOKUP($B123,[1]NUM3B!$G$3:$T$143,5,FALSE),0)</f>
        <v>0</v>
      </c>
      <c r="I123" s="105">
        <f>IFERROR(VLOOKUP($B123,[1]NUM3B!$G$3:$T$143,6,FALSE),0)</f>
        <v>1</v>
      </c>
      <c r="J123" s="105">
        <f>IFERROR(VLOOKUP($B123,[1]NUM3B!$G$3:$T$143,7,FALSE),0)</f>
        <v>1</v>
      </c>
      <c r="K123" s="105">
        <f>IFERROR(VLOOKUP($B123,[1]NUM3B!$G$3:$T$143,8,FALSE),0)</f>
        <v>2</v>
      </c>
      <c r="L123" s="105">
        <f>IFERROR(VLOOKUP($B123,[1]NUM3B!$G$3:$T$143,9,FALSE),0)</f>
        <v>3</v>
      </c>
      <c r="M123" s="105">
        <f>IFERROR(VLOOKUP($B123,[1]NUM3B!$G$3:$T$143,10,FALSE),0)</f>
        <v>0</v>
      </c>
      <c r="N123" s="105">
        <f>IFERROR(VLOOKUP($B123,[1]NUM3B!$G$3:$T$143,11,FALSE),0)</f>
        <v>1</v>
      </c>
      <c r="O123" s="105">
        <f>IFERROR(VLOOKUP($B123,[1]NUM3B!$G$3:$T$143,12,FALSE),0)</f>
        <v>0</v>
      </c>
      <c r="P123" s="105">
        <f>IFERROR(VLOOKUP($B123,[1]NUM3B!$G$3:$T$143,13,FALSE),0)</f>
        <v>7</v>
      </c>
      <c r="Q123" s="85">
        <f t="shared" si="21"/>
        <v>18</v>
      </c>
      <c r="R123" s="105">
        <f>IFERROR(VLOOKUP($B123,[1]DEN3B!$G$3:$T$145,2,FALSE),0)</f>
        <v>1</v>
      </c>
      <c r="S123" s="105">
        <f>IFERROR(VLOOKUP($B123,[1]DEN3B!$G$3:$T$145,3,FALSE),0)</f>
        <v>1</v>
      </c>
      <c r="T123" s="105">
        <f>IFERROR(VLOOKUP($B123,[1]DEN3B!$G$3:$T$145,4,FALSE),0)</f>
        <v>1</v>
      </c>
      <c r="U123" s="105">
        <f>IFERROR(VLOOKUP($B123,[1]DEN3B!$G$3:$T$145,5,FALSE),0)</f>
        <v>1</v>
      </c>
      <c r="V123" s="105">
        <f>IFERROR(VLOOKUP($B123,[1]DEN3B!$G$3:$T$145,6,FALSE),0)</f>
        <v>0</v>
      </c>
      <c r="W123" s="105">
        <f>IFERROR(VLOOKUP($B123,[1]DEN3B!$G$3:$T$145,7,FALSE),0)</f>
        <v>4</v>
      </c>
      <c r="X123" s="105">
        <f>IFERROR(VLOOKUP($B123,[1]DEN3B!$G$3:$T$145,8,FALSE),0)</f>
        <v>1</v>
      </c>
      <c r="Y123" s="105">
        <f>IFERROR(VLOOKUP($B123,[1]DEN3B!$G$3:$T$145,9,FALSE),0)</f>
        <v>1</v>
      </c>
      <c r="Z123" s="105">
        <f>IFERROR(VLOOKUP($B123,[1]DEN3B!$G$3:$T$145,10,FALSE),0)</f>
        <v>1</v>
      </c>
      <c r="AA123" s="105">
        <f>IFERROR(VLOOKUP($B123,[1]DEN3B!$G$3:$T$145,11,FALSE),0)</f>
        <v>1</v>
      </c>
      <c r="AB123" s="105">
        <f>IFERROR(VLOOKUP($B123,[1]DEN3B!$G$3:$T$145,12,FALSE),0)</f>
        <v>1</v>
      </c>
      <c r="AC123" s="105">
        <f>IFERROR(VLOOKUP($B123,[1]DEN3B!$G$3:$T$145,13,FALSE),0)</f>
        <v>3</v>
      </c>
      <c r="AD123" s="85">
        <f>SUM(R123:AC123)</f>
        <v>16</v>
      </c>
    </row>
    <row r="124" spans="1:31" x14ac:dyDescent="0.25">
      <c r="A124" s="137" t="s">
        <v>237</v>
      </c>
      <c r="B124" s="138"/>
      <c r="C124" s="57">
        <f>D124/'Metas Muni'!J14</f>
        <v>1.037037037037037</v>
      </c>
      <c r="D124" s="58">
        <f>Q124/AD124</f>
        <v>0.93333333333333335</v>
      </c>
      <c r="E124" s="101">
        <f>SUM(E106:E123)</f>
        <v>59</v>
      </c>
      <c r="F124" s="101">
        <f t="shared" ref="F124:Q124" si="22">SUM(F106:F123)</f>
        <v>59</v>
      </c>
      <c r="G124" s="101">
        <f t="shared" si="22"/>
        <v>71</v>
      </c>
      <c r="H124" s="101">
        <f t="shared" si="22"/>
        <v>68</v>
      </c>
      <c r="I124" s="101">
        <f t="shared" si="22"/>
        <v>89</v>
      </c>
      <c r="J124" s="101">
        <f t="shared" si="22"/>
        <v>88</v>
      </c>
      <c r="K124" s="101">
        <f t="shared" si="22"/>
        <v>69</v>
      </c>
      <c r="L124" s="101">
        <f t="shared" si="22"/>
        <v>72</v>
      </c>
      <c r="M124" s="101">
        <f>SUM(M106:M123)</f>
        <v>65</v>
      </c>
      <c r="N124" s="101">
        <f>SUM(N106:N123)</f>
        <v>142</v>
      </c>
      <c r="O124" s="101">
        <f>SUM(O106:O123)</f>
        <v>128</v>
      </c>
      <c r="P124" s="101">
        <f>SUM(P106:P123)</f>
        <v>238</v>
      </c>
      <c r="Q124" s="101">
        <f t="shared" si="22"/>
        <v>1148</v>
      </c>
      <c r="R124" s="101">
        <f>SUM(R106:R123)</f>
        <v>107</v>
      </c>
      <c r="S124" s="101">
        <f>SUM(S106:S123)</f>
        <v>84</v>
      </c>
      <c r="T124" s="101">
        <f t="shared" ref="T124:AD124" si="23">SUM(T106:T123)</f>
        <v>102</v>
      </c>
      <c r="U124" s="101">
        <f t="shared" si="23"/>
        <v>99</v>
      </c>
      <c r="V124" s="101">
        <f t="shared" si="23"/>
        <v>106</v>
      </c>
      <c r="W124" s="101">
        <f t="shared" si="23"/>
        <v>109</v>
      </c>
      <c r="X124" s="101">
        <f t="shared" si="23"/>
        <v>86</v>
      </c>
      <c r="Y124" s="101">
        <f t="shared" si="23"/>
        <v>136</v>
      </c>
      <c r="Z124" s="101">
        <f t="shared" si="23"/>
        <v>91</v>
      </c>
      <c r="AA124" s="101">
        <f t="shared" si="23"/>
        <v>131</v>
      </c>
      <c r="AB124" s="101">
        <f>SUM(AB106:AB123)</f>
        <v>96</v>
      </c>
      <c r="AC124" s="101">
        <f>SUM(AC106:AC123)</f>
        <v>83</v>
      </c>
      <c r="AD124" s="101">
        <f t="shared" si="23"/>
        <v>1230</v>
      </c>
      <c r="AE124" s="13"/>
    </row>
    <row r="125" spans="1:31" x14ac:dyDescent="0.25">
      <c r="A125" s="11" t="s">
        <v>143</v>
      </c>
      <c r="B125" s="63" t="s">
        <v>144</v>
      </c>
      <c r="C125" s="4"/>
      <c r="D125" s="4"/>
      <c r="E125" s="105">
        <f>IFERROR(VLOOKUP($B125,[1]NUM3B!$G$3:$T$143,2,FALSE),0)</f>
        <v>0</v>
      </c>
      <c r="F125" s="105">
        <f>IFERROR(VLOOKUP($B125,[1]NUM3B!$G$3:$T$143,3,FALSE),0)</f>
        <v>0</v>
      </c>
      <c r="G125" s="105">
        <f>IFERROR(VLOOKUP($B125,[1]NUM3B!$G$3:$T$143,4,FALSE),0)</f>
        <v>0</v>
      </c>
      <c r="H125" s="105">
        <f>IFERROR(VLOOKUP($B125,[1]NUM3B!$G$3:$T$143,5,FALSE),0)</f>
        <v>0</v>
      </c>
      <c r="I125" s="105">
        <f>IFERROR(VLOOKUP($B125,[1]NUM3B!$G$3:$T$143,6,FALSE),0)</f>
        <v>0</v>
      </c>
      <c r="J125" s="105">
        <f>IFERROR(VLOOKUP($B125,[1]NUM3B!$G$3:$T$143,7,FALSE),0)</f>
        <v>0</v>
      </c>
      <c r="K125" s="105">
        <f>IFERROR(VLOOKUP($B125,[1]NUM3B!$G$3:$T$143,8,FALSE),0)</f>
        <v>0</v>
      </c>
      <c r="L125" s="105">
        <f>IFERROR(VLOOKUP($B125,[1]NUM3B!$G$3:$T$143,9,FALSE),0)</f>
        <v>0</v>
      </c>
      <c r="M125" s="105">
        <f>IFERROR(VLOOKUP($B125,[1]NUM3B!$G$3:$T$143,10,FALSE),0)</f>
        <v>0</v>
      </c>
      <c r="N125" s="105">
        <f>IFERROR(VLOOKUP($B125,[1]NUM3B!$G$3:$T$143,11,FALSE),0)</f>
        <v>2</v>
      </c>
      <c r="O125" s="105">
        <f>IFERROR(VLOOKUP($B125,[1]NUM3B!$G$3:$T$143,12,FALSE),0)</f>
        <v>0</v>
      </c>
      <c r="P125" s="105">
        <f>IFERROR(VLOOKUP($B125,[1]NUM3B!$G$3:$T$143,13,FALSE),0)</f>
        <v>0</v>
      </c>
      <c r="Q125" s="85">
        <f t="shared" ref="Q125:Q162" si="24">SUM(E125:P125)</f>
        <v>2</v>
      </c>
      <c r="R125" s="105">
        <f>IFERROR(VLOOKUP($B125,[1]DEN3B!$G$3:$T$145,2,FALSE),0)</f>
        <v>1</v>
      </c>
      <c r="S125" s="105">
        <f>IFERROR(VLOOKUP($B125,[1]DEN3B!$G$3:$T$145,3,FALSE),0)</f>
        <v>0</v>
      </c>
      <c r="T125" s="105">
        <f>IFERROR(VLOOKUP($B125,[1]DEN3B!$G$3:$T$145,4,FALSE),0)</f>
        <v>0</v>
      </c>
      <c r="U125" s="105">
        <f>IFERROR(VLOOKUP($B125,[1]DEN3B!$G$3:$T$145,5,FALSE),0)</f>
        <v>0</v>
      </c>
      <c r="V125" s="105">
        <f>IFERROR(VLOOKUP($B125,[1]DEN3B!$G$3:$T$145,6,FALSE),0)</f>
        <v>0</v>
      </c>
      <c r="W125" s="105">
        <f>IFERROR(VLOOKUP($B125,[1]DEN3B!$G$3:$T$145,7,FALSE),0)</f>
        <v>0</v>
      </c>
      <c r="X125" s="105">
        <f>IFERROR(VLOOKUP($B125,[1]DEN3B!$G$3:$T$145,8,FALSE),0)</f>
        <v>0</v>
      </c>
      <c r="Y125" s="105">
        <f>IFERROR(VLOOKUP($B125,[1]DEN3B!$G$3:$T$145,9,FALSE),0)</f>
        <v>0</v>
      </c>
      <c r="Z125" s="105">
        <f>IFERROR(VLOOKUP($B125,[1]DEN3B!$G$3:$T$145,10,FALSE),0)</f>
        <v>0</v>
      </c>
      <c r="AA125" s="105">
        <f>IFERROR(VLOOKUP($B125,[1]DEN3B!$G$3:$T$145,11,FALSE),0)</f>
        <v>0</v>
      </c>
      <c r="AB125" s="105">
        <f>IFERROR(VLOOKUP($B125,[1]DEN3B!$G$3:$T$145,12,FALSE),0)</f>
        <v>0</v>
      </c>
      <c r="AC125" s="105">
        <f>IFERROR(VLOOKUP($B125,[1]DEN3B!$G$3:$T$145,13,FALSE),0)</f>
        <v>1</v>
      </c>
      <c r="AD125" s="85">
        <f t="shared" si="14"/>
        <v>2</v>
      </c>
    </row>
    <row r="126" spans="1:31" x14ac:dyDescent="0.25">
      <c r="A126" s="11" t="s">
        <v>143</v>
      </c>
      <c r="B126" s="63" t="s">
        <v>145</v>
      </c>
      <c r="C126" s="4"/>
      <c r="D126" s="4"/>
      <c r="E126" s="105">
        <f>IFERROR(VLOOKUP($B126,[1]NUM3B!$G$3:$T$143,2,FALSE),0)</f>
        <v>0</v>
      </c>
      <c r="F126" s="105">
        <f>IFERROR(VLOOKUP($B126,[1]NUM3B!$G$3:$T$143,3,FALSE),0)</f>
        <v>0</v>
      </c>
      <c r="G126" s="105">
        <f>IFERROR(VLOOKUP($B126,[1]NUM3B!$G$3:$T$143,4,FALSE),0)</f>
        <v>0</v>
      </c>
      <c r="H126" s="105">
        <f>IFERROR(VLOOKUP($B126,[1]NUM3B!$G$3:$T$143,5,FALSE),0)</f>
        <v>0</v>
      </c>
      <c r="I126" s="105">
        <f>IFERROR(VLOOKUP($B126,[1]NUM3B!$G$3:$T$143,6,FALSE),0)</f>
        <v>0</v>
      </c>
      <c r="J126" s="105">
        <f>IFERROR(VLOOKUP($B126,[1]NUM3B!$G$3:$T$143,7,FALSE),0)</f>
        <v>0</v>
      </c>
      <c r="K126" s="105">
        <f>IFERROR(VLOOKUP($B126,[1]NUM3B!$G$3:$T$143,8,FALSE),0)</f>
        <v>1</v>
      </c>
      <c r="L126" s="105">
        <f>IFERROR(VLOOKUP($B126,[1]NUM3B!$G$3:$T$143,9,FALSE),0)</f>
        <v>0</v>
      </c>
      <c r="M126" s="105">
        <f>IFERROR(VLOOKUP($B126,[1]NUM3B!$G$3:$T$143,10,FALSE),0)</f>
        <v>0</v>
      </c>
      <c r="N126" s="105">
        <f>IFERROR(VLOOKUP($B126,[1]NUM3B!$G$3:$T$143,11,FALSE),0)</f>
        <v>0</v>
      </c>
      <c r="O126" s="105">
        <f>IFERROR(VLOOKUP($B126,[1]NUM3B!$G$3:$T$143,12,FALSE),0)</f>
        <v>1</v>
      </c>
      <c r="P126" s="105">
        <f>IFERROR(VLOOKUP($B126,[1]NUM3B!$G$3:$T$143,13,FALSE),0)</f>
        <v>0</v>
      </c>
      <c r="Q126" s="85">
        <f t="shared" si="24"/>
        <v>2</v>
      </c>
      <c r="R126" s="105">
        <f>IFERROR(VLOOKUP($B126,[1]DEN3B!$G$3:$T$145,2,FALSE),0)</f>
        <v>1</v>
      </c>
      <c r="S126" s="105">
        <f>IFERROR(VLOOKUP($B126,[1]DEN3B!$G$3:$T$145,3,FALSE),0)</f>
        <v>0</v>
      </c>
      <c r="T126" s="105">
        <f>IFERROR(VLOOKUP($B126,[1]DEN3B!$G$3:$T$145,4,FALSE),0)</f>
        <v>0</v>
      </c>
      <c r="U126" s="105">
        <f>IFERROR(VLOOKUP($B126,[1]DEN3B!$G$3:$T$145,5,FALSE),0)</f>
        <v>0</v>
      </c>
      <c r="V126" s="105">
        <f>IFERROR(VLOOKUP($B126,[1]DEN3B!$G$3:$T$145,6,FALSE),0)</f>
        <v>0</v>
      </c>
      <c r="W126" s="105">
        <f>IFERROR(VLOOKUP($B126,[1]DEN3B!$G$3:$T$145,7,FALSE),0)</f>
        <v>1</v>
      </c>
      <c r="X126" s="105">
        <f>IFERROR(VLOOKUP($B126,[1]DEN3B!$G$3:$T$145,8,FALSE),0)</f>
        <v>0</v>
      </c>
      <c r="Y126" s="105">
        <f>IFERROR(VLOOKUP($B126,[1]DEN3B!$G$3:$T$145,9,FALSE),0)</f>
        <v>0</v>
      </c>
      <c r="Z126" s="105">
        <f>IFERROR(VLOOKUP($B126,[1]DEN3B!$G$3:$T$145,10,FALSE),0)</f>
        <v>0</v>
      </c>
      <c r="AA126" s="105">
        <f>IFERROR(VLOOKUP($B126,[1]DEN3B!$G$3:$T$145,11,FALSE),0)</f>
        <v>1</v>
      </c>
      <c r="AB126" s="105">
        <f>IFERROR(VLOOKUP($B126,[1]DEN3B!$G$3:$T$145,12,FALSE),0)</f>
        <v>1</v>
      </c>
      <c r="AC126" s="105">
        <f>IFERROR(VLOOKUP($B126,[1]DEN3B!$G$3:$T$145,13,FALSE),0)</f>
        <v>0</v>
      </c>
      <c r="AD126" s="85">
        <f t="shared" si="14"/>
        <v>4</v>
      </c>
    </row>
    <row r="127" spans="1:31" x14ac:dyDescent="0.25">
      <c r="A127" s="11" t="s">
        <v>143</v>
      </c>
      <c r="B127" s="63" t="s">
        <v>146</v>
      </c>
      <c r="C127" s="4"/>
      <c r="D127" s="4"/>
      <c r="E127" s="105">
        <f>IFERROR(VLOOKUP($B127,[1]NUM3B!$G$3:$T$143,2,FALSE),0)</f>
        <v>0</v>
      </c>
      <c r="F127" s="105">
        <f>IFERROR(VLOOKUP($B127,[1]NUM3B!$G$3:$T$143,3,FALSE),0)</f>
        <v>0</v>
      </c>
      <c r="G127" s="105">
        <f>IFERROR(VLOOKUP($B127,[1]NUM3B!$G$3:$T$143,4,FALSE),0)</f>
        <v>0</v>
      </c>
      <c r="H127" s="105">
        <f>IFERROR(VLOOKUP($B127,[1]NUM3B!$G$3:$T$143,5,FALSE),0)</f>
        <v>0</v>
      </c>
      <c r="I127" s="105">
        <f>IFERROR(VLOOKUP($B127,[1]NUM3B!$G$3:$T$143,6,FALSE),0)</f>
        <v>0</v>
      </c>
      <c r="J127" s="105">
        <f>IFERROR(VLOOKUP($B127,[1]NUM3B!$G$3:$T$143,7,FALSE),0)</f>
        <v>2</v>
      </c>
      <c r="K127" s="105">
        <f>IFERROR(VLOOKUP($B127,[1]NUM3B!$G$3:$T$143,8,FALSE),0)</f>
        <v>0</v>
      </c>
      <c r="L127" s="105">
        <f>IFERROR(VLOOKUP($B127,[1]NUM3B!$G$3:$T$143,9,FALSE),0)</f>
        <v>1</v>
      </c>
      <c r="M127" s="105">
        <f>IFERROR(VLOOKUP($B127,[1]NUM3B!$G$3:$T$143,10,FALSE),0)</f>
        <v>0</v>
      </c>
      <c r="N127" s="105">
        <f>IFERROR(VLOOKUP($B127,[1]NUM3B!$G$3:$T$143,11,FALSE),0)</f>
        <v>0</v>
      </c>
      <c r="O127" s="105">
        <f>IFERROR(VLOOKUP($B127,[1]NUM3B!$G$3:$T$143,12,FALSE),0)</f>
        <v>0</v>
      </c>
      <c r="P127" s="105">
        <f>IFERROR(VLOOKUP($B127,[1]NUM3B!$G$3:$T$143,13,FALSE),0)</f>
        <v>0</v>
      </c>
      <c r="Q127" s="85">
        <f t="shared" si="24"/>
        <v>3</v>
      </c>
      <c r="R127" s="105">
        <f>IFERROR(VLOOKUP($B127,[1]DEN3B!$G$3:$T$145,2,FALSE),0)</f>
        <v>0</v>
      </c>
      <c r="S127" s="105">
        <f>IFERROR(VLOOKUP($B127,[1]DEN3B!$G$3:$T$145,3,FALSE),0)</f>
        <v>0</v>
      </c>
      <c r="T127" s="105">
        <f>IFERROR(VLOOKUP($B127,[1]DEN3B!$G$3:$T$145,4,FALSE),0)</f>
        <v>2</v>
      </c>
      <c r="U127" s="105">
        <f>IFERROR(VLOOKUP($B127,[1]DEN3B!$G$3:$T$145,5,FALSE),0)</f>
        <v>0</v>
      </c>
      <c r="V127" s="105">
        <f>IFERROR(VLOOKUP($B127,[1]DEN3B!$G$3:$T$145,6,FALSE),0)</f>
        <v>0</v>
      </c>
      <c r="W127" s="105">
        <f>IFERROR(VLOOKUP($B127,[1]DEN3B!$G$3:$T$145,7,FALSE),0)</f>
        <v>0</v>
      </c>
      <c r="X127" s="105">
        <f>IFERROR(VLOOKUP($B127,[1]DEN3B!$G$3:$T$145,8,FALSE),0)</f>
        <v>0</v>
      </c>
      <c r="Y127" s="105">
        <f>IFERROR(VLOOKUP($B127,[1]DEN3B!$G$3:$T$145,9,FALSE),0)</f>
        <v>0</v>
      </c>
      <c r="Z127" s="105">
        <f>IFERROR(VLOOKUP($B127,[1]DEN3B!$G$3:$T$145,10,FALSE),0)</f>
        <v>0</v>
      </c>
      <c r="AA127" s="105">
        <f>IFERROR(VLOOKUP($B127,[1]DEN3B!$G$3:$T$145,11,FALSE),0)</f>
        <v>0</v>
      </c>
      <c r="AB127" s="105">
        <f>IFERROR(VLOOKUP($B127,[1]DEN3B!$G$3:$T$145,12,FALSE),0)</f>
        <v>0</v>
      </c>
      <c r="AC127" s="105">
        <f>IFERROR(VLOOKUP($B127,[1]DEN3B!$G$3:$T$145,13,FALSE),0)</f>
        <v>1</v>
      </c>
      <c r="AD127" s="85">
        <f t="shared" si="14"/>
        <v>3</v>
      </c>
    </row>
    <row r="128" spans="1:31" x14ac:dyDescent="0.25">
      <c r="A128" s="11" t="s">
        <v>143</v>
      </c>
      <c r="B128" s="63" t="s">
        <v>147</v>
      </c>
      <c r="C128" s="4"/>
      <c r="D128" s="4"/>
      <c r="E128" s="105">
        <f>IFERROR(VLOOKUP($B128,[1]NUM3B!$G$3:$T$143,2,FALSE),0)</f>
        <v>0</v>
      </c>
      <c r="F128" s="105">
        <f>IFERROR(VLOOKUP($B128,[1]NUM3B!$G$3:$T$143,3,FALSE),0)</f>
        <v>0</v>
      </c>
      <c r="G128" s="105">
        <f>IFERROR(VLOOKUP($B128,[1]NUM3B!$G$3:$T$143,4,FALSE),0)</f>
        <v>0</v>
      </c>
      <c r="H128" s="105">
        <f>IFERROR(VLOOKUP($B128,[1]NUM3B!$G$3:$T$143,5,FALSE),0)</f>
        <v>0</v>
      </c>
      <c r="I128" s="105">
        <f>IFERROR(VLOOKUP($B128,[1]NUM3B!$G$3:$T$143,6,FALSE),0)</f>
        <v>0</v>
      </c>
      <c r="J128" s="105">
        <f>IFERROR(VLOOKUP($B128,[1]NUM3B!$G$3:$T$143,7,FALSE),0)</f>
        <v>0</v>
      </c>
      <c r="K128" s="105">
        <f>IFERROR(VLOOKUP($B128,[1]NUM3B!$G$3:$T$143,8,FALSE),0)</f>
        <v>0</v>
      </c>
      <c r="L128" s="105">
        <f>IFERROR(VLOOKUP($B128,[1]NUM3B!$G$3:$T$143,9,FALSE),0)</f>
        <v>0</v>
      </c>
      <c r="M128" s="105">
        <f>IFERROR(VLOOKUP($B128,[1]NUM3B!$G$3:$T$143,10,FALSE),0)</f>
        <v>0</v>
      </c>
      <c r="N128" s="105">
        <f>IFERROR(VLOOKUP($B128,[1]NUM3B!$G$3:$T$143,11,FALSE),0)</f>
        <v>0</v>
      </c>
      <c r="O128" s="105">
        <f>IFERROR(VLOOKUP($B128,[1]NUM3B!$G$3:$T$143,12,FALSE),0)</f>
        <v>0</v>
      </c>
      <c r="P128" s="105">
        <f>IFERROR(VLOOKUP($B128,[1]NUM3B!$G$3:$T$143,13,FALSE),0)</f>
        <v>0</v>
      </c>
      <c r="Q128" s="85">
        <f t="shared" si="24"/>
        <v>0</v>
      </c>
      <c r="R128" s="105">
        <f>IFERROR(VLOOKUP($B128,[1]DEN3B!$G$3:$T$145,2,FALSE),0)</f>
        <v>0</v>
      </c>
      <c r="S128" s="105">
        <f>IFERROR(VLOOKUP($B128,[1]DEN3B!$G$3:$T$145,3,FALSE),0)</f>
        <v>0</v>
      </c>
      <c r="T128" s="105">
        <f>IFERROR(VLOOKUP($B128,[1]DEN3B!$G$3:$T$145,4,FALSE),0)</f>
        <v>0</v>
      </c>
      <c r="U128" s="105">
        <f>IFERROR(VLOOKUP($B128,[1]DEN3B!$G$3:$T$145,5,FALSE),0)</f>
        <v>0</v>
      </c>
      <c r="V128" s="105">
        <f>IFERROR(VLOOKUP($B128,[1]DEN3B!$G$3:$T$145,6,FALSE),0)</f>
        <v>0</v>
      </c>
      <c r="W128" s="105">
        <f>IFERROR(VLOOKUP($B128,[1]DEN3B!$G$3:$T$145,7,FALSE),0)</f>
        <v>0</v>
      </c>
      <c r="X128" s="105">
        <f>IFERROR(VLOOKUP($B128,[1]DEN3B!$G$3:$T$145,8,FALSE),0)</f>
        <v>0</v>
      </c>
      <c r="Y128" s="105">
        <f>IFERROR(VLOOKUP($B128,[1]DEN3B!$G$3:$T$145,9,FALSE),0)</f>
        <v>0</v>
      </c>
      <c r="Z128" s="105">
        <f>IFERROR(VLOOKUP($B128,[1]DEN3B!$G$3:$T$145,10,FALSE),0)</f>
        <v>0</v>
      </c>
      <c r="AA128" s="105">
        <f>IFERROR(VLOOKUP($B128,[1]DEN3B!$G$3:$T$145,11,FALSE),0)</f>
        <v>0</v>
      </c>
      <c r="AB128" s="105">
        <f>IFERROR(VLOOKUP($B128,[1]DEN3B!$G$3:$T$145,12,FALSE),0)</f>
        <v>0</v>
      </c>
      <c r="AC128" s="105">
        <f>IFERROR(VLOOKUP($B128,[1]DEN3B!$G$3:$T$145,13,FALSE),0)</f>
        <v>0</v>
      </c>
      <c r="AD128" s="85">
        <f t="shared" si="14"/>
        <v>0</v>
      </c>
    </row>
    <row r="129" spans="1:31" x14ac:dyDescent="0.25">
      <c r="A129" s="11" t="s">
        <v>143</v>
      </c>
      <c r="B129" s="63" t="s">
        <v>148</v>
      </c>
      <c r="C129" s="4"/>
      <c r="D129" s="4"/>
      <c r="E129" s="105">
        <f>IFERROR(VLOOKUP($B129,[1]NUM3B!$G$3:$T$143,2,FALSE),0)</f>
        <v>0</v>
      </c>
      <c r="F129" s="105">
        <f>IFERROR(VLOOKUP($B129,[1]NUM3B!$G$3:$T$143,3,FALSE),0)</f>
        <v>0</v>
      </c>
      <c r="G129" s="105">
        <f>IFERROR(VLOOKUP($B129,[1]NUM3B!$G$3:$T$143,4,FALSE),0)</f>
        <v>2</v>
      </c>
      <c r="H129" s="105">
        <f>IFERROR(VLOOKUP($B129,[1]NUM3B!$G$3:$T$143,5,FALSE),0)</f>
        <v>0</v>
      </c>
      <c r="I129" s="105">
        <f>IFERROR(VLOOKUP($B129,[1]NUM3B!$G$3:$T$143,6,FALSE),0)</f>
        <v>0</v>
      </c>
      <c r="J129" s="105">
        <f>IFERROR(VLOOKUP($B129,[1]NUM3B!$G$3:$T$143,7,FALSE),0)</f>
        <v>0</v>
      </c>
      <c r="K129" s="105">
        <f>IFERROR(VLOOKUP($B129,[1]NUM3B!$G$3:$T$143,8,FALSE),0)</f>
        <v>2</v>
      </c>
      <c r="L129" s="105">
        <f>IFERROR(VLOOKUP($B129,[1]NUM3B!$G$3:$T$143,9,FALSE),0)</f>
        <v>0</v>
      </c>
      <c r="M129" s="105">
        <f>IFERROR(VLOOKUP($B129,[1]NUM3B!$G$3:$T$143,10,FALSE),0)</f>
        <v>0</v>
      </c>
      <c r="N129" s="105">
        <f>IFERROR(VLOOKUP($B129,[1]NUM3B!$G$3:$T$143,11,FALSE),0)</f>
        <v>0</v>
      </c>
      <c r="O129" s="105">
        <f>IFERROR(VLOOKUP($B129,[1]NUM3B!$G$3:$T$143,12,FALSE),0)</f>
        <v>4</v>
      </c>
      <c r="P129" s="105">
        <f>IFERROR(VLOOKUP($B129,[1]NUM3B!$G$3:$T$143,13,FALSE),0)</f>
        <v>0</v>
      </c>
      <c r="Q129" s="85">
        <f t="shared" si="24"/>
        <v>8</v>
      </c>
      <c r="R129" s="105">
        <f>IFERROR(VLOOKUP($B129,[1]DEN3B!$G$3:$T$145,2,FALSE),0)</f>
        <v>0</v>
      </c>
      <c r="S129" s="105">
        <f>IFERROR(VLOOKUP($B129,[1]DEN3B!$G$3:$T$145,3,FALSE),0)</f>
        <v>0</v>
      </c>
      <c r="T129" s="105">
        <f>IFERROR(VLOOKUP($B129,[1]DEN3B!$G$3:$T$145,4,FALSE),0)</f>
        <v>1</v>
      </c>
      <c r="U129" s="105">
        <f>IFERROR(VLOOKUP($B129,[1]DEN3B!$G$3:$T$145,5,FALSE),0)</f>
        <v>0</v>
      </c>
      <c r="V129" s="105">
        <f>IFERROR(VLOOKUP($B129,[1]DEN3B!$G$3:$T$145,6,FALSE),0)</f>
        <v>3</v>
      </c>
      <c r="W129" s="105">
        <f>IFERROR(VLOOKUP($B129,[1]DEN3B!$G$3:$T$145,7,FALSE),0)</f>
        <v>1</v>
      </c>
      <c r="X129" s="105">
        <f>IFERROR(VLOOKUP($B129,[1]DEN3B!$G$3:$T$145,8,FALSE),0)</f>
        <v>0</v>
      </c>
      <c r="Y129" s="105">
        <f>IFERROR(VLOOKUP($B129,[1]DEN3B!$G$3:$T$145,9,FALSE),0)</f>
        <v>0</v>
      </c>
      <c r="Z129" s="105">
        <f>IFERROR(VLOOKUP($B129,[1]DEN3B!$G$3:$T$145,10,FALSE),0)</f>
        <v>0</v>
      </c>
      <c r="AA129" s="105">
        <f>IFERROR(VLOOKUP($B129,[1]DEN3B!$G$3:$T$145,11,FALSE),0)</f>
        <v>1</v>
      </c>
      <c r="AB129" s="105">
        <f>IFERROR(VLOOKUP($B129,[1]DEN3B!$G$3:$T$145,12,FALSE),0)</f>
        <v>0</v>
      </c>
      <c r="AC129" s="105">
        <f>IFERROR(VLOOKUP($B129,[1]DEN3B!$G$3:$T$145,13,FALSE),0)</f>
        <v>1</v>
      </c>
      <c r="AD129" s="85">
        <f t="shared" si="14"/>
        <v>7</v>
      </c>
    </row>
    <row r="130" spans="1:31" x14ac:dyDescent="0.25">
      <c r="A130" s="11" t="s">
        <v>143</v>
      </c>
      <c r="B130" s="63" t="s">
        <v>149</v>
      </c>
      <c r="C130" s="4"/>
      <c r="D130" s="4"/>
      <c r="E130" s="105">
        <f>IFERROR(VLOOKUP($B130,[1]NUM3B!$G$3:$T$143,2,FALSE),0)</f>
        <v>0</v>
      </c>
      <c r="F130" s="105">
        <f>IFERROR(VLOOKUP($B130,[1]NUM3B!$G$3:$T$143,3,FALSE),0)</f>
        <v>0</v>
      </c>
      <c r="G130" s="105">
        <f>IFERROR(VLOOKUP($B130,[1]NUM3B!$G$3:$T$143,4,FALSE),0)</f>
        <v>0</v>
      </c>
      <c r="H130" s="105">
        <f>IFERROR(VLOOKUP($B130,[1]NUM3B!$G$3:$T$143,5,FALSE),0)</f>
        <v>0</v>
      </c>
      <c r="I130" s="105">
        <f>IFERROR(VLOOKUP($B130,[1]NUM3B!$G$3:$T$143,6,FALSE),0)</f>
        <v>0</v>
      </c>
      <c r="J130" s="105">
        <f>IFERROR(VLOOKUP($B130,[1]NUM3B!$G$3:$T$143,7,FALSE),0)</f>
        <v>0</v>
      </c>
      <c r="K130" s="105">
        <f>IFERROR(VLOOKUP($B130,[1]NUM3B!$G$3:$T$143,8,FALSE),0)</f>
        <v>0</v>
      </c>
      <c r="L130" s="105">
        <f>IFERROR(VLOOKUP($B130,[1]NUM3B!$G$3:$T$143,9,FALSE),0)</f>
        <v>1</v>
      </c>
      <c r="M130" s="105">
        <f>IFERROR(VLOOKUP($B130,[1]NUM3B!$G$3:$T$143,10,FALSE),0)</f>
        <v>0</v>
      </c>
      <c r="N130" s="105">
        <f>IFERROR(VLOOKUP($B130,[1]NUM3B!$G$3:$T$143,11,FALSE),0)</f>
        <v>0</v>
      </c>
      <c r="O130" s="105">
        <f>IFERROR(VLOOKUP($B130,[1]NUM3B!$G$3:$T$143,12,FALSE),0)</f>
        <v>0</v>
      </c>
      <c r="P130" s="105">
        <f>IFERROR(VLOOKUP($B130,[1]NUM3B!$G$3:$T$143,13,FALSE),0)</f>
        <v>0</v>
      </c>
      <c r="Q130" s="85">
        <f t="shared" si="24"/>
        <v>1</v>
      </c>
      <c r="R130" s="105">
        <f>IFERROR(VLOOKUP($B130,[1]DEN3B!$G$3:$T$145,2,FALSE),0)</f>
        <v>0</v>
      </c>
      <c r="S130" s="105">
        <f>IFERROR(VLOOKUP($B130,[1]DEN3B!$G$3:$T$145,3,FALSE),0)</f>
        <v>0</v>
      </c>
      <c r="T130" s="105">
        <f>IFERROR(VLOOKUP($B130,[1]DEN3B!$G$3:$T$145,4,FALSE),0)</f>
        <v>0</v>
      </c>
      <c r="U130" s="105">
        <f>IFERROR(VLOOKUP($B130,[1]DEN3B!$G$3:$T$145,5,FALSE),0)</f>
        <v>0</v>
      </c>
      <c r="V130" s="105">
        <f>IFERROR(VLOOKUP($B130,[1]DEN3B!$G$3:$T$145,6,FALSE),0)</f>
        <v>0</v>
      </c>
      <c r="W130" s="105">
        <f>IFERROR(VLOOKUP($B130,[1]DEN3B!$G$3:$T$145,7,FALSE),0)</f>
        <v>0</v>
      </c>
      <c r="X130" s="105">
        <f>IFERROR(VLOOKUP($B130,[1]DEN3B!$G$3:$T$145,8,FALSE),0)</f>
        <v>0</v>
      </c>
      <c r="Y130" s="105">
        <f>IFERROR(VLOOKUP($B130,[1]DEN3B!$G$3:$T$145,9,FALSE),0)</f>
        <v>0</v>
      </c>
      <c r="Z130" s="105">
        <f>IFERROR(VLOOKUP($B130,[1]DEN3B!$G$3:$T$145,10,FALSE),0)</f>
        <v>0</v>
      </c>
      <c r="AA130" s="105">
        <f>IFERROR(VLOOKUP($B130,[1]DEN3B!$G$3:$T$145,11,FALSE),0)</f>
        <v>0</v>
      </c>
      <c r="AB130" s="105">
        <f>IFERROR(VLOOKUP($B130,[1]DEN3B!$G$3:$T$145,12,FALSE),0)</f>
        <v>0</v>
      </c>
      <c r="AC130" s="105">
        <f>IFERROR(VLOOKUP($B130,[1]DEN3B!$G$3:$T$145,13,FALSE),0)</f>
        <v>0</v>
      </c>
      <c r="AD130" s="85">
        <f t="shared" si="14"/>
        <v>0</v>
      </c>
    </row>
    <row r="131" spans="1:31" x14ac:dyDescent="0.25">
      <c r="A131" s="11" t="s">
        <v>143</v>
      </c>
      <c r="B131" s="63" t="s">
        <v>150</v>
      </c>
      <c r="C131" s="4"/>
      <c r="D131" s="4"/>
      <c r="E131" s="105">
        <f>IFERROR(VLOOKUP($B131,[1]NUM3B!$G$3:$T$143,2,FALSE),0)</f>
        <v>0</v>
      </c>
      <c r="F131" s="105">
        <f>IFERROR(VLOOKUP($B131,[1]NUM3B!$G$3:$T$143,3,FALSE),0)</f>
        <v>0</v>
      </c>
      <c r="G131" s="105">
        <f>IFERROR(VLOOKUP($B131,[1]NUM3B!$G$3:$T$143,4,FALSE),0)</f>
        <v>0</v>
      </c>
      <c r="H131" s="105">
        <f>IFERROR(VLOOKUP($B131,[1]NUM3B!$G$3:$T$143,5,FALSE),0)</f>
        <v>0</v>
      </c>
      <c r="I131" s="105">
        <f>IFERROR(VLOOKUP($B131,[1]NUM3B!$G$3:$T$143,6,FALSE),0)</f>
        <v>0</v>
      </c>
      <c r="J131" s="105">
        <f>IFERROR(VLOOKUP($B131,[1]NUM3B!$G$3:$T$143,7,FALSE),0)</f>
        <v>0</v>
      </c>
      <c r="K131" s="105">
        <f>IFERROR(VLOOKUP($B131,[1]NUM3B!$G$3:$T$143,8,FALSE),0)</f>
        <v>0</v>
      </c>
      <c r="L131" s="105">
        <f>IFERROR(VLOOKUP($B131,[1]NUM3B!$G$3:$T$143,9,FALSE),0)</f>
        <v>0</v>
      </c>
      <c r="M131" s="105">
        <f>IFERROR(VLOOKUP($B131,[1]NUM3B!$G$3:$T$143,10,FALSE),0)</f>
        <v>0</v>
      </c>
      <c r="N131" s="105">
        <f>IFERROR(VLOOKUP($B131,[1]NUM3B!$G$3:$T$143,11,FALSE),0)</f>
        <v>1</v>
      </c>
      <c r="O131" s="105">
        <f>IFERROR(VLOOKUP($B131,[1]NUM3B!$G$3:$T$143,12,FALSE),0)</f>
        <v>1</v>
      </c>
      <c r="P131" s="105">
        <f>IFERROR(VLOOKUP($B131,[1]NUM3B!$G$3:$T$143,13,FALSE),0)</f>
        <v>0</v>
      </c>
      <c r="Q131" s="85">
        <f t="shared" si="24"/>
        <v>2</v>
      </c>
      <c r="R131" s="105">
        <f>IFERROR(VLOOKUP($B131,[1]DEN3B!$G$3:$T$145,2,FALSE),0)</f>
        <v>0</v>
      </c>
      <c r="S131" s="105">
        <f>IFERROR(VLOOKUP($B131,[1]DEN3B!$G$3:$T$145,3,FALSE),0)</f>
        <v>0</v>
      </c>
      <c r="T131" s="105">
        <f>IFERROR(VLOOKUP($B131,[1]DEN3B!$G$3:$T$145,4,FALSE),0)</f>
        <v>0</v>
      </c>
      <c r="U131" s="105">
        <f>IFERROR(VLOOKUP($B131,[1]DEN3B!$G$3:$T$145,5,FALSE),0)</f>
        <v>0</v>
      </c>
      <c r="V131" s="105">
        <f>IFERROR(VLOOKUP($B131,[1]DEN3B!$G$3:$T$145,6,FALSE),0)</f>
        <v>1</v>
      </c>
      <c r="W131" s="105">
        <f>IFERROR(VLOOKUP($B131,[1]DEN3B!$G$3:$T$145,7,FALSE),0)</f>
        <v>0</v>
      </c>
      <c r="X131" s="105">
        <f>IFERROR(VLOOKUP($B131,[1]DEN3B!$G$3:$T$145,8,FALSE),0)</f>
        <v>0</v>
      </c>
      <c r="Y131" s="105">
        <f>IFERROR(VLOOKUP($B131,[1]DEN3B!$G$3:$T$145,9,FALSE),0)</f>
        <v>1</v>
      </c>
      <c r="Z131" s="105">
        <f>IFERROR(VLOOKUP($B131,[1]DEN3B!$G$3:$T$145,10,FALSE),0)</f>
        <v>1</v>
      </c>
      <c r="AA131" s="105">
        <f>IFERROR(VLOOKUP($B131,[1]DEN3B!$G$3:$T$145,11,FALSE),0)</f>
        <v>0</v>
      </c>
      <c r="AB131" s="105">
        <f>IFERROR(VLOOKUP($B131,[1]DEN3B!$G$3:$T$145,12,FALSE),0)</f>
        <v>1</v>
      </c>
      <c r="AC131" s="105">
        <f>IFERROR(VLOOKUP($B131,[1]DEN3B!$G$3:$T$145,13,FALSE),0)</f>
        <v>0</v>
      </c>
      <c r="AD131" s="85">
        <f t="shared" si="14"/>
        <v>4</v>
      </c>
    </row>
    <row r="132" spans="1:31" x14ac:dyDescent="0.25">
      <c r="A132" s="11" t="s">
        <v>143</v>
      </c>
      <c r="B132" s="63" t="s">
        <v>151</v>
      </c>
      <c r="C132" s="4"/>
      <c r="D132" s="4"/>
      <c r="E132" s="105">
        <f>IFERROR(VLOOKUP($B132,[1]NUM3B!$G$3:$T$143,2,FALSE),0)</f>
        <v>0</v>
      </c>
      <c r="F132" s="105">
        <f>IFERROR(VLOOKUP($B132,[1]NUM3B!$G$3:$T$143,3,FALSE),0)</f>
        <v>0</v>
      </c>
      <c r="G132" s="105">
        <f>IFERROR(VLOOKUP($B132,[1]NUM3B!$G$3:$T$143,4,FALSE),0)</f>
        <v>1</v>
      </c>
      <c r="H132" s="105">
        <f>IFERROR(VLOOKUP($B132,[1]NUM3B!$G$3:$T$143,5,FALSE),0)</f>
        <v>0</v>
      </c>
      <c r="I132" s="105">
        <f>IFERROR(VLOOKUP($B132,[1]NUM3B!$G$3:$T$143,6,FALSE),0)</f>
        <v>0</v>
      </c>
      <c r="J132" s="105">
        <f>IFERROR(VLOOKUP($B132,[1]NUM3B!$G$3:$T$143,7,FALSE),0)</f>
        <v>2</v>
      </c>
      <c r="K132" s="105">
        <f>IFERROR(VLOOKUP($B132,[1]NUM3B!$G$3:$T$143,8,FALSE),0)</f>
        <v>0</v>
      </c>
      <c r="L132" s="105">
        <f>IFERROR(VLOOKUP($B132,[1]NUM3B!$G$3:$T$143,9,FALSE),0)</f>
        <v>0</v>
      </c>
      <c r="M132" s="105">
        <f>IFERROR(VLOOKUP($B132,[1]NUM3B!$G$3:$T$143,10,FALSE),0)</f>
        <v>0</v>
      </c>
      <c r="N132" s="105">
        <f>IFERROR(VLOOKUP($B132,[1]NUM3B!$G$3:$T$143,11,FALSE),0)</f>
        <v>0</v>
      </c>
      <c r="O132" s="105">
        <f>IFERROR(VLOOKUP($B132,[1]NUM3B!$G$3:$T$143,12,FALSE),0)</f>
        <v>6</v>
      </c>
      <c r="P132" s="105">
        <f>IFERROR(VLOOKUP($B132,[1]NUM3B!$G$3:$T$143,13,FALSE),0)</f>
        <v>0</v>
      </c>
      <c r="Q132" s="85">
        <f t="shared" si="24"/>
        <v>9</v>
      </c>
      <c r="R132" s="105">
        <f>IFERROR(VLOOKUP($B132,[1]DEN3B!$G$3:$T$145,2,FALSE),0)</f>
        <v>1</v>
      </c>
      <c r="S132" s="105">
        <f>IFERROR(VLOOKUP($B132,[1]DEN3B!$G$3:$T$145,3,FALSE),0)</f>
        <v>1</v>
      </c>
      <c r="T132" s="105">
        <f>IFERROR(VLOOKUP($B132,[1]DEN3B!$G$3:$T$145,4,FALSE),0)</f>
        <v>0</v>
      </c>
      <c r="U132" s="105">
        <f>IFERROR(VLOOKUP($B132,[1]DEN3B!$G$3:$T$145,5,FALSE),0)</f>
        <v>2</v>
      </c>
      <c r="V132" s="105">
        <f>IFERROR(VLOOKUP($B132,[1]DEN3B!$G$3:$T$145,6,FALSE),0)</f>
        <v>1</v>
      </c>
      <c r="W132" s="105">
        <f>IFERROR(VLOOKUP($B132,[1]DEN3B!$G$3:$T$145,7,FALSE),0)</f>
        <v>1</v>
      </c>
      <c r="X132" s="105">
        <f>IFERROR(VLOOKUP($B132,[1]DEN3B!$G$3:$T$145,8,FALSE),0)</f>
        <v>1</v>
      </c>
      <c r="Y132" s="105">
        <f>IFERROR(VLOOKUP($B132,[1]DEN3B!$G$3:$T$145,9,FALSE),0)</f>
        <v>2</v>
      </c>
      <c r="Z132" s="105">
        <f>IFERROR(VLOOKUP($B132,[1]DEN3B!$G$3:$T$145,10,FALSE),0)</f>
        <v>2</v>
      </c>
      <c r="AA132" s="105">
        <f>IFERROR(VLOOKUP($B132,[1]DEN3B!$G$3:$T$145,11,FALSE),0)</f>
        <v>0</v>
      </c>
      <c r="AB132" s="105">
        <f>IFERROR(VLOOKUP($B132,[1]DEN3B!$G$3:$T$145,12,FALSE),0)</f>
        <v>0</v>
      </c>
      <c r="AC132" s="105">
        <f>IFERROR(VLOOKUP($B132,[1]DEN3B!$G$3:$T$145,13,FALSE),0)</f>
        <v>0</v>
      </c>
      <c r="AD132" s="85">
        <f t="shared" si="14"/>
        <v>11</v>
      </c>
    </row>
    <row r="133" spans="1:31" x14ac:dyDescent="0.25">
      <c r="A133" s="11" t="s">
        <v>143</v>
      </c>
      <c r="B133" s="63" t="s">
        <v>152</v>
      </c>
      <c r="C133" s="4"/>
      <c r="D133" s="4"/>
      <c r="E133" s="105">
        <f>IFERROR(VLOOKUP($B133,[1]NUM3B!$G$3:$T$143,2,FALSE),0)</f>
        <v>0</v>
      </c>
      <c r="F133" s="105">
        <f>IFERROR(VLOOKUP($B133,[1]NUM3B!$G$3:$T$143,3,FALSE),0)</f>
        <v>0</v>
      </c>
      <c r="G133" s="105">
        <f>IFERROR(VLOOKUP($B133,[1]NUM3B!$G$3:$T$143,4,FALSE),0)</f>
        <v>0</v>
      </c>
      <c r="H133" s="105">
        <f>IFERROR(VLOOKUP($B133,[1]NUM3B!$G$3:$T$143,5,FALSE),0)</f>
        <v>0</v>
      </c>
      <c r="I133" s="105">
        <f>IFERROR(VLOOKUP($B133,[1]NUM3B!$G$3:$T$143,6,FALSE),0)</f>
        <v>0</v>
      </c>
      <c r="J133" s="105">
        <f>IFERROR(VLOOKUP($B133,[1]NUM3B!$G$3:$T$143,7,FALSE),0)</f>
        <v>0</v>
      </c>
      <c r="K133" s="105">
        <f>IFERROR(VLOOKUP($B133,[1]NUM3B!$G$3:$T$143,8,FALSE),0)</f>
        <v>5</v>
      </c>
      <c r="L133" s="105">
        <f>IFERROR(VLOOKUP($B133,[1]NUM3B!$G$3:$T$143,9,FALSE),0)</f>
        <v>0</v>
      </c>
      <c r="M133" s="105">
        <f>IFERROR(VLOOKUP($B133,[1]NUM3B!$G$3:$T$143,10,FALSE),0)</f>
        <v>0</v>
      </c>
      <c r="N133" s="105">
        <f>IFERROR(VLOOKUP($B133,[1]NUM3B!$G$3:$T$143,11,FALSE),0)</f>
        <v>0</v>
      </c>
      <c r="O133" s="105">
        <f>IFERROR(VLOOKUP($B133,[1]NUM3B!$G$3:$T$143,12,FALSE),0)</f>
        <v>0</v>
      </c>
      <c r="P133" s="105">
        <f>IFERROR(VLOOKUP($B133,[1]NUM3B!$G$3:$T$143,13,FALSE),0)</f>
        <v>3</v>
      </c>
      <c r="Q133" s="85">
        <f t="shared" si="24"/>
        <v>8</v>
      </c>
      <c r="R133" s="105">
        <f>IFERROR(VLOOKUP($B133,[1]DEN3B!$G$3:$T$145,2,FALSE),0)</f>
        <v>0</v>
      </c>
      <c r="S133" s="105">
        <f>IFERROR(VLOOKUP($B133,[1]DEN3B!$G$3:$T$145,3,FALSE),0)</f>
        <v>1</v>
      </c>
      <c r="T133" s="105">
        <f>IFERROR(VLOOKUP($B133,[1]DEN3B!$G$3:$T$145,4,FALSE),0)</f>
        <v>0</v>
      </c>
      <c r="U133" s="105">
        <f>IFERROR(VLOOKUP($B133,[1]DEN3B!$G$3:$T$145,5,FALSE),0)</f>
        <v>0</v>
      </c>
      <c r="V133" s="105">
        <f>IFERROR(VLOOKUP($B133,[1]DEN3B!$G$3:$T$145,6,FALSE),0)</f>
        <v>1</v>
      </c>
      <c r="W133" s="105">
        <f>IFERROR(VLOOKUP($B133,[1]DEN3B!$G$3:$T$145,7,FALSE),0)</f>
        <v>0</v>
      </c>
      <c r="X133" s="105">
        <f>IFERROR(VLOOKUP($B133,[1]DEN3B!$G$3:$T$145,8,FALSE),0)</f>
        <v>1</v>
      </c>
      <c r="Y133" s="105">
        <f>IFERROR(VLOOKUP($B133,[1]DEN3B!$G$3:$T$145,9,FALSE),0)</f>
        <v>1</v>
      </c>
      <c r="Z133" s="105">
        <f>IFERROR(VLOOKUP($B133,[1]DEN3B!$G$3:$T$145,10,FALSE),0)</f>
        <v>0</v>
      </c>
      <c r="AA133" s="105">
        <f>IFERROR(VLOOKUP($B133,[1]DEN3B!$G$3:$T$145,11,FALSE),0)</f>
        <v>0</v>
      </c>
      <c r="AB133" s="105">
        <f>IFERROR(VLOOKUP($B133,[1]DEN3B!$G$3:$T$145,12,FALSE),0)</f>
        <v>1</v>
      </c>
      <c r="AC133" s="105">
        <f>IFERROR(VLOOKUP($B133,[1]DEN3B!$G$3:$T$145,13,FALSE),0)</f>
        <v>0</v>
      </c>
      <c r="AD133" s="85">
        <f t="shared" si="14"/>
        <v>5</v>
      </c>
    </row>
    <row r="134" spans="1:31" x14ac:dyDescent="0.25">
      <c r="A134" s="11" t="s">
        <v>143</v>
      </c>
      <c r="B134" s="63" t="s">
        <v>153</v>
      </c>
      <c r="C134" s="4"/>
      <c r="D134" s="4"/>
      <c r="E134" s="105">
        <f>IFERROR(VLOOKUP($B134,[1]NUM3B!$G$3:$T$143,2,FALSE),0)</f>
        <v>5</v>
      </c>
      <c r="F134" s="105">
        <f>IFERROR(VLOOKUP($B134,[1]NUM3B!$G$3:$T$143,3,FALSE),0)</f>
        <v>0</v>
      </c>
      <c r="G134" s="105">
        <f>IFERROR(VLOOKUP($B134,[1]NUM3B!$G$3:$T$143,4,FALSE),0)</f>
        <v>0</v>
      </c>
      <c r="H134" s="105">
        <f>IFERROR(VLOOKUP($B134,[1]NUM3B!$G$3:$T$143,5,FALSE),0)</f>
        <v>0</v>
      </c>
      <c r="I134" s="105">
        <f>IFERROR(VLOOKUP($B134,[1]NUM3B!$G$3:$T$143,6,FALSE),0)</f>
        <v>0</v>
      </c>
      <c r="J134" s="105">
        <f>IFERROR(VLOOKUP($B134,[1]NUM3B!$G$3:$T$143,7,FALSE),0)</f>
        <v>0</v>
      </c>
      <c r="K134" s="105">
        <f>IFERROR(VLOOKUP($B134,[1]NUM3B!$G$3:$T$143,8,FALSE),0)</f>
        <v>0</v>
      </c>
      <c r="L134" s="105">
        <f>IFERROR(VLOOKUP($B134,[1]NUM3B!$G$3:$T$143,9,FALSE),0)</f>
        <v>0</v>
      </c>
      <c r="M134" s="105">
        <f>IFERROR(VLOOKUP($B134,[1]NUM3B!$G$3:$T$143,10,FALSE),0)</f>
        <v>0</v>
      </c>
      <c r="N134" s="105">
        <f>IFERROR(VLOOKUP($B134,[1]NUM3B!$G$3:$T$143,11,FALSE),0)</f>
        <v>0</v>
      </c>
      <c r="O134" s="105">
        <f>IFERROR(VLOOKUP($B134,[1]NUM3B!$G$3:$T$143,12,FALSE),0)</f>
        <v>0</v>
      </c>
      <c r="P134" s="105">
        <f>IFERROR(VLOOKUP($B134,[1]NUM3B!$G$3:$T$143,13,FALSE),0)</f>
        <v>0</v>
      </c>
      <c r="Q134" s="85">
        <f t="shared" si="24"/>
        <v>5</v>
      </c>
      <c r="R134" s="105">
        <f>IFERROR(VLOOKUP($B134,[1]DEN3B!$G$3:$T$145,2,FALSE),0)</f>
        <v>1</v>
      </c>
      <c r="S134" s="105">
        <f>IFERROR(VLOOKUP($B134,[1]DEN3B!$G$3:$T$145,3,FALSE),0)</f>
        <v>0</v>
      </c>
      <c r="T134" s="105">
        <f>IFERROR(VLOOKUP($B134,[1]DEN3B!$G$3:$T$145,4,FALSE),0)</f>
        <v>0</v>
      </c>
      <c r="U134" s="105">
        <f>IFERROR(VLOOKUP($B134,[1]DEN3B!$G$3:$T$145,5,FALSE),0)</f>
        <v>0</v>
      </c>
      <c r="V134" s="105">
        <f>IFERROR(VLOOKUP($B134,[1]DEN3B!$G$3:$T$145,6,FALSE),0)</f>
        <v>0</v>
      </c>
      <c r="W134" s="105">
        <f>IFERROR(VLOOKUP($B134,[1]DEN3B!$G$3:$T$145,7,FALSE),0)</f>
        <v>0</v>
      </c>
      <c r="X134" s="105">
        <f>IFERROR(VLOOKUP($B134,[1]DEN3B!$G$3:$T$145,8,FALSE),0)</f>
        <v>0</v>
      </c>
      <c r="Y134" s="105">
        <f>IFERROR(VLOOKUP($B134,[1]DEN3B!$G$3:$T$145,9,FALSE),0)</f>
        <v>0</v>
      </c>
      <c r="Z134" s="105">
        <f>IFERROR(VLOOKUP($B134,[1]DEN3B!$G$3:$T$145,10,FALSE),0)</f>
        <v>0</v>
      </c>
      <c r="AA134" s="105">
        <f>IFERROR(VLOOKUP($B134,[1]DEN3B!$G$3:$T$145,11,FALSE),0)</f>
        <v>0</v>
      </c>
      <c r="AB134" s="105">
        <f>IFERROR(VLOOKUP($B134,[1]DEN3B!$G$3:$T$145,12,FALSE),0)</f>
        <v>0</v>
      </c>
      <c r="AC134" s="105">
        <f>IFERROR(VLOOKUP($B134,[1]DEN3B!$G$3:$T$145,13,FALSE),0)</f>
        <v>0</v>
      </c>
      <c r="AD134" s="85">
        <f t="shared" si="14"/>
        <v>1</v>
      </c>
    </row>
    <row r="135" spans="1:31" x14ac:dyDescent="0.25">
      <c r="A135" s="11" t="s">
        <v>143</v>
      </c>
      <c r="B135" s="63" t="s">
        <v>154</v>
      </c>
      <c r="C135" s="4"/>
      <c r="D135" s="4"/>
      <c r="E135" s="105">
        <f>IFERROR(VLOOKUP($B135,[1]NUM3B!$G$3:$T$143,2,FALSE),0)</f>
        <v>0</v>
      </c>
      <c r="F135" s="105">
        <f>IFERROR(VLOOKUP($B135,[1]NUM3B!$G$3:$T$143,3,FALSE),0)</f>
        <v>1</v>
      </c>
      <c r="G135" s="105">
        <f>IFERROR(VLOOKUP($B135,[1]NUM3B!$G$3:$T$143,4,FALSE),0)</f>
        <v>0</v>
      </c>
      <c r="H135" s="105">
        <f>IFERROR(VLOOKUP($B135,[1]NUM3B!$G$3:$T$143,5,FALSE),0)</f>
        <v>0</v>
      </c>
      <c r="I135" s="105">
        <f>IFERROR(VLOOKUP($B135,[1]NUM3B!$G$3:$T$143,6,FALSE),0)</f>
        <v>0</v>
      </c>
      <c r="J135" s="105">
        <f>IFERROR(VLOOKUP($B135,[1]NUM3B!$G$3:$T$143,7,FALSE),0)</f>
        <v>0</v>
      </c>
      <c r="K135" s="105">
        <f>IFERROR(VLOOKUP($B135,[1]NUM3B!$G$3:$T$143,8,FALSE),0)</f>
        <v>0</v>
      </c>
      <c r="L135" s="105">
        <f>IFERROR(VLOOKUP($B135,[1]NUM3B!$G$3:$T$143,9,FALSE),0)</f>
        <v>0</v>
      </c>
      <c r="M135" s="105">
        <f>IFERROR(VLOOKUP($B135,[1]NUM3B!$G$3:$T$143,10,FALSE),0)</f>
        <v>0</v>
      </c>
      <c r="N135" s="105">
        <f>IFERROR(VLOOKUP($B135,[1]NUM3B!$G$3:$T$143,11,FALSE),0)</f>
        <v>0</v>
      </c>
      <c r="O135" s="105">
        <f>IFERROR(VLOOKUP($B135,[1]NUM3B!$G$3:$T$143,12,FALSE),0)</f>
        <v>0</v>
      </c>
      <c r="P135" s="105">
        <f>IFERROR(VLOOKUP($B135,[1]NUM3B!$G$3:$T$143,13,FALSE),0)</f>
        <v>0</v>
      </c>
      <c r="Q135" s="85">
        <f t="shared" si="24"/>
        <v>1</v>
      </c>
      <c r="R135" s="105">
        <f>IFERROR(VLOOKUP($B135,[1]DEN3B!$G$3:$T$145,2,FALSE),0)</f>
        <v>0</v>
      </c>
      <c r="S135" s="105">
        <f>IFERROR(VLOOKUP($B135,[1]DEN3B!$G$3:$T$145,3,FALSE),0)</f>
        <v>1</v>
      </c>
      <c r="T135" s="105">
        <f>IFERROR(VLOOKUP($B135,[1]DEN3B!$G$3:$T$145,4,FALSE),0)</f>
        <v>0</v>
      </c>
      <c r="U135" s="105">
        <f>IFERROR(VLOOKUP($B135,[1]DEN3B!$G$3:$T$145,5,FALSE),0)</f>
        <v>0</v>
      </c>
      <c r="V135" s="105">
        <f>IFERROR(VLOOKUP($B135,[1]DEN3B!$G$3:$T$145,6,FALSE),0)</f>
        <v>0</v>
      </c>
      <c r="W135" s="105">
        <f>IFERROR(VLOOKUP($B135,[1]DEN3B!$G$3:$T$145,7,FALSE),0)</f>
        <v>1</v>
      </c>
      <c r="X135" s="105">
        <f>IFERROR(VLOOKUP($B135,[1]DEN3B!$G$3:$T$145,8,FALSE),0)</f>
        <v>2</v>
      </c>
      <c r="Y135" s="105">
        <f>IFERROR(VLOOKUP($B135,[1]DEN3B!$G$3:$T$145,9,FALSE),0)</f>
        <v>0</v>
      </c>
      <c r="Z135" s="105">
        <f>IFERROR(VLOOKUP($B135,[1]DEN3B!$G$3:$T$145,10,FALSE),0)</f>
        <v>0</v>
      </c>
      <c r="AA135" s="105">
        <f>IFERROR(VLOOKUP($B135,[1]DEN3B!$G$3:$T$145,11,FALSE),0)</f>
        <v>0</v>
      </c>
      <c r="AB135" s="105">
        <f>IFERROR(VLOOKUP($B135,[1]DEN3B!$G$3:$T$145,12,FALSE),0)</f>
        <v>0</v>
      </c>
      <c r="AC135" s="105">
        <f>IFERROR(VLOOKUP($B135,[1]DEN3B!$G$3:$T$145,13,FALSE),0)</f>
        <v>1</v>
      </c>
      <c r="AD135" s="85">
        <f t="shared" si="14"/>
        <v>5</v>
      </c>
    </row>
    <row r="136" spans="1:31" x14ac:dyDescent="0.25">
      <c r="A136" s="11" t="s">
        <v>143</v>
      </c>
      <c r="B136" s="63" t="s">
        <v>155</v>
      </c>
      <c r="C136" s="4"/>
      <c r="D136" s="4"/>
      <c r="E136" s="105">
        <f>IFERROR(VLOOKUP($B136,[1]NUM3B!$G$3:$T$143,2,FALSE),0)</f>
        <v>1</v>
      </c>
      <c r="F136" s="105">
        <f>IFERROR(VLOOKUP($B136,[1]NUM3B!$G$3:$T$143,3,FALSE),0)</f>
        <v>0</v>
      </c>
      <c r="G136" s="105">
        <f>IFERROR(VLOOKUP($B136,[1]NUM3B!$G$3:$T$143,4,FALSE),0)</f>
        <v>0</v>
      </c>
      <c r="H136" s="105">
        <f>IFERROR(VLOOKUP($B136,[1]NUM3B!$G$3:$T$143,5,FALSE),0)</f>
        <v>0</v>
      </c>
      <c r="I136" s="105">
        <f>IFERROR(VLOOKUP($B136,[1]NUM3B!$G$3:$T$143,6,FALSE),0)</f>
        <v>0</v>
      </c>
      <c r="J136" s="105">
        <f>IFERROR(VLOOKUP($B136,[1]NUM3B!$G$3:$T$143,7,FALSE),0)</f>
        <v>0</v>
      </c>
      <c r="K136" s="105">
        <f>IFERROR(VLOOKUP($B136,[1]NUM3B!$G$3:$T$143,8,FALSE),0)</f>
        <v>0</v>
      </c>
      <c r="L136" s="105">
        <f>IFERROR(VLOOKUP($B136,[1]NUM3B!$G$3:$T$143,9,FALSE),0)</f>
        <v>0</v>
      </c>
      <c r="M136" s="105">
        <f>IFERROR(VLOOKUP($B136,[1]NUM3B!$G$3:$T$143,10,FALSE),0)</f>
        <v>0</v>
      </c>
      <c r="N136" s="105">
        <f>IFERROR(VLOOKUP($B136,[1]NUM3B!$G$3:$T$143,11,FALSE),0)</f>
        <v>0</v>
      </c>
      <c r="O136" s="105">
        <f>IFERROR(VLOOKUP($B136,[1]NUM3B!$G$3:$T$143,12,FALSE),0)</f>
        <v>0</v>
      </c>
      <c r="P136" s="105">
        <f>IFERROR(VLOOKUP($B136,[1]NUM3B!$G$3:$T$143,13,FALSE),0)</f>
        <v>0</v>
      </c>
      <c r="Q136" s="85">
        <f t="shared" si="24"/>
        <v>1</v>
      </c>
      <c r="R136" s="105">
        <f>IFERROR(VLOOKUP($B136,[1]DEN3B!$G$3:$T$145,2,FALSE),0)</f>
        <v>1</v>
      </c>
      <c r="S136" s="105">
        <f>IFERROR(VLOOKUP($B136,[1]DEN3B!$G$3:$T$145,3,FALSE),0)</f>
        <v>0</v>
      </c>
      <c r="T136" s="105">
        <f>IFERROR(VLOOKUP($B136,[1]DEN3B!$G$3:$T$145,4,FALSE),0)</f>
        <v>0</v>
      </c>
      <c r="U136" s="105">
        <f>IFERROR(VLOOKUP($B136,[1]DEN3B!$G$3:$T$145,5,FALSE),0)</f>
        <v>0</v>
      </c>
      <c r="V136" s="105">
        <f>IFERROR(VLOOKUP($B136,[1]DEN3B!$G$3:$T$145,6,FALSE),0)</f>
        <v>1</v>
      </c>
      <c r="W136" s="105">
        <f>IFERROR(VLOOKUP($B136,[1]DEN3B!$G$3:$T$145,7,FALSE),0)</f>
        <v>0</v>
      </c>
      <c r="X136" s="105">
        <f>IFERROR(VLOOKUP($B136,[1]DEN3B!$G$3:$T$145,8,FALSE),0)</f>
        <v>1</v>
      </c>
      <c r="Y136" s="105">
        <f>IFERROR(VLOOKUP($B136,[1]DEN3B!$G$3:$T$145,9,FALSE),0)</f>
        <v>0</v>
      </c>
      <c r="Z136" s="105">
        <f>IFERROR(VLOOKUP($B136,[1]DEN3B!$G$3:$T$145,10,FALSE),0)</f>
        <v>0</v>
      </c>
      <c r="AA136" s="105">
        <f>IFERROR(VLOOKUP($B136,[1]DEN3B!$G$3:$T$145,11,FALSE),0)</f>
        <v>0</v>
      </c>
      <c r="AB136" s="105">
        <f>IFERROR(VLOOKUP($B136,[1]DEN3B!$G$3:$T$145,12,FALSE),0)</f>
        <v>0</v>
      </c>
      <c r="AC136" s="105">
        <f>IFERROR(VLOOKUP($B136,[1]DEN3B!$G$3:$T$145,13,FALSE),0)</f>
        <v>0</v>
      </c>
      <c r="AD136" s="85">
        <f t="shared" si="14"/>
        <v>3</v>
      </c>
    </row>
    <row r="137" spans="1:31" x14ac:dyDescent="0.25">
      <c r="A137" s="137" t="s">
        <v>238</v>
      </c>
      <c r="B137" s="138"/>
      <c r="C137" s="57">
        <f>D137/'Metas Muni'!J15</f>
        <v>1.037037037037037</v>
      </c>
      <c r="D137" s="58">
        <f>Q137/AD137</f>
        <v>0.93333333333333335</v>
      </c>
      <c r="E137" s="101">
        <f>SUM(E125:E136)</f>
        <v>6</v>
      </c>
      <c r="F137" s="101">
        <f>SUM(F125:F136)</f>
        <v>1</v>
      </c>
      <c r="G137" s="101">
        <f>SUM(G125:G136)</f>
        <v>3</v>
      </c>
      <c r="H137" s="101">
        <f>SUM(H125:H136)</f>
        <v>0</v>
      </c>
      <c r="I137" s="101">
        <f t="shared" ref="I137:N137" si="25">SUM(I125:I136)</f>
        <v>0</v>
      </c>
      <c r="J137" s="101">
        <f t="shared" si="25"/>
        <v>4</v>
      </c>
      <c r="K137" s="101">
        <f t="shared" si="25"/>
        <v>8</v>
      </c>
      <c r="L137" s="101">
        <f t="shared" si="25"/>
        <v>2</v>
      </c>
      <c r="M137" s="101">
        <f t="shared" si="25"/>
        <v>0</v>
      </c>
      <c r="N137" s="101">
        <f t="shared" si="25"/>
        <v>3</v>
      </c>
      <c r="O137" s="101">
        <f>SUM(O125:O136)</f>
        <v>12</v>
      </c>
      <c r="P137" s="101">
        <f>SUM(P125:P136)</f>
        <v>3</v>
      </c>
      <c r="Q137" s="101">
        <f t="shared" ref="Q137:AD137" si="26">SUM(Q125:Q136)</f>
        <v>42</v>
      </c>
      <c r="R137" s="101">
        <f t="shared" si="26"/>
        <v>5</v>
      </c>
      <c r="S137" s="101">
        <f t="shared" si="26"/>
        <v>3</v>
      </c>
      <c r="T137" s="101">
        <f t="shared" si="26"/>
        <v>3</v>
      </c>
      <c r="U137" s="101">
        <f t="shared" si="26"/>
        <v>2</v>
      </c>
      <c r="V137" s="101">
        <f t="shared" si="26"/>
        <v>7</v>
      </c>
      <c r="W137" s="101">
        <f t="shared" si="26"/>
        <v>4</v>
      </c>
      <c r="X137" s="101">
        <f t="shared" si="26"/>
        <v>5</v>
      </c>
      <c r="Y137" s="101">
        <f t="shared" si="26"/>
        <v>4</v>
      </c>
      <c r="Z137" s="101">
        <f t="shared" si="26"/>
        <v>3</v>
      </c>
      <c r="AA137" s="101">
        <f t="shared" si="26"/>
        <v>2</v>
      </c>
      <c r="AB137" s="101">
        <f t="shared" si="26"/>
        <v>3</v>
      </c>
      <c r="AC137" s="101">
        <f t="shared" si="26"/>
        <v>4</v>
      </c>
      <c r="AD137" s="101">
        <f t="shared" si="26"/>
        <v>45</v>
      </c>
      <c r="AE137" s="13"/>
    </row>
    <row r="138" spans="1:31" x14ac:dyDescent="0.25">
      <c r="A138" s="11" t="s">
        <v>157</v>
      </c>
      <c r="B138" s="63" t="s">
        <v>158</v>
      </c>
      <c r="C138" s="4"/>
      <c r="D138" s="4"/>
      <c r="E138" s="105">
        <f>IFERROR(VLOOKUP($B138,[1]NUM3B!$G$3:$T$143,2,FALSE),0)</f>
        <v>4</v>
      </c>
      <c r="F138" s="105">
        <f>IFERROR(VLOOKUP($B138,[1]NUM3B!$G$3:$T$143,3,FALSE),0)</f>
        <v>3</v>
      </c>
      <c r="G138" s="105">
        <f>IFERROR(VLOOKUP($B138,[1]NUM3B!$G$3:$T$143,4,FALSE),0)</f>
        <v>9</v>
      </c>
      <c r="H138" s="105">
        <f>IFERROR(VLOOKUP($B138,[1]NUM3B!$G$3:$T$143,5,FALSE),0)</f>
        <v>5</v>
      </c>
      <c r="I138" s="105">
        <f>IFERROR(VLOOKUP($B138,[1]NUM3B!$G$3:$T$143,6,FALSE),0)</f>
        <v>4</v>
      </c>
      <c r="J138" s="105">
        <f>IFERROR(VLOOKUP($B138,[1]NUM3B!$G$3:$T$143,7,FALSE),0)</f>
        <v>4</v>
      </c>
      <c r="K138" s="105">
        <f>IFERROR(VLOOKUP($B138,[1]NUM3B!$G$3:$T$143,8,FALSE),0)</f>
        <v>4</v>
      </c>
      <c r="L138" s="105">
        <f>IFERROR(VLOOKUP($B138,[1]NUM3B!$G$3:$T$143,9,FALSE),0)</f>
        <v>11</v>
      </c>
      <c r="M138" s="105">
        <f>IFERROR(VLOOKUP($B138,[1]NUM3B!$G$3:$T$143,10,FALSE),0)</f>
        <v>11</v>
      </c>
      <c r="N138" s="105">
        <f>IFERROR(VLOOKUP($B138,[1]NUM3B!$G$3:$T$143,11,FALSE),0)</f>
        <v>10</v>
      </c>
      <c r="O138" s="105">
        <f>IFERROR(VLOOKUP($B138,[1]NUM3B!$G$3:$T$143,12,FALSE),0)</f>
        <v>4</v>
      </c>
      <c r="P138" s="105">
        <f>IFERROR(VLOOKUP($B138,[1]NUM3B!$G$3:$T$143,13,FALSE),0)</f>
        <v>11</v>
      </c>
      <c r="Q138" s="88">
        <f>SUM(E138:P138)</f>
        <v>80</v>
      </c>
      <c r="R138" s="105">
        <f>IFERROR(VLOOKUP($B138,[1]DEN3B!$G$3:$T$145,2,FALSE),0)</f>
        <v>12</v>
      </c>
      <c r="S138" s="105">
        <f>IFERROR(VLOOKUP($B138,[1]DEN3B!$G$3:$T$145,3,FALSE),0)</f>
        <v>5</v>
      </c>
      <c r="T138" s="105">
        <f>IFERROR(VLOOKUP($B138,[1]DEN3B!$G$3:$T$145,4,FALSE),0)</f>
        <v>3</v>
      </c>
      <c r="U138" s="105">
        <f>IFERROR(VLOOKUP($B138,[1]DEN3B!$G$3:$T$145,5,FALSE),0)</f>
        <v>5</v>
      </c>
      <c r="V138" s="105">
        <f>IFERROR(VLOOKUP($B138,[1]DEN3B!$G$3:$T$145,6,FALSE),0)</f>
        <v>12</v>
      </c>
      <c r="W138" s="105">
        <f>IFERROR(VLOOKUP($B138,[1]DEN3B!$G$3:$T$145,7,FALSE),0)</f>
        <v>9</v>
      </c>
      <c r="X138" s="105">
        <f>IFERROR(VLOOKUP($B138,[1]DEN3B!$G$3:$T$145,8,FALSE),0)</f>
        <v>11</v>
      </c>
      <c r="Y138" s="105">
        <f>IFERROR(VLOOKUP($B138,[1]DEN3B!$G$3:$T$145,9,FALSE),0)</f>
        <v>9</v>
      </c>
      <c r="Z138" s="105">
        <f>IFERROR(VLOOKUP($B138,[1]DEN3B!$G$3:$T$145,10,FALSE),0)</f>
        <v>10</v>
      </c>
      <c r="AA138" s="105">
        <f>IFERROR(VLOOKUP($B138,[1]DEN3B!$G$3:$T$145,11,FALSE),0)</f>
        <v>15</v>
      </c>
      <c r="AB138" s="105">
        <f>IFERROR(VLOOKUP($B138,[1]DEN3B!$G$3:$T$145,12,FALSE),0)</f>
        <v>3</v>
      </c>
      <c r="AC138" s="105">
        <f>IFERROR(VLOOKUP($B138,[1]DEN3B!$G$3:$T$145,13,FALSE),0)</f>
        <v>6</v>
      </c>
      <c r="AD138" s="85">
        <f t="shared" si="14"/>
        <v>100</v>
      </c>
    </row>
    <row r="139" spans="1:31" x14ac:dyDescent="0.25">
      <c r="A139" s="11" t="s">
        <v>157</v>
      </c>
      <c r="B139" s="63" t="s">
        <v>159</v>
      </c>
      <c r="C139" s="4"/>
      <c r="D139" s="4"/>
      <c r="E139" s="105">
        <f>IFERROR(VLOOKUP($B139,[1]NUM3B!$G$3:$T$143,2,FALSE),0)</f>
        <v>18</v>
      </c>
      <c r="F139" s="105">
        <f>IFERROR(VLOOKUP($B139,[1]NUM3B!$G$3:$T$143,3,FALSE),0)</f>
        <v>0</v>
      </c>
      <c r="G139" s="105">
        <f>IFERROR(VLOOKUP($B139,[1]NUM3B!$G$3:$T$143,4,FALSE),0)</f>
        <v>4</v>
      </c>
      <c r="H139" s="105">
        <f>IFERROR(VLOOKUP($B139,[1]NUM3B!$G$3:$T$143,5,FALSE),0)</f>
        <v>9</v>
      </c>
      <c r="I139" s="105">
        <f>IFERROR(VLOOKUP($B139,[1]NUM3B!$G$3:$T$143,6,FALSE),0)</f>
        <v>2</v>
      </c>
      <c r="J139" s="105">
        <f>IFERROR(VLOOKUP($B139,[1]NUM3B!$G$3:$T$143,7,FALSE),0)</f>
        <v>7</v>
      </c>
      <c r="K139" s="105">
        <f>IFERROR(VLOOKUP($B139,[1]NUM3B!$G$3:$T$143,8,FALSE),0)</f>
        <v>4</v>
      </c>
      <c r="L139" s="105">
        <f>IFERROR(VLOOKUP($B139,[1]NUM3B!$G$3:$T$143,9,FALSE),0)</f>
        <v>0</v>
      </c>
      <c r="M139" s="105">
        <f>IFERROR(VLOOKUP($B139,[1]NUM3B!$G$3:$T$143,10,FALSE),0)</f>
        <v>0</v>
      </c>
      <c r="N139" s="105">
        <f>IFERROR(VLOOKUP($B139,[1]NUM3B!$G$3:$T$143,11,FALSE),0)</f>
        <v>0</v>
      </c>
      <c r="O139" s="105">
        <f>IFERROR(VLOOKUP($B139,[1]NUM3B!$G$3:$T$143,12,FALSE),0)</f>
        <v>0</v>
      </c>
      <c r="P139" s="105">
        <f>IFERROR(VLOOKUP($B139,[1]NUM3B!$G$3:$T$143,13,FALSE),0)</f>
        <v>0</v>
      </c>
      <c r="Q139" s="85">
        <f t="shared" si="24"/>
        <v>44</v>
      </c>
      <c r="R139" s="105">
        <f>IFERROR(VLOOKUP($B139,[1]DEN3B!$G$3:$T$145,2,FALSE),0)</f>
        <v>5</v>
      </c>
      <c r="S139" s="105">
        <f>IFERROR(VLOOKUP($B139,[1]DEN3B!$G$3:$T$145,3,FALSE),0)</f>
        <v>5</v>
      </c>
      <c r="T139" s="105">
        <f>IFERROR(VLOOKUP($B139,[1]DEN3B!$G$3:$T$145,4,FALSE),0)</f>
        <v>1</v>
      </c>
      <c r="U139" s="105">
        <f>IFERROR(VLOOKUP($B139,[1]DEN3B!$G$3:$T$145,5,FALSE),0)</f>
        <v>6</v>
      </c>
      <c r="V139" s="105">
        <f>IFERROR(VLOOKUP($B139,[1]DEN3B!$G$3:$T$145,6,FALSE),0)</f>
        <v>4</v>
      </c>
      <c r="W139" s="105">
        <f>IFERROR(VLOOKUP($B139,[1]DEN3B!$G$3:$T$145,7,FALSE),0)</f>
        <v>2</v>
      </c>
      <c r="X139" s="105">
        <f>IFERROR(VLOOKUP($B139,[1]DEN3B!$G$3:$T$145,8,FALSE),0)</f>
        <v>3</v>
      </c>
      <c r="Y139" s="105">
        <f>IFERROR(VLOOKUP($B139,[1]DEN3B!$G$3:$T$145,9,FALSE),0)</f>
        <v>2</v>
      </c>
      <c r="Z139" s="105">
        <f>IFERROR(VLOOKUP($B139,[1]DEN3B!$G$3:$T$145,10,FALSE),0)</f>
        <v>6</v>
      </c>
      <c r="AA139" s="105">
        <f>IFERROR(VLOOKUP($B139,[1]DEN3B!$G$3:$T$145,11,FALSE),0)</f>
        <v>8</v>
      </c>
      <c r="AB139" s="105">
        <f>IFERROR(VLOOKUP($B139,[1]DEN3B!$G$3:$T$145,12,FALSE),0)</f>
        <v>6</v>
      </c>
      <c r="AC139" s="105">
        <f>IFERROR(VLOOKUP($B139,[1]DEN3B!$G$3:$T$145,13,FALSE),0)</f>
        <v>3</v>
      </c>
      <c r="AD139" s="85">
        <f t="shared" si="14"/>
        <v>51</v>
      </c>
    </row>
    <row r="140" spans="1:31" x14ac:dyDescent="0.25">
      <c r="A140" s="11" t="s">
        <v>157</v>
      </c>
      <c r="B140" s="63" t="s">
        <v>160</v>
      </c>
      <c r="C140" s="4"/>
      <c r="D140" s="4"/>
      <c r="E140" s="105">
        <f>IFERROR(VLOOKUP($B140,[1]NUM3B!$G$3:$T$143,2,FALSE),0)</f>
        <v>0</v>
      </c>
      <c r="F140" s="105">
        <f>IFERROR(VLOOKUP($B140,[1]NUM3B!$G$3:$T$143,3,FALSE),0)</f>
        <v>3</v>
      </c>
      <c r="G140" s="105">
        <f>IFERROR(VLOOKUP($B140,[1]NUM3B!$G$3:$T$143,4,FALSE),0)</f>
        <v>1</v>
      </c>
      <c r="H140" s="105">
        <f>IFERROR(VLOOKUP($B140,[1]NUM3B!$G$3:$T$143,5,FALSE),0)</f>
        <v>0</v>
      </c>
      <c r="I140" s="105">
        <f>IFERROR(VLOOKUP($B140,[1]NUM3B!$G$3:$T$143,6,FALSE),0)</f>
        <v>2</v>
      </c>
      <c r="J140" s="105">
        <f>IFERROR(VLOOKUP($B140,[1]NUM3B!$G$3:$T$143,7,FALSE),0)</f>
        <v>6</v>
      </c>
      <c r="K140" s="105">
        <f>IFERROR(VLOOKUP($B140,[1]NUM3B!$G$3:$T$143,8,FALSE),0)</f>
        <v>1</v>
      </c>
      <c r="L140" s="105">
        <f>IFERROR(VLOOKUP($B140,[1]NUM3B!$G$3:$T$143,9,FALSE),0)</f>
        <v>1</v>
      </c>
      <c r="M140" s="105">
        <f>IFERROR(VLOOKUP($B140,[1]NUM3B!$G$3:$T$143,10,FALSE),0)</f>
        <v>1</v>
      </c>
      <c r="N140" s="105">
        <f>IFERROR(VLOOKUP($B140,[1]NUM3B!$G$3:$T$143,11,FALSE),0)</f>
        <v>7</v>
      </c>
      <c r="O140" s="105">
        <f>IFERROR(VLOOKUP($B140,[1]NUM3B!$G$3:$T$143,12,FALSE),0)</f>
        <v>1</v>
      </c>
      <c r="P140" s="105">
        <f>IFERROR(VLOOKUP($B140,[1]NUM3B!$G$3:$T$143,13,FALSE),0)</f>
        <v>4</v>
      </c>
      <c r="Q140" s="85">
        <f t="shared" si="24"/>
        <v>27</v>
      </c>
      <c r="R140" s="105">
        <f>IFERROR(VLOOKUP($B140,[1]DEN3B!$G$3:$T$145,2,FALSE),0)</f>
        <v>2</v>
      </c>
      <c r="S140" s="105">
        <f>IFERROR(VLOOKUP($B140,[1]DEN3B!$G$3:$T$145,3,FALSE),0)</f>
        <v>0</v>
      </c>
      <c r="T140" s="105">
        <f>IFERROR(VLOOKUP($B140,[1]DEN3B!$G$3:$T$145,4,FALSE),0)</f>
        <v>5</v>
      </c>
      <c r="U140" s="105">
        <f>IFERROR(VLOOKUP($B140,[1]DEN3B!$G$3:$T$145,5,FALSE),0)</f>
        <v>4</v>
      </c>
      <c r="V140" s="105">
        <f>IFERROR(VLOOKUP($B140,[1]DEN3B!$G$3:$T$145,6,FALSE),0)</f>
        <v>2</v>
      </c>
      <c r="W140" s="105">
        <f>IFERROR(VLOOKUP($B140,[1]DEN3B!$G$3:$T$145,7,FALSE),0)</f>
        <v>0</v>
      </c>
      <c r="X140" s="105">
        <f>IFERROR(VLOOKUP($B140,[1]DEN3B!$G$3:$T$145,8,FALSE),0)</f>
        <v>3</v>
      </c>
      <c r="Y140" s="105">
        <f>IFERROR(VLOOKUP($B140,[1]DEN3B!$G$3:$T$145,9,FALSE),0)</f>
        <v>7</v>
      </c>
      <c r="Z140" s="105">
        <f>IFERROR(VLOOKUP($B140,[1]DEN3B!$G$3:$T$145,10,FALSE),0)</f>
        <v>4</v>
      </c>
      <c r="AA140" s="105">
        <f>IFERROR(VLOOKUP($B140,[1]DEN3B!$G$3:$T$145,11,FALSE),0)</f>
        <v>4</v>
      </c>
      <c r="AB140" s="105">
        <f>IFERROR(VLOOKUP($B140,[1]DEN3B!$G$3:$T$145,12,FALSE),0)</f>
        <v>1</v>
      </c>
      <c r="AC140" s="105">
        <f>IFERROR(VLOOKUP($B140,[1]DEN3B!$G$3:$T$145,13,FALSE),0)</f>
        <v>1</v>
      </c>
      <c r="AD140" s="85">
        <f t="shared" si="14"/>
        <v>33</v>
      </c>
    </row>
    <row r="141" spans="1:31" x14ac:dyDescent="0.25">
      <c r="A141" s="11" t="s">
        <v>157</v>
      </c>
      <c r="B141" s="63" t="s">
        <v>161</v>
      </c>
      <c r="C141" s="4"/>
      <c r="D141" s="4"/>
      <c r="E141" s="105">
        <f>IFERROR(VLOOKUP($B141,[1]NUM3B!$G$3:$T$143,2,FALSE),0)</f>
        <v>11</v>
      </c>
      <c r="F141" s="105">
        <f>IFERROR(VLOOKUP($B141,[1]NUM3B!$G$3:$T$143,3,FALSE),0)</f>
        <v>5</v>
      </c>
      <c r="G141" s="105">
        <f>IFERROR(VLOOKUP($B141,[1]NUM3B!$G$3:$T$143,4,FALSE),0)</f>
        <v>8</v>
      </c>
      <c r="H141" s="105">
        <f>IFERROR(VLOOKUP($B141,[1]NUM3B!$G$3:$T$143,5,FALSE),0)</f>
        <v>8</v>
      </c>
      <c r="I141" s="105">
        <f>IFERROR(VLOOKUP($B141,[1]NUM3B!$G$3:$T$143,6,FALSE),0)</f>
        <v>8</v>
      </c>
      <c r="J141" s="105">
        <f>IFERROR(VLOOKUP($B141,[1]NUM3B!$G$3:$T$143,7,FALSE),0)</f>
        <v>9</v>
      </c>
      <c r="K141" s="105">
        <f>IFERROR(VLOOKUP($B141,[1]NUM3B!$G$3:$T$143,8,FALSE),0)</f>
        <v>6</v>
      </c>
      <c r="L141" s="105">
        <f>IFERROR(VLOOKUP($B141,[1]NUM3B!$G$3:$T$143,9,FALSE),0)</f>
        <v>8</v>
      </c>
      <c r="M141" s="105">
        <f>IFERROR(VLOOKUP($B141,[1]NUM3B!$G$3:$T$143,10,FALSE),0)</f>
        <v>6</v>
      </c>
      <c r="N141" s="105">
        <f>IFERROR(VLOOKUP($B141,[1]NUM3B!$G$3:$T$143,11,FALSE),0)</f>
        <v>7</v>
      </c>
      <c r="O141" s="105">
        <f>IFERROR(VLOOKUP($B141,[1]NUM3B!$G$3:$T$143,12,FALSE),0)</f>
        <v>6</v>
      </c>
      <c r="P141" s="105">
        <f>IFERROR(VLOOKUP($B141,[1]NUM3B!$G$3:$T$143,13,FALSE),0)</f>
        <v>5</v>
      </c>
      <c r="Q141" s="85">
        <f t="shared" si="24"/>
        <v>87</v>
      </c>
      <c r="R141" s="105">
        <f>IFERROR(VLOOKUP($B141,[1]DEN3B!$G$3:$T$145,2,FALSE),0)</f>
        <v>14</v>
      </c>
      <c r="S141" s="105">
        <f>IFERROR(VLOOKUP($B141,[1]DEN3B!$G$3:$T$145,3,FALSE),0)</f>
        <v>5</v>
      </c>
      <c r="T141" s="105">
        <f>IFERROR(VLOOKUP($B141,[1]DEN3B!$G$3:$T$145,4,FALSE),0)</f>
        <v>10</v>
      </c>
      <c r="U141" s="105">
        <f>IFERROR(VLOOKUP($B141,[1]DEN3B!$G$3:$T$145,5,FALSE),0)</f>
        <v>10</v>
      </c>
      <c r="V141" s="105">
        <f>IFERROR(VLOOKUP($B141,[1]DEN3B!$G$3:$T$145,6,FALSE),0)</f>
        <v>13</v>
      </c>
      <c r="W141" s="105">
        <f>IFERROR(VLOOKUP($B141,[1]DEN3B!$G$3:$T$145,7,FALSE),0)</f>
        <v>12</v>
      </c>
      <c r="X141" s="105">
        <f>IFERROR(VLOOKUP($B141,[1]DEN3B!$G$3:$T$145,8,FALSE),0)</f>
        <v>9</v>
      </c>
      <c r="Y141" s="105">
        <f>IFERROR(VLOOKUP($B141,[1]DEN3B!$G$3:$T$145,9,FALSE),0)</f>
        <v>11</v>
      </c>
      <c r="Z141" s="105">
        <f>IFERROR(VLOOKUP($B141,[1]DEN3B!$G$3:$T$145,10,FALSE),0)</f>
        <v>11</v>
      </c>
      <c r="AA141" s="105">
        <f>IFERROR(VLOOKUP($B141,[1]DEN3B!$G$3:$T$145,11,FALSE),0)</f>
        <v>10</v>
      </c>
      <c r="AB141" s="105">
        <f>IFERROR(VLOOKUP($B141,[1]DEN3B!$G$3:$T$145,12,FALSE),0)</f>
        <v>9</v>
      </c>
      <c r="AC141" s="105">
        <f>IFERROR(VLOOKUP($B141,[1]DEN3B!$G$3:$T$145,13,FALSE),0)</f>
        <v>9</v>
      </c>
      <c r="AD141" s="85">
        <f t="shared" si="14"/>
        <v>123</v>
      </c>
    </row>
    <row r="142" spans="1:31" x14ac:dyDescent="0.25">
      <c r="A142" s="11" t="s">
        <v>157</v>
      </c>
      <c r="B142" s="63" t="s">
        <v>162</v>
      </c>
      <c r="C142" s="4"/>
      <c r="D142" s="4"/>
      <c r="E142" s="105">
        <f>IFERROR(VLOOKUP($B142,[1]NUM3B!$G$3:$T$143,2,FALSE),0)</f>
        <v>0</v>
      </c>
      <c r="F142" s="105">
        <f>IFERROR(VLOOKUP($B142,[1]NUM3B!$G$3:$T$143,3,FALSE),0)</f>
        <v>0</v>
      </c>
      <c r="G142" s="105">
        <f>IFERROR(VLOOKUP($B142,[1]NUM3B!$G$3:$T$143,4,FALSE),0)</f>
        <v>0</v>
      </c>
      <c r="H142" s="105">
        <f>IFERROR(VLOOKUP($B142,[1]NUM3B!$G$3:$T$143,5,FALSE),0)</f>
        <v>0</v>
      </c>
      <c r="I142" s="105">
        <f>IFERROR(VLOOKUP($B142,[1]NUM3B!$G$3:$T$143,6,FALSE),0)</f>
        <v>0</v>
      </c>
      <c r="J142" s="105">
        <f>IFERROR(VLOOKUP($B142,[1]NUM3B!$G$3:$T$143,7,FALSE),0)</f>
        <v>0</v>
      </c>
      <c r="K142" s="105">
        <f>IFERROR(VLOOKUP($B142,[1]NUM3B!$G$3:$T$143,8,FALSE),0)</f>
        <v>0</v>
      </c>
      <c r="L142" s="105">
        <f>IFERROR(VLOOKUP($B142,[1]NUM3B!$G$3:$T$143,9,FALSE),0)</f>
        <v>0</v>
      </c>
      <c r="M142" s="105">
        <f>IFERROR(VLOOKUP($B142,[1]NUM3B!$G$3:$T$143,10,FALSE),0)</f>
        <v>0</v>
      </c>
      <c r="N142" s="105">
        <f>IFERROR(VLOOKUP($B142,[1]NUM3B!$G$3:$T$143,11,FALSE),0)</f>
        <v>0</v>
      </c>
      <c r="O142" s="105">
        <f>IFERROR(VLOOKUP($B142,[1]NUM3B!$G$3:$T$143,12,FALSE),0)</f>
        <v>0</v>
      </c>
      <c r="P142" s="105">
        <f>IFERROR(VLOOKUP($B142,[1]NUM3B!$G$3:$T$143,13,FALSE),0)</f>
        <v>0</v>
      </c>
      <c r="Q142" s="85">
        <f t="shared" si="24"/>
        <v>0</v>
      </c>
      <c r="R142" s="105">
        <f>IFERROR(VLOOKUP($B142,[1]DEN3B!$G$3:$T$145,2,FALSE),0)</f>
        <v>0</v>
      </c>
      <c r="S142" s="105">
        <f>IFERROR(VLOOKUP($B142,[1]DEN3B!$G$3:$T$145,3,FALSE),0)</f>
        <v>0</v>
      </c>
      <c r="T142" s="105">
        <f>IFERROR(VLOOKUP($B142,[1]DEN3B!$G$3:$T$145,4,FALSE),0)</f>
        <v>0</v>
      </c>
      <c r="U142" s="105">
        <f>IFERROR(VLOOKUP($B142,[1]DEN3B!$G$3:$T$145,5,FALSE),0)</f>
        <v>0</v>
      </c>
      <c r="V142" s="105">
        <f>IFERROR(VLOOKUP($B142,[1]DEN3B!$G$3:$T$145,6,FALSE),0)</f>
        <v>0</v>
      </c>
      <c r="W142" s="105">
        <f>IFERROR(VLOOKUP($B142,[1]DEN3B!$G$3:$T$145,7,FALSE),0)</f>
        <v>1</v>
      </c>
      <c r="X142" s="105">
        <f>IFERROR(VLOOKUP($B142,[1]DEN3B!$G$3:$T$145,8,FALSE),0)</f>
        <v>0</v>
      </c>
      <c r="Y142" s="105">
        <f>IFERROR(VLOOKUP($B142,[1]DEN3B!$G$3:$T$145,9,FALSE),0)</f>
        <v>1</v>
      </c>
      <c r="Z142" s="105">
        <f>IFERROR(VLOOKUP($B142,[1]DEN3B!$G$3:$T$145,10,FALSE),0)</f>
        <v>0</v>
      </c>
      <c r="AA142" s="105">
        <f>IFERROR(VLOOKUP($B142,[1]DEN3B!$G$3:$T$145,11,FALSE),0)</f>
        <v>0</v>
      </c>
      <c r="AB142" s="105">
        <f>IFERROR(VLOOKUP($B142,[1]DEN3B!$G$3:$T$145,12,FALSE),0)</f>
        <v>2</v>
      </c>
      <c r="AC142" s="105">
        <f>IFERROR(VLOOKUP($B142,[1]DEN3B!$G$3:$T$145,13,FALSE),0)</f>
        <v>1</v>
      </c>
      <c r="AD142" s="85">
        <f t="shared" si="14"/>
        <v>5</v>
      </c>
    </row>
    <row r="143" spans="1:31" x14ac:dyDescent="0.25">
      <c r="A143" s="11" t="s">
        <v>157</v>
      </c>
      <c r="B143" s="63" t="s">
        <v>163</v>
      </c>
      <c r="C143" s="4"/>
      <c r="D143" s="4"/>
      <c r="E143" s="105">
        <f>IFERROR(VLOOKUP($B143,[1]NUM3B!$G$3:$T$143,2,FALSE),0)</f>
        <v>0</v>
      </c>
      <c r="F143" s="105">
        <f>IFERROR(VLOOKUP($B143,[1]NUM3B!$G$3:$T$143,3,FALSE),0)</f>
        <v>0</v>
      </c>
      <c r="G143" s="105">
        <f>IFERROR(VLOOKUP($B143,[1]NUM3B!$G$3:$T$143,4,FALSE),0)</f>
        <v>0</v>
      </c>
      <c r="H143" s="105">
        <f>IFERROR(VLOOKUP($B143,[1]NUM3B!$G$3:$T$143,5,FALSE),0)</f>
        <v>0</v>
      </c>
      <c r="I143" s="105">
        <f>IFERROR(VLOOKUP($B143,[1]NUM3B!$G$3:$T$143,6,FALSE),0)</f>
        <v>0</v>
      </c>
      <c r="J143" s="105">
        <f>IFERROR(VLOOKUP($B143,[1]NUM3B!$G$3:$T$143,7,FALSE),0)</f>
        <v>0</v>
      </c>
      <c r="K143" s="105">
        <f>IFERROR(VLOOKUP($B143,[1]NUM3B!$G$3:$T$143,8,FALSE),0)</f>
        <v>0</v>
      </c>
      <c r="L143" s="105">
        <f>IFERROR(VLOOKUP($B143,[1]NUM3B!$G$3:$T$143,9,FALSE),0)</f>
        <v>0</v>
      </c>
      <c r="M143" s="105">
        <f>IFERROR(VLOOKUP($B143,[1]NUM3B!$G$3:$T$143,10,FALSE),0)</f>
        <v>0</v>
      </c>
      <c r="N143" s="105">
        <f>IFERROR(VLOOKUP($B143,[1]NUM3B!$G$3:$T$143,11,FALSE),0)</f>
        <v>0</v>
      </c>
      <c r="O143" s="105">
        <f>IFERROR(VLOOKUP($B143,[1]NUM3B!$G$3:$T$143,12,FALSE),0)</f>
        <v>0</v>
      </c>
      <c r="P143" s="105">
        <f>IFERROR(VLOOKUP($B143,[1]NUM3B!$G$3:$T$143,13,FALSE),0)</f>
        <v>0</v>
      </c>
      <c r="Q143" s="85">
        <f t="shared" si="24"/>
        <v>0</v>
      </c>
      <c r="R143" s="105">
        <f>IFERROR(VLOOKUP($B143,[1]DEN3B!$G$3:$T$145,2,FALSE),0)</f>
        <v>0</v>
      </c>
      <c r="S143" s="105">
        <f>IFERROR(VLOOKUP($B143,[1]DEN3B!$G$3:$T$145,3,FALSE),0)</f>
        <v>0</v>
      </c>
      <c r="T143" s="105">
        <f>IFERROR(VLOOKUP($B143,[1]DEN3B!$G$3:$T$145,4,FALSE),0)</f>
        <v>0</v>
      </c>
      <c r="U143" s="105">
        <f>IFERROR(VLOOKUP($B143,[1]DEN3B!$G$3:$T$145,5,FALSE),0)</f>
        <v>0</v>
      </c>
      <c r="V143" s="105">
        <f>IFERROR(VLOOKUP($B143,[1]DEN3B!$G$3:$T$145,6,FALSE),0)</f>
        <v>0</v>
      </c>
      <c r="W143" s="105">
        <f>IFERROR(VLOOKUP($B143,[1]DEN3B!$G$3:$T$145,7,FALSE),0)</f>
        <v>0</v>
      </c>
      <c r="X143" s="105">
        <f>IFERROR(VLOOKUP($B143,[1]DEN3B!$G$3:$T$145,8,FALSE),0)</f>
        <v>1</v>
      </c>
      <c r="Y143" s="105">
        <f>IFERROR(VLOOKUP($B143,[1]DEN3B!$G$3:$T$145,9,FALSE),0)</f>
        <v>0</v>
      </c>
      <c r="Z143" s="105">
        <f>IFERROR(VLOOKUP($B143,[1]DEN3B!$G$3:$T$145,10,FALSE),0)</f>
        <v>2</v>
      </c>
      <c r="AA143" s="105">
        <f>IFERROR(VLOOKUP($B143,[1]DEN3B!$G$3:$T$145,11,FALSE),0)</f>
        <v>0</v>
      </c>
      <c r="AB143" s="105">
        <f>IFERROR(VLOOKUP($B143,[1]DEN3B!$G$3:$T$145,12,FALSE),0)</f>
        <v>0</v>
      </c>
      <c r="AC143" s="105">
        <f>IFERROR(VLOOKUP($B143,[1]DEN3B!$G$3:$T$145,13,FALSE),0)</f>
        <v>0</v>
      </c>
      <c r="AD143" s="85">
        <f t="shared" si="14"/>
        <v>3</v>
      </c>
    </row>
    <row r="144" spans="1:31" x14ac:dyDescent="0.25">
      <c r="A144" s="11" t="s">
        <v>157</v>
      </c>
      <c r="B144" s="63" t="s">
        <v>164</v>
      </c>
      <c r="C144" s="4"/>
      <c r="D144" s="4"/>
      <c r="E144" s="105">
        <f>IFERROR(VLOOKUP($B144,[1]NUM3B!$G$3:$T$143,2,FALSE),0)</f>
        <v>0</v>
      </c>
      <c r="F144" s="105">
        <f>IFERROR(VLOOKUP($B144,[1]NUM3B!$G$3:$T$143,3,FALSE),0)</f>
        <v>0</v>
      </c>
      <c r="G144" s="105">
        <f>IFERROR(VLOOKUP($B144,[1]NUM3B!$G$3:$T$143,4,FALSE),0)</f>
        <v>0</v>
      </c>
      <c r="H144" s="105">
        <f>IFERROR(VLOOKUP($B144,[1]NUM3B!$G$3:$T$143,5,FALSE),0)</f>
        <v>0</v>
      </c>
      <c r="I144" s="105">
        <f>IFERROR(VLOOKUP($B144,[1]NUM3B!$G$3:$T$143,6,FALSE),0)</f>
        <v>0</v>
      </c>
      <c r="J144" s="105">
        <f>IFERROR(VLOOKUP($B144,[1]NUM3B!$G$3:$T$143,7,FALSE),0)</f>
        <v>0</v>
      </c>
      <c r="K144" s="105">
        <f>IFERROR(VLOOKUP($B144,[1]NUM3B!$G$3:$T$143,8,FALSE),0)</f>
        <v>0</v>
      </c>
      <c r="L144" s="105">
        <f>IFERROR(VLOOKUP($B144,[1]NUM3B!$G$3:$T$143,9,FALSE),0)</f>
        <v>0</v>
      </c>
      <c r="M144" s="105">
        <f>IFERROR(VLOOKUP($B144,[1]NUM3B!$G$3:$T$143,10,FALSE),0)</f>
        <v>0</v>
      </c>
      <c r="N144" s="105">
        <f>IFERROR(VLOOKUP($B144,[1]NUM3B!$G$3:$T$143,11,FALSE),0)</f>
        <v>0</v>
      </c>
      <c r="O144" s="105">
        <f>IFERROR(VLOOKUP($B144,[1]NUM3B!$G$3:$T$143,12,FALSE),0)</f>
        <v>0</v>
      </c>
      <c r="P144" s="105">
        <f>IFERROR(VLOOKUP($B144,[1]NUM3B!$G$3:$T$143,13,FALSE),0)</f>
        <v>0</v>
      </c>
      <c r="Q144" s="85">
        <f t="shared" si="24"/>
        <v>0</v>
      </c>
      <c r="R144" s="105">
        <f>IFERROR(VLOOKUP($B144,[1]DEN3B!$G$3:$T$145,2,FALSE),0)</f>
        <v>0</v>
      </c>
      <c r="S144" s="105">
        <f>IFERROR(VLOOKUP($B144,[1]DEN3B!$G$3:$T$145,3,FALSE),0)</f>
        <v>1</v>
      </c>
      <c r="T144" s="105">
        <f>IFERROR(VLOOKUP($B144,[1]DEN3B!$G$3:$T$145,4,FALSE),0)</f>
        <v>0</v>
      </c>
      <c r="U144" s="105">
        <f>IFERROR(VLOOKUP($B144,[1]DEN3B!$G$3:$T$145,5,FALSE),0)</f>
        <v>1</v>
      </c>
      <c r="V144" s="105">
        <f>IFERROR(VLOOKUP($B144,[1]DEN3B!$G$3:$T$145,6,FALSE),0)</f>
        <v>1</v>
      </c>
      <c r="W144" s="105">
        <f>IFERROR(VLOOKUP($B144,[1]DEN3B!$G$3:$T$145,7,FALSE),0)</f>
        <v>0</v>
      </c>
      <c r="X144" s="105">
        <f>IFERROR(VLOOKUP($B144,[1]DEN3B!$G$3:$T$145,8,FALSE),0)</f>
        <v>0</v>
      </c>
      <c r="Y144" s="105">
        <f>IFERROR(VLOOKUP($B144,[1]DEN3B!$G$3:$T$145,9,FALSE),0)</f>
        <v>0</v>
      </c>
      <c r="Z144" s="105">
        <f>IFERROR(VLOOKUP($B144,[1]DEN3B!$G$3:$T$145,10,FALSE),0)</f>
        <v>0</v>
      </c>
      <c r="AA144" s="105">
        <f>IFERROR(VLOOKUP($B144,[1]DEN3B!$G$3:$T$145,11,FALSE),0)</f>
        <v>0</v>
      </c>
      <c r="AB144" s="105">
        <f>IFERROR(VLOOKUP($B144,[1]DEN3B!$G$3:$T$145,12,FALSE),0)</f>
        <v>0</v>
      </c>
      <c r="AC144" s="105">
        <f>IFERROR(VLOOKUP($B144,[1]DEN3B!$G$3:$T$145,13,FALSE),0)</f>
        <v>1</v>
      </c>
      <c r="AD144" s="85">
        <f t="shared" ref="AD144:AD150" si="27">SUM(R144:AC144)</f>
        <v>4</v>
      </c>
    </row>
    <row r="145" spans="1:31" x14ac:dyDescent="0.25">
      <c r="A145" s="11" t="s">
        <v>157</v>
      </c>
      <c r="B145" s="63" t="s">
        <v>165</v>
      </c>
      <c r="C145" s="4"/>
      <c r="D145" s="4"/>
      <c r="E145" s="105">
        <f>IFERROR(VLOOKUP($B145,[1]NUM3B!$G$3:$T$143,2,FALSE),0)</f>
        <v>0</v>
      </c>
      <c r="F145" s="105">
        <f>IFERROR(VLOOKUP($B145,[1]NUM3B!$G$3:$T$143,3,FALSE),0)</f>
        <v>0</v>
      </c>
      <c r="G145" s="105">
        <f>IFERROR(VLOOKUP($B145,[1]NUM3B!$G$3:$T$143,4,FALSE),0)</f>
        <v>0</v>
      </c>
      <c r="H145" s="105">
        <f>IFERROR(VLOOKUP($B145,[1]NUM3B!$G$3:$T$143,5,FALSE),0)</f>
        <v>0</v>
      </c>
      <c r="I145" s="105">
        <f>IFERROR(VLOOKUP($B145,[1]NUM3B!$G$3:$T$143,6,FALSE),0)</f>
        <v>0</v>
      </c>
      <c r="J145" s="105">
        <f>IFERROR(VLOOKUP($B145,[1]NUM3B!$G$3:$T$143,7,FALSE),0)</f>
        <v>0</v>
      </c>
      <c r="K145" s="105">
        <f>IFERROR(VLOOKUP($B145,[1]NUM3B!$G$3:$T$143,8,FALSE),0)</f>
        <v>0</v>
      </c>
      <c r="L145" s="105">
        <f>IFERROR(VLOOKUP($B145,[1]NUM3B!$G$3:$T$143,9,FALSE),0)</f>
        <v>0</v>
      </c>
      <c r="M145" s="105">
        <f>IFERROR(VLOOKUP($B145,[1]NUM3B!$G$3:$T$143,10,FALSE),0)</f>
        <v>0</v>
      </c>
      <c r="N145" s="105">
        <f>IFERROR(VLOOKUP($B145,[1]NUM3B!$G$3:$T$143,11,FALSE),0)</f>
        <v>0</v>
      </c>
      <c r="O145" s="105">
        <f>IFERROR(VLOOKUP($B145,[1]NUM3B!$G$3:$T$143,12,FALSE),0)</f>
        <v>0</v>
      </c>
      <c r="P145" s="105">
        <f>IFERROR(VLOOKUP($B145,[1]NUM3B!$G$3:$T$143,13,FALSE),0)</f>
        <v>0</v>
      </c>
      <c r="Q145" s="85">
        <f t="shared" si="24"/>
        <v>0</v>
      </c>
      <c r="R145" s="105">
        <f>IFERROR(VLOOKUP($B145,[1]DEN3B!$G$3:$T$145,2,FALSE),0)</f>
        <v>0</v>
      </c>
      <c r="S145" s="105">
        <f>IFERROR(VLOOKUP($B145,[1]DEN3B!$G$3:$T$145,3,FALSE),0)</f>
        <v>0</v>
      </c>
      <c r="T145" s="105">
        <f>IFERROR(VLOOKUP($B145,[1]DEN3B!$G$3:$T$145,4,FALSE),0)</f>
        <v>0</v>
      </c>
      <c r="U145" s="105">
        <f>IFERROR(VLOOKUP($B145,[1]DEN3B!$G$3:$T$145,5,FALSE),0)</f>
        <v>0</v>
      </c>
      <c r="V145" s="105">
        <f>IFERROR(VLOOKUP($B145,[1]DEN3B!$G$3:$T$145,6,FALSE),0)</f>
        <v>0</v>
      </c>
      <c r="W145" s="105">
        <f>IFERROR(VLOOKUP($B145,[1]DEN3B!$G$3:$T$145,7,FALSE),0)</f>
        <v>0</v>
      </c>
      <c r="X145" s="105">
        <f>IFERROR(VLOOKUP($B145,[1]DEN3B!$G$3:$T$145,8,FALSE),0)</f>
        <v>0</v>
      </c>
      <c r="Y145" s="105">
        <f>IFERROR(VLOOKUP($B145,[1]DEN3B!$G$3:$T$145,9,FALSE),0)</f>
        <v>0</v>
      </c>
      <c r="Z145" s="105">
        <f>IFERROR(VLOOKUP($B145,[1]DEN3B!$G$3:$T$145,10,FALSE),0)</f>
        <v>1</v>
      </c>
      <c r="AA145" s="105">
        <f>IFERROR(VLOOKUP($B145,[1]DEN3B!$G$3:$T$145,11,FALSE),0)</f>
        <v>0</v>
      </c>
      <c r="AB145" s="105">
        <f>IFERROR(VLOOKUP($B145,[1]DEN3B!$G$3:$T$145,12,FALSE),0)</f>
        <v>1</v>
      </c>
      <c r="AC145" s="105">
        <f>IFERROR(VLOOKUP($B145,[1]DEN3B!$G$3:$T$145,13,FALSE),0)</f>
        <v>0</v>
      </c>
      <c r="AD145" s="85">
        <f t="shared" si="27"/>
        <v>2</v>
      </c>
    </row>
    <row r="146" spans="1:31" x14ac:dyDescent="0.25">
      <c r="A146" s="11" t="s">
        <v>157</v>
      </c>
      <c r="B146" s="63" t="s">
        <v>166</v>
      </c>
      <c r="C146" s="4"/>
      <c r="D146" s="4"/>
      <c r="E146" s="105">
        <f>IFERROR(VLOOKUP($B146,[1]NUM3B!$G$3:$T$143,2,FALSE),0)</f>
        <v>0</v>
      </c>
      <c r="F146" s="105">
        <f>IFERROR(VLOOKUP($B146,[1]NUM3B!$G$3:$T$143,3,FALSE),0)</f>
        <v>0</v>
      </c>
      <c r="G146" s="105">
        <f>IFERROR(VLOOKUP($B146,[1]NUM3B!$G$3:$T$143,4,FALSE),0)</f>
        <v>0</v>
      </c>
      <c r="H146" s="105">
        <f>IFERROR(VLOOKUP($B146,[1]NUM3B!$G$3:$T$143,5,FALSE),0)</f>
        <v>0</v>
      </c>
      <c r="I146" s="105">
        <f>IFERROR(VLOOKUP($B146,[1]NUM3B!$G$3:$T$143,6,FALSE),0)</f>
        <v>0</v>
      </c>
      <c r="J146" s="105">
        <f>IFERROR(VLOOKUP($B146,[1]NUM3B!$G$3:$T$143,7,FALSE),0)</f>
        <v>1</v>
      </c>
      <c r="K146" s="105">
        <f>IFERROR(VLOOKUP($B146,[1]NUM3B!$G$3:$T$143,8,FALSE),0)</f>
        <v>0</v>
      </c>
      <c r="L146" s="105">
        <f>IFERROR(VLOOKUP($B146,[1]NUM3B!$G$3:$T$143,9,FALSE),0)</f>
        <v>0</v>
      </c>
      <c r="M146" s="105">
        <f>IFERROR(VLOOKUP($B146,[1]NUM3B!$G$3:$T$143,10,FALSE),0)</f>
        <v>0</v>
      </c>
      <c r="N146" s="105">
        <f>IFERROR(VLOOKUP($B146,[1]NUM3B!$G$3:$T$143,11,FALSE),0)</f>
        <v>3</v>
      </c>
      <c r="O146" s="105">
        <f>IFERROR(VLOOKUP($B146,[1]NUM3B!$G$3:$T$143,12,FALSE),0)</f>
        <v>0</v>
      </c>
      <c r="P146" s="105">
        <f>IFERROR(VLOOKUP($B146,[1]NUM3B!$G$3:$T$143,13,FALSE),0)</f>
        <v>1</v>
      </c>
      <c r="Q146" s="85">
        <f t="shared" si="24"/>
        <v>5</v>
      </c>
      <c r="R146" s="105">
        <f>IFERROR(VLOOKUP($B146,[1]DEN3B!$G$3:$T$145,2,FALSE),0)</f>
        <v>0</v>
      </c>
      <c r="S146" s="105">
        <f>IFERROR(VLOOKUP($B146,[1]DEN3B!$G$3:$T$145,3,FALSE),0)</f>
        <v>0</v>
      </c>
      <c r="T146" s="105">
        <f>IFERROR(VLOOKUP($B146,[1]DEN3B!$G$3:$T$145,4,FALSE),0)</f>
        <v>0</v>
      </c>
      <c r="U146" s="105">
        <f>IFERROR(VLOOKUP($B146,[1]DEN3B!$G$3:$T$145,5,FALSE),0)</f>
        <v>0</v>
      </c>
      <c r="V146" s="105">
        <f>IFERROR(VLOOKUP($B146,[1]DEN3B!$G$3:$T$145,6,FALSE),0)</f>
        <v>0</v>
      </c>
      <c r="W146" s="105">
        <f>IFERROR(VLOOKUP($B146,[1]DEN3B!$G$3:$T$145,7,FALSE),0)</f>
        <v>0</v>
      </c>
      <c r="X146" s="105">
        <f>IFERROR(VLOOKUP($B146,[1]DEN3B!$G$3:$T$145,8,FALSE),0)</f>
        <v>0</v>
      </c>
      <c r="Y146" s="105">
        <f>IFERROR(VLOOKUP($B146,[1]DEN3B!$G$3:$T$145,9,FALSE),0)</f>
        <v>0</v>
      </c>
      <c r="Z146" s="105">
        <f>IFERROR(VLOOKUP($B146,[1]DEN3B!$G$3:$T$145,10,FALSE),0)</f>
        <v>0</v>
      </c>
      <c r="AA146" s="105">
        <f>IFERROR(VLOOKUP($B146,[1]DEN3B!$G$3:$T$145,11,FALSE),0)</f>
        <v>1</v>
      </c>
      <c r="AB146" s="105">
        <f>IFERROR(VLOOKUP($B146,[1]DEN3B!$G$3:$T$145,12,FALSE),0)</f>
        <v>0</v>
      </c>
      <c r="AC146" s="105">
        <f>IFERROR(VLOOKUP($B146,[1]DEN3B!$G$3:$T$145,13,FALSE),0)</f>
        <v>0</v>
      </c>
      <c r="AD146" s="85">
        <f t="shared" si="27"/>
        <v>1</v>
      </c>
    </row>
    <row r="147" spans="1:31" x14ac:dyDescent="0.25">
      <c r="A147" s="11" t="s">
        <v>157</v>
      </c>
      <c r="B147" s="63" t="s">
        <v>167</v>
      </c>
      <c r="C147" s="4"/>
      <c r="D147" s="4"/>
      <c r="E147" s="105">
        <f>IFERROR(VLOOKUP($B147,[1]NUM3B!$G$3:$T$143,2,FALSE),0)</f>
        <v>0</v>
      </c>
      <c r="F147" s="105">
        <f>IFERROR(VLOOKUP($B147,[1]NUM3B!$G$3:$T$143,3,FALSE),0)</f>
        <v>0</v>
      </c>
      <c r="G147" s="105">
        <f>IFERROR(VLOOKUP($B147,[1]NUM3B!$G$3:$T$143,4,FALSE),0)</f>
        <v>0</v>
      </c>
      <c r="H147" s="105">
        <f>IFERROR(VLOOKUP($B147,[1]NUM3B!$G$3:$T$143,5,FALSE),0)</f>
        <v>0</v>
      </c>
      <c r="I147" s="105">
        <f>IFERROR(VLOOKUP($B147,[1]NUM3B!$G$3:$T$143,6,FALSE),0)</f>
        <v>0</v>
      </c>
      <c r="J147" s="105">
        <f>IFERROR(VLOOKUP($B147,[1]NUM3B!$G$3:$T$143,7,FALSE),0)</f>
        <v>0</v>
      </c>
      <c r="K147" s="105">
        <f>IFERROR(VLOOKUP($B147,[1]NUM3B!$G$3:$T$143,8,FALSE),0)</f>
        <v>0</v>
      </c>
      <c r="L147" s="105">
        <f>IFERROR(VLOOKUP($B147,[1]NUM3B!$G$3:$T$143,9,FALSE),0)</f>
        <v>0</v>
      </c>
      <c r="M147" s="105">
        <f>IFERROR(VLOOKUP($B147,[1]NUM3B!$G$3:$T$143,10,FALSE),0)</f>
        <v>0</v>
      </c>
      <c r="N147" s="105">
        <f>IFERROR(VLOOKUP($B147,[1]NUM3B!$G$3:$T$143,11,FALSE),0)</f>
        <v>0</v>
      </c>
      <c r="O147" s="105">
        <f>IFERROR(VLOOKUP($B147,[1]NUM3B!$G$3:$T$143,12,FALSE),0)</f>
        <v>0</v>
      </c>
      <c r="P147" s="105">
        <f>IFERROR(VLOOKUP($B147,[1]NUM3B!$G$3:$T$143,13,FALSE),0)</f>
        <v>0</v>
      </c>
      <c r="Q147" s="85">
        <f t="shared" si="24"/>
        <v>0</v>
      </c>
      <c r="R147" s="105">
        <f>IFERROR(VLOOKUP($B147,[1]DEN3B!$G$3:$T$145,2,FALSE),0)</f>
        <v>0</v>
      </c>
      <c r="S147" s="105">
        <f>IFERROR(VLOOKUP($B147,[1]DEN3B!$G$3:$T$145,3,FALSE),0)</f>
        <v>0</v>
      </c>
      <c r="T147" s="105">
        <f>IFERROR(VLOOKUP($B147,[1]DEN3B!$G$3:$T$145,4,FALSE),0)</f>
        <v>0</v>
      </c>
      <c r="U147" s="105">
        <f>IFERROR(VLOOKUP($B147,[1]DEN3B!$G$3:$T$145,5,FALSE),0)</f>
        <v>0</v>
      </c>
      <c r="V147" s="105">
        <f>IFERROR(VLOOKUP($B147,[1]DEN3B!$G$3:$T$145,6,FALSE),0)</f>
        <v>1</v>
      </c>
      <c r="W147" s="105">
        <f>IFERROR(VLOOKUP($B147,[1]DEN3B!$G$3:$T$145,7,FALSE),0)</f>
        <v>0</v>
      </c>
      <c r="X147" s="105">
        <f>IFERROR(VLOOKUP($B147,[1]DEN3B!$G$3:$T$145,8,FALSE),0)</f>
        <v>0</v>
      </c>
      <c r="Y147" s="105">
        <f>IFERROR(VLOOKUP($B147,[1]DEN3B!$G$3:$T$145,9,FALSE),0)</f>
        <v>1</v>
      </c>
      <c r="Z147" s="105">
        <f>IFERROR(VLOOKUP($B147,[1]DEN3B!$G$3:$T$145,10,FALSE),0)</f>
        <v>0</v>
      </c>
      <c r="AA147" s="105">
        <f>IFERROR(VLOOKUP($B147,[1]DEN3B!$G$3:$T$145,11,FALSE),0)</f>
        <v>5</v>
      </c>
      <c r="AB147" s="105">
        <f>IFERROR(VLOOKUP($B147,[1]DEN3B!$G$3:$T$145,12,FALSE),0)</f>
        <v>1</v>
      </c>
      <c r="AC147" s="105">
        <f>IFERROR(VLOOKUP($B147,[1]DEN3B!$G$3:$T$145,13,FALSE),0)</f>
        <v>0</v>
      </c>
      <c r="AD147" s="85">
        <f t="shared" si="27"/>
        <v>8</v>
      </c>
    </row>
    <row r="148" spans="1:31" x14ac:dyDescent="0.25">
      <c r="A148" s="11" t="s">
        <v>157</v>
      </c>
      <c r="B148" s="63" t="s">
        <v>168</v>
      </c>
      <c r="C148" s="4"/>
      <c r="D148" s="4"/>
      <c r="E148" s="105">
        <f>IFERROR(VLOOKUP($B148,[1]NUM3B!$G$3:$T$143,2,FALSE),0)</f>
        <v>0</v>
      </c>
      <c r="F148" s="105">
        <f>IFERROR(VLOOKUP($B148,[1]NUM3B!$G$3:$T$143,3,FALSE),0)</f>
        <v>0</v>
      </c>
      <c r="G148" s="105">
        <f>IFERROR(VLOOKUP($B148,[1]NUM3B!$G$3:$T$143,4,FALSE),0)</f>
        <v>0</v>
      </c>
      <c r="H148" s="105">
        <f>IFERROR(VLOOKUP($B148,[1]NUM3B!$G$3:$T$143,5,FALSE),0)</f>
        <v>0</v>
      </c>
      <c r="I148" s="105">
        <f>IFERROR(VLOOKUP($B148,[1]NUM3B!$G$3:$T$143,6,FALSE),0)</f>
        <v>0</v>
      </c>
      <c r="J148" s="105">
        <f>IFERROR(VLOOKUP($B148,[1]NUM3B!$G$3:$T$143,7,FALSE),0)</f>
        <v>0</v>
      </c>
      <c r="K148" s="105">
        <f>IFERROR(VLOOKUP($B148,[1]NUM3B!$G$3:$T$143,8,FALSE),0)</f>
        <v>0</v>
      </c>
      <c r="L148" s="105">
        <f>IFERROR(VLOOKUP($B148,[1]NUM3B!$G$3:$T$143,9,FALSE),0)</f>
        <v>0</v>
      </c>
      <c r="M148" s="105">
        <f>IFERROR(VLOOKUP($B148,[1]NUM3B!$G$3:$T$143,10,FALSE),0)</f>
        <v>0</v>
      </c>
      <c r="N148" s="105">
        <f>IFERROR(VLOOKUP($B148,[1]NUM3B!$G$3:$T$143,11,FALSE),0)</f>
        <v>1</v>
      </c>
      <c r="O148" s="105">
        <f>IFERROR(VLOOKUP($B148,[1]NUM3B!$G$3:$T$143,12,FALSE),0)</f>
        <v>0</v>
      </c>
      <c r="P148" s="105">
        <f>IFERROR(VLOOKUP($B148,[1]NUM3B!$G$3:$T$143,13,FALSE),0)</f>
        <v>1</v>
      </c>
      <c r="Q148" s="85">
        <f t="shared" si="24"/>
        <v>2</v>
      </c>
      <c r="R148" s="105">
        <f>IFERROR(VLOOKUP($B148,[1]DEN3B!$G$3:$T$145,2,FALSE),0)</f>
        <v>0</v>
      </c>
      <c r="S148" s="105">
        <f>IFERROR(VLOOKUP($B148,[1]DEN3B!$G$3:$T$145,3,FALSE),0)</f>
        <v>0</v>
      </c>
      <c r="T148" s="105">
        <f>IFERROR(VLOOKUP($B148,[1]DEN3B!$G$3:$T$145,4,FALSE),0)</f>
        <v>0</v>
      </c>
      <c r="U148" s="105">
        <f>IFERROR(VLOOKUP($B148,[1]DEN3B!$G$3:$T$145,5,FALSE),0)</f>
        <v>0</v>
      </c>
      <c r="V148" s="105">
        <f>IFERROR(VLOOKUP($B148,[1]DEN3B!$G$3:$T$145,6,FALSE),0)</f>
        <v>3</v>
      </c>
      <c r="W148" s="105">
        <f>IFERROR(VLOOKUP($B148,[1]DEN3B!$G$3:$T$145,7,FALSE),0)</f>
        <v>0</v>
      </c>
      <c r="X148" s="105">
        <f>IFERROR(VLOOKUP($B148,[1]DEN3B!$G$3:$T$145,8,FALSE),0)</f>
        <v>0</v>
      </c>
      <c r="Y148" s="105">
        <f>IFERROR(VLOOKUP($B148,[1]DEN3B!$G$3:$T$145,9,FALSE),0)</f>
        <v>2</v>
      </c>
      <c r="Z148" s="105">
        <f>IFERROR(VLOOKUP($B148,[1]DEN3B!$G$3:$T$145,10,FALSE),0)</f>
        <v>2</v>
      </c>
      <c r="AA148" s="105">
        <f>IFERROR(VLOOKUP($B148,[1]DEN3B!$G$3:$T$145,11,FALSE),0)</f>
        <v>2</v>
      </c>
      <c r="AB148" s="105">
        <f>IFERROR(VLOOKUP($B148,[1]DEN3B!$G$3:$T$145,12,FALSE),0)</f>
        <v>2</v>
      </c>
      <c r="AC148" s="105">
        <f>IFERROR(VLOOKUP($B148,[1]DEN3B!$G$3:$T$145,13,FALSE),0)</f>
        <v>1</v>
      </c>
      <c r="AD148" s="85">
        <f t="shared" si="27"/>
        <v>12</v>
      </c>
    </row>
    <row r="149" spans="1:31" x14ac:dyDescent="0.25">
      <c r="A149" s="11" t="s">
        <v>157</v>
      </c>
      <c r="B149" s="63" t="s">
        <v>169</v>
      </c>
      <c r="C149" s="4"/>
      <c r="D149" s="4"/>
      <c r="E149" s="105">
        <f>IFERROR(VLOOKUP($B149,[1]NUM3B!$G$3:$T$143,2,FALSE),0)</f>
        <v>0</v>
      </c>
      <c r="F149" s="105">
        <f>IFERROR(VLOOKUP($B149,[1]NUM3B!$G$3:$T$143,3,FALSE),0)</f>
        <v>0</v>
      </c>
      <c r="G149" s="105">
        <f>IFERROR(VLOOKUP($B149,[1]NUM3B!$G$3:$T$143,4,FALSE),0)</f>
        <v>0</v>
      </c>
      <c r="H149" s="105">
        <f>IFERROR(VLOOKUP($B149,[1]NUM3B!$G$3:$T$143,5,FALSE),0)</f>
        <v>0</v>
      </c>
      <c r="I149" s="105">
        <f>IFERROR(VLOOKUP($B149,[1]NUM3B!$G$3:$T$143,6,FALSE),0)</f>
        <v>0</v>
      </c>
      <c r="J149" s="105">
        <f>IFERROR(VLOOKUP($B149,[1]NUM3B!$G$3:$T$143,7,FALSE),0)</f>
        <v>0</v>
      </c>
      <c r="K149" s="105">
        <f>IFERROR(VLOOKUP($B149,[1]NUM3B!$G$3:$T$143,8,FALSE),0)</f>
        <v>0</v>
      </c>
      <c r="L149" s="105">
        <f>IFERROR(VLOOKUP($B149,[1]NUM3B!$G$3:$T$143,9,FALSE),0)</f>
        <v>0</v>
      </c>
      <c r="M149" s="105">
        <f>IFERROR(VLOOKUP($B149,[1]NUM3B!$G$3:$T$143,10,FALSE),0)</f>
        <v>0</v>
      </c>
      <c r="N149" s="105">
        <f>IFERROR(VLOOKUP($B149,[1]NUM3B!$G$3:$T$143,11,FALSE),0)</f>
        <v>0</v>
      </c>
      <c r="O149" s="105">
        <f>IFERROR(VLOOKUP($B149,[1]NUM3B!$G$3:$T$143,12,FALSE),0)</f>
        <v>0</v>
      </c>
      <c r="P149" s="105">
        <f>IFERROR(VLOOKUP($B149,[1]NUM3B!$G$3:$T$143,13,FALSE),0)</f>
        <v>0</v>
      </c>
      <c r="Q149" s="85">
        <f t="shared" si="24"/>
        <v>0</v>
      </c>
      <c r="R149" s="105">
        <f>IFERROR(VLOOKUP($B149,[1]DEN3B!$G$3:$T$145,2,FALSE),0)</f>
        <v>0</v>
      </c>
      <c r="S149" s="105">
        <f>IFERROR(VLOOKUP($B149,[1]DEN3B!$G$3:$T$145,3,FALSE),0)</f>
        <v>0</v>
      </c>
      <c r="T149" s="105">
        <f>IFERROR(VLOOKUP($B149,[1]DEN3B!$G$3:$T$145,4,FALSE),0)</f>
        <v>0</v>
      </c>
      <c r="U149" s="105">
        <f>IFERROR(VLOOKUP($B149,[1]DEN3B!$G$3:$T$145,5,FALSE),0)</f>
        <v>0</v>
      </c>
      <c r="V149" s="105">
        <f>IFERROR(VLOOKUP($B149,[1]DEN3B!$G$3:$T$145,6,FALSE),0)</f>
        <v>0</v>
      </c>
      <c r="W149" s="105">
        <f>IFERROR(VLOOKUP($B149,[1]DEN3B!$G$3:$T$145,7,FALSE),0)</f>
        <v>0</v>
      </c>
      <c r="X149" s="105">
        <f>IFERROR(VLOOKUP($B149,[1]DEN3B!$G$3:$T$145,8,FALSE),0)</f>
        <v>0</v>
      </c>
      <c r="Y149" s="105">
        <f>IFERROR(VLOOKUP($B149,[1]DEN3B!$G$3:$T$145,9,FALSE),0)</f>
        <v>0</v>
      </c>
      <c r="Z149" s="105">
        <f>IFERROR(VLOOKUP($B149,[1]DEN3B!$G$3:$T$145,10,FALSE),0)</f>
        <v>0</v>
      </c>
      <c r="AA149" s="105">
        <f>IFERROR(VLOOKUP($B149,[1]DEN3B!$G$3:$T$145,11,FALSE),0)</f>
        <v>0</v>
      </c>
      <c r="AB149" s="105">
        <f>IFERROR(VLOOKUP($B149,[1]DEN3B!$G$3:$T$145,12,FALSE),0)</f>
        <v>0</v>
      </c>
      <c r="AC149" s="105">
        <f>IFERROR(VLOOKUP($B149,[1]DEN3B!$G$3:$T$145,13,FALSE),0)</f>
        <v>0</v>
      </c>
      <c r="AD149" s="85">
        <f t="shared" si="27"/>
        <v>0</v>
      </c>
    </row>
    <row r="150" spans="1:31" x14ac:dyDescent="0.25">
      <c r="A150" s="11" t="s">
        <v>157</v>
      </c>
      <c r="B150" s="63" t="s">
        <v>170</v>
      </c>
      <c r="C150" s="4"/>
      <c r="D150" s="4"/>
      <c r="E150" s="105">
        <f>IFERROR(VLOOKUP($B150,[1]NUM3B!$G$3:$T$143,2,FALSE),0)</f>
        <v>0</v>
      </c>
      <c r="F150" s="105">
        <f>IFERROR(VLOOKUP($B150,[1]NUM3B!$G$3:$T$143,3,FALSE),0)</f>
        <v>0</v>
      </c>
      <c r="G150" s="105">
        <f>IFERROR(VLOOKUP($B150,[1]NUM3B!$G$3:$T$143,4,FALSE),0)</f>
        <v>0</v>
      </c>
      <c r="H150" s="105">
        <f>IFERROR(VLOOKUP($B150,[1]NUM3B!$G$3:$T$143,5,FALSE),0)</f>
        <v>1</v>
      </c>
      <c r="I150" s="105">
        <f>IFERROR(VLOOKUP($B150,[1]NUM3B!$G$3:$T$143,6,FALSE),0)</f>
        <v>0</v>
      </c>
      <c r="J150" s="105">
        <f>IFERROR(VLOOKUP($B150,[1]NUM3B!$G$3:$T$143,7,FALSE),0)</f>
        <v>1</v>
      </c>
      <c r="K150" s="105">
        <f>IFERROR(VLOOKUP($B150,[1]NUM3B!$G$3:$T$143,8,FALSE),0)</f>
        <v>0</v>
      </c>
      <c r="L150" s="105">
        <f>IFERROR(VLOOKUP($B150,[1]NUM3B!$G$3:$T$143,9,FALSE),0)</f>
        <v>0</v>
      </c>
      <c r="M150" s="105">
        <f>IFERROR(VLOOKUP($B150,[1]NUM3B!$G$3:$T$143,10,FALSE),0)</f>
        <v>0</v>
      </c>
      <c r="N150" s="105">
        <f>IFERROR(VLOOKUP($B150,[1]NUM3B!$G$3:$T$143,11,FALSE),0)</f>
        <v>1</v>
      </c>
      <c r="O150" s="105">
        <f>IFERROR(VLOOKUP($B150,[1]NUM3B!$G$3:$T$143,12,FALSE),0)</f>
        <v>0</v>
      </c>
      <c r="P150" s="105">
        <f>IFERROR(VLOOKUP($B150,[1]NUM3B!$G$3:$T$143,13,FALSE),0)</f>
        <v>0</v>
      </c>
      <c r="Q150" s="85">
        <f t="shared" si="24"/>
        <v>3</v>
      </c>
      <c r="R150" s="105">
        <f>IFERROR(VLOOKUP($B150,[1]DEN3B!$G$3:$T$145,2,FALSE),0)</f>
        <v>0</v>
      </c>
      <c r="S150" s="105">
        <f>IFERROR(VLOOKUP($B150,[1]DEN3B!$G$3:$T$145,3,FALSE),0)</f>
        <v>0</v>
      </c>
      <c r="T150" s="105">
        <f>IFERROR(VLOOKUP($B150,[1]DEN3B!$G$3:$T$145,4,FALSE),0)</f>
        <v>0</v>
      </c>
      <c r="U150" s="105">
        <f>IFERROR(VLOOKUP($B150,[1]DEN3B!$G$3:$T$145,5,FALSE),0)</f>
        <v>0</v>
      </c>
      <c r="V150" s="105">
        <f>IFERROR(VLOOKUP($B150,[1]DEN3B!$G$3:$T$145,6,FALSE),0)</f>
        <v>0</v>
      </c>
      <c r="W150" s="105">
        <f>IFERROR(VLOOKUP($B150,[1]DEN3B!$G$3:$T$145,7,FALSE),0)</f>
        <v>0</v>
      </c>
      <c r="X150" s="105">
        <f>IFERROR(VLOOKUP($B150,[1]DEN3B!$G$3:$T$145,8,FALSE),0)</f>
        <v>0</v>
      </c>
      <c r="Y150" s="105">
        <f>IFERROR(VLOOKUP($B150,[1]DEN3B!$G$3:$T$145,9,FALSE),0)</f>
        <v>1</v>
      </c>
      <c r="Z150" s="105">
        <f>IFERROR(VLOOKUP($B150,[1]DEN3B!$G$3:$T$145,10,FALSE),0)</f>
        <v>0</v>
      </c>
      <c r="AA150" s="105">
        <f>IFERROR(VLOOKUP($B150,[1]DEN3B!$G$3:$T$145,11,FALSE),0)</f>
        <v>0</v>
      </c>
      <c r="AB150" s="105">
        <f>IFERROR(VLOOKUP($B150,[1]DEN3B!$G$3:$T$145,12,FALSE),0)</f>
        <v>0</v>
      </c>
      <c r="AC150" s="105">
        <f>IFERROR(VLOOKUP($B150,[1]DEN3B!$G$3:$T$145,13,FALSE),0)</f>
        <v>0</v>
      </c>
      <c r="AD150" s="85">
        <f t="shared" si="27"/>
        <v>1</v>
      </c>
    </row>
    <row r="151" spans="1:31" x14ac:dyDescent="0.25">
      <c r="A151" s="137" t="s">
        <v>239</v>
      </c>
      <c r="B151" s="138"/>
      <c r="C151" s="57">
        <f>D151/'Metas Muni'!J16</f>
        <v>0.95135798680374406</v>
      </c>
      <c r="D151" s="58">
        <f>Q151/AD151</f>
        <v>0.72303206997084546</v>
      </c>
      <c r="E151" s="101">
        <f>SUM(E138:E150)</f>
        <v>33</v>
      </c>
      <c r="F151" s="101">
        <f>SUM(F138:F150)</f>
        <v>11</v>
      </c>
      <c r="G151" s="101">
        <f>SUM(G138:G150)</f>
        <v>22</v>
      </c>
      <c r="H151" s="101">
        <f>SUM(H138:H150)</f>
        <v>23</v>
      </c>
      <c r="I151" s="101">
        <f t="shared" ref="I151:AD151" si="28">SUM(I138:I150)</f>
        <v>16</v>
      </c>
      <c r="J151" s="101">
        <f t="shared" si="28"/>
        <v>28</v>
      </c>
      <c r="K151" s="101">
        <f t="shared" si="28"/>
        <v>15</v>
      </c>
      <c r="L151" s="101">
        <f t="shared" si="28"/>
        <v>20</v>
      </c>
      <c r="M151" s="101">
        <f t="shared" si="28"/>
        <v>18</v>
      </c>
      <c r="N151" s="101">
        <f t="shared" si="28"/>
        <v>29</v>
      </c>
      <c r="O151" s="101">
        <f t="shared" si="28"/>
        <v>11</v>
      </c>
      <c r="P151" s="101">
        <f t="shared" si="28"/>
        <v>22</v>
      </c>
      <c r="Q151" s="101">
        <f t="shared" si="28"/>
        <v>248</v>
      </c>
      <c r="R151" s="101">
        <f t="shared" si="28"/>
        <v>33</v>
      </c>
      <c r="S151" s="101">
        <f t="shared" si="28"/>
        <v>16</v>
      </c>
      <c r="T151" s="101">
        <f t="shared" si="28"/>
        <v>19</v>
      </c>
      <c r="U151" s="101">
        <f t="shared" si="28"/>
        <v>26</v>
      </c>
      <c r="V151" s="101">
        <f t="shared" si="28"/>
        <v>36</v>
      </c>
      <c r="W151" s="101">
        <f t="shared" si="28"/>
        <v>24</v>
      </c>
      <c r="X151" s="101">
        <f t="shared" si="28"/>
        <v>27</v>
      </c>
      <c r="Y151" s="101">
        <f t="shared" si="28"/>
        <v>34</v>
      </c>
      <c r="Z151" s="101">
        <f t="shared" si="28"/>
        <v>36</v>
      </c>
      <c r="AA151" s="101">
        <f t="shared" si="28"/>
        <v>45</v>
      </c>
      <c r="AB151" s="101">
        <f t="shared" si="28"/>
        <v>25</v>
      </c>
      <c r="AC151" s="101">
        <f t="shared" si="28"/>
        <v>22</v>
      </c>
      <c r="AD151" s="101">
        <f t="shared" si="28"/>
        <v>343</v>
      </c>
      <c r="AE151" s="13"/>
    </row>
    <row r="152" spans="1:31" x14ac:dyDescent="0.25">
      <c r="A152" s="11" t="s">
        <v>172</v>
      </c>
      <c r="B152" s="63" t="s">
        <v>173</v>
      </c>
      <c r="C152" s="4"/>
      <c r="D152" s="4"/>
      <c r="E152" s="105">
        <f>IFERROR(VLOOKUP($B152,[1]NUM3B!$G$3:$T$143,2,FALSE),0)</f>
        <v>6</v>
      </c>
      <c r="F152" s="105">
        <f>IFERROR(VLOOKUP($B152,[1]NUM3B!$G$3:$T$143,3,FALSE),0)</f>
        <v>6</v>
      </c>
      <c r="G152" s="105">
        <f>IFERROR(VLOOKUP($B152,[1]NUM3B!$G$3:$T$143,4,FALSE),0)</f>
        <v>8</v>
      </c>
      <c r="H152" s="105">
        <f>IFERROR(VLOOKUP($B152,[1]NUM3B!$G$3:$T$143,5,FALSE),0)</f>
        <v>5</v>
      </c>
      <c r="I152" s="105">
        <f>IFERROR(VLOOKUP($B152,[1]NUM3B!$G$3:$T$143,6,FALSE),0)</f>
        <v>3</v>
      </c>
      <c r="J152" s="105">
        <f>IFERROR(VLOOKUP($B152,[1]NUM3B!$G$3:$T$143,7,FALSE),0)</f>
        <v>11</v>
      </c>
      <c r="K152" s="105">
        <f>IFERROR(VLOOKUP($B152,[1]NUM3B!$G$3:$T$143,8,FALSE),0)</f>
        <v>20</v>
      </c>
      <c r="L152" s="105">
        <f>IFERROR(VLOOKUP($B152,[1]NUM3B!$G$3:$T$143,9,FALSE),0)</f>
        <v>10</v>
      </c>
      <c r="M152" s="105">
        <f>IFERROR(VLOOKUP($B152,[1]NUM3B!$G$3:$T$143,10,FALSE),0)</f>
        <v>4</v>
      </c>
      <c r="N152" s="105">
        <f>IFERROR(VLOOKUP($B152,[1]NUM3B!$G$3:$T$143,11,FALSE),0)</f>
        <v>21</v>
      </c>
      <c r="O152" s="105">
        <f>IFERROR(VLOOKUP($B152,[1]NUM3B!$G$3:$T$143,12,FALSE),0)</f>
        <v>8</v>
      </c>
      <c r="P152" s="105">
        <f>IFERROR(VLOOKUP($B152,[1]NUM3B!$G$3:$T$143,13,FALSE),0)</f>
        <v>10</v>
      </c>
      <c r="Q152" s="85">
        <f t="shared" si="24"/>
        <v>112</v>
      </c>
      <c r="R152" s="105">
        <f>IFERROR(VLOOKUP($B152,[1]DEN3B!$G$3:$T$145,2,FALSE),0)</f>
        <v>10</v>
      </c>
      <c r="S152" s="105">
        <f>IFERROR(VLOOKUP($B152,[1]DEN3B!$G$3:$T$145,3,FALSE),0)</f>
        <v>15</v>
      </c>
      <c r="T152" s="105">
        <f>IFERROR(VLOOKUP($B152,[1]DEN3B!$G$3:$T$145,4,FALSE),0)</f>
        <v>14</v>
      </c>
      <c r="U152" s="105">
        <f>IFERROR(VLOOKUP($B152,[1]DEN3B!$G$3:$T$145,5,FALSE),0)</f>
        <v>9</v>
      </c>
      <c r="V152" s="105">
        <f>IFERROR(VLOOKUP($B152,[1]DEN3B!$G$3:$T$145,6,FALSE),0)</f>
        <v>13</v>
      </c>
      <c r="W152" s="105">
        <f>IFERROR(VLOOKUP($B152,[1]DEN3B!$G$3:$T$145,7,FALSE),0)</f>
        <v>16</v>
      </c>
      <c r="X152" s="105">
        <f>IFERROR(VLOOKUP($B152,[1]DEN3B!$G$3:$T$145,8,FALSE),0)</f>
        <v>10</v>
      </c>
      <c r="Y152" s="105">
        <f>IFERROR(VLOOKUP($B152,[1]DEN3B!$G$3:$T$145,9,FALSE),0)</f>
        <v>15</v>
      </c>
      <c r="Z152" s="105">
        <f>IFERROR(VLOOKUP($B152,[1]DEN3B!$G$3:$T$145,10,FALSE),0)</f>
        <v>6</v>
      </c>
      <c r="AA152" s="105">
        <f>IFERROR(VLOOKUP($B152,[1]DEN3B!$G$3:$T$145,11,FALSE),0)</f>
        <v>13</v>
      </c>
      <c r="AB152" s="105">
        <f>IFERROR(VLOOKUP($B152,[1]DEN3B!$G$3:$T$145,12,FALSE),0)</f>
        <v>10</v>
      </c>
      <c r="AC152" s="105">
        <f>IFERROR(VLOOKUP($B152,[1]DEN3B!$G$3:$T$145,13,FALSE),0)</f>
        <v>9</v>
      </c>
      <c r="AD152" s="85">
        <f>SUM(R152:AC152)</f>
        <v>140</v>
      </c>
    </row>
    <row r="153" spans="1:31" x14ac:dyDescent="0.25">
      <c r="A153" s="11" t="s">
        <v>172</v>
      </c>
      <c r="B153" s="63" t="s">
        <v>174</v>
      </c>
      <c r="C153" s="4"/>
      <c r="D153" s="4"/>
      <c r="E153" s="105">
        <f>IFERROR(VLOOKUP($B153,[1]NUM3B!$G$3:$T$143,2,FALSE),0)</f>
        <v>0</v>
      </c>
      <c r="F153" s="105">
        <f>IFERROR(VLOOKUP($B153,[1]NUM3B!$G$3:$T$143,3,FALSE),0)</f>
        <v>0</v>
      </c>
      <c r="G153" s="105">
        <f>IFERROR(VLOOKUP($B153,[1]NUM3B!$G$3:$T$143,4,FALSE),0)</f>
        <v>0</v>
      </c>
      <c r="H153" s="105">
        <f>IFERROR(VLOOKUP($B153,[1]NUM3B!$G$3:$T$143,5,FALSE),0)</f>
        <v>0</v>
      </c>
      <c r="I153" s="105">
        <f>IFERROR(VLOOKUP($B153,[1]NUM3B!$G$3:$T$143,6,FALSE),0)</f>
        <v>0</v>
      </c>
      <c r="J153" s="105">
        <f>IFERROR(VLOOKUP($B153,[1]NUM3B!$G$3:$T$143,7,FALSE),0)</f>
        <v>0</v>
      </c>
      <c r="K153" s="105">
        <f>IFERROR(VLOOKUP($B153,[1]NUM3B!$G$3:$T$143,8,FALSE),0)</f>
        <v>0</v>
      </c>
      <c r="L153" s="105">
        <f>IFERROR(VLOOKUP($B153,[1]NUM3B!$G$3:$T$143,9,FALSE),0)</f>
        <v>0</v>
      </c>
      <c r="M153" s="105">
        <f>IFERROR(VLOOKUP($B153,[1]NUM3B!$G$3:$T$143,10,FALSE),0)</f>
        <v>0</v>
      </c>
      <c r="N153" s="105">
        <f>IFERROR(VLOOKUP($B153,[1]NUM3B!$G$3:$T$143,11,FALSE),0)</f>
        <v>0</v>
      </c>
      <c r="O153" s="105">
        <f>IFERROR(VLOOKUP($B153,[1]NUM3B!$G$3:$T$143,12,FALSE),0)</f>
        <v>0</v>
      </c>
      <c r="P153" s="105">
        <f>IFERROR(VLOOKUP($B153,[1]NUM3B!$G$3:$T$143,13,FALSE),0)</f>
        <v>0</v>
      </c>
      <c r="Q153" s="85">
        <f t="shared" si="24"/>
        <v>0</v>
      </c>
      <c r="R153" s="105">
        <f>IFERROR(VLOOKUP($B153,[1]DEN3B!$G$3:$T$145,2,FALSE),0)</f>
        <v>0</v>
      </c>
      <c r="S153" s="105">
        <f>IFERROR(VLOOKUP($B153,[1]DEN3B!$G$3:$T$145,3,FALSE),0)</f>
        <v>0</v>
      </c>
      <c r="T153" s="105">
        <f>IFERROR(VLOOKUP($B153,[1]DEN3B!$G$3:$T$145,4,FALSE),0)</f>
        <v>0</v>
      </c>
      <c r="U153" s="105">
        <f>IFERROR(VLOOKUP($B153,[1]DEN3B!$G$3:$T$145,5,FALSE),0)</f>
        <v>0</v>
      </c>
      <c r="V153" s="105">
        <f>IFERROR(VLOOKUP($B153,[1]DEN3B!$G$3:$T$145,6,FALSE),0)</f>
        <v>0</v>
      </c>
      <c r="W153" s="105">
        <f>IFERROR(VLOOKUP($B153,[1]DEN3B!$G$3:$T$145,7,FALSE),0)</f>
        <v>0</v>
      </c>
      <c r="X153" s="105">
        <f>IFERROR(VLOOKUP($B153,[1]DEN3B!$G$3:$T$145,8,FALSE),0)</f>
        <v>0</v>
      </c>
      <c r="Y153" s="105">
        <f>IFERROR(VLOOKUP($B153,[1]DEN3B!$G$3:$T$145,9,FALSE),0)</f>
        <v>0</v>
      </c>
      <c r="Z153" s="105">
        <f>IFERROR(VLOOKUP($B153,[1]DEN3B!$G$3:$T$145,10,FALSE),0)</f>
        <v>0</v>
      </c>
      <c r="AA153" s="105">
        <f>IFERROR(VLOOKUP($B153,[1]DEN3B!$G$3:$T$145,11,FALSE),0)</f>
        <v>0</v>
      </c>
      <c r="AB153" s="105">
        <f>IFERROR(VLOOKUP($B153,[1]DEN3B!$G$3:$T$145,12,FALSE),0)</f>
        <v>0</v>
      </c>
      <c r="AC153" s="105">
        <f>IFERROR(VLOOKUP($B153,[1]DEN3B!$G$3:$T$145,13,FALSE),0)</f>
        <v>0</v>
      </c>
      <c r="AD153" s="85">
        <f>SUM(R153:AC153)</f>
        <v>0</v>
      </c>
    </row>
    <row r="154" spans="1:31" x14ac:dyDescent="0.25">
      <c r="A154" s="11" t="s">
        <v>172</v>
      </c>
      <c r="B154" s="63" t="s">
        <v>175</v>
      </c>
      <c r="C154" s="4"/>
      <c r="D154" s="4"/>
      <c r="E154" s="105">
        <f>IFERROR(VLOOKUP($B154,[1]NUM3B!$G$3:$T$143,2,FALSE),0)</f>
        <v>0</v>
      </c>
      <c r="F154" s="105">
        <f>IFERROR(VLOOKUP($B154,[1]NUM3B!$G$3:$T$143,3,FALSE),0)</f>
        <v>0</v>
      </c>
      <c r="G154" s="105">
        <f>IFERROR(VLOOKUP($B154,[1]NUM3B!$G$3:$T$143,4,FALSE),0)</f>
        <v>0</v>
      </c>
      <c r="H154" s="105">
        <f>IFERROR(VLOOKUP($B154,[1]NUM3B!$G$3:$T$143,5,FALSE),0)</f>
        <v>0</v>
      </c>
      <c r="I154" s="105">
        <f>IFERROR(VLOOKUP($B154,[1]NUM3B!$G$3:$T$143,6,FALSE),0)</f>
        <v>0</v>
      </c>
      <c r="J154" s="105">
        <f>IFERROR(VLOOKUP($B154,[1]NUM3B!$G$3:$T$143,7,FALSE),0)</f>
        <v>0</v>
      </c>
      <c r="K154" s="105">
        <f>IFERROR(VLOOKUP($B154,[1]NUM3B!$G$3:$T$143,8,FALSE),0)</f>
        <v>0</v>
      </c>
      <c r="L154" s="105">
        <f>IFERROR(VLOOKUP($B154,[1]NUM3B!$G$3:$T$143,9,FALSE),0)</f>
        <v>0</v>
      </c>
      <c r="M154" s="105">
        <f>IFERROR(VLOOKUP($B154,[1]NUM3B!$G$3:$T$143,10,FALSE),0)</f>
        <v>0</v>
      </c>
      <c r="N154" s="105">
        <f>IFERROR(VLOOKUP($B154,[1]NUM3B!$G$3:$T$143,11,FALSE),0)</f>
        <v>0</v>
      </c>
      <c r="O154" s="105">
        <f>IFERROR(VLOOKUP($B154,[1]NUM3B!$G$3:$T$143,12,FALSE),0)</f>
        <v>0</v>
      </c>
      <c r="P154" s="105">
        <f>IFERROR(VLOOKUP($B154,[1]NUM3B!$G$3:$T$143,13,FALSE),0)</f>
        <v>0</v>
      </c>
      <c r="Q154" s="85">
        <f t="shared" si="24"/>
        <v>0</v>
      </c>
      <c r="R154" s="105">
        <f>IFERROR(VLOOKUP($B154,[1]DEN3B!$G$3:$T$145,2,FALSE),0)</f>
        <v>0</v>
      </c>
      <c r="S154" s="105">
        <f>IFERROR(VLOOKUP($B154,[1]DEN3B!$G$3:$T$145,3,FALSE),0)</f>
        <v>0</v>
      </c>
      <c r="T154" s="105">
        <f>IFERROR(VLOOKUP($B154,[1]DEN3B!$G$3:$T$145,4,FALSE),0)</f>
        <v>0</v>
      </c>
      <c r="U154" s="105">
        <f>IFERROR(VLOOKUP($B154,[1]DEN3B!$G$3:$T$145,5,FALSE),0)</f>
        <v>0</v>
      </c>
      <c r="V154" s="105">
        <f>IFERROR(VLOOKUP($B154,[1]DEN3B!$G$3:$T$145,6,FALSE),0)</f>
        <v>0</v>
      </c>
      <c r="W154" s="105">
        <f>IFERROR(VLOOKUP($B154,[1]DEN3B!$G$3:$T$145,7,FALSE),0)</f>
        <v>0</v>
      </c>
      <c r="X154" s="105">
        <f>IFERROR(VLOOKUP($B154,[1]DEN3B!$G$3:$T$145,8,FALSE),0)</f>
        <v>0</v>
      </c>
      <c r="Y154" s="105">
        <f>IFERROR(VLOOKUP($B154,[1]DEN3B!$G$3:$T$145,9,FALSE),0)</f>
        <v>0</v>
      </c>
      <c r="Z154" s="105">
        <f>IFERROR(VLOOKUP($B154,[1]DEN3B!$G$3:$T$145,10,FALSE),0)</f>
        <v>0</v>
      </c>
      <c r="AA154" s="105">
        <f>IFERROR(VLOOKUP($B154,[1]DEN3B!$G$3:$T$145,11,FALSE),0)</f>
        <v>0</v>
      </c>
      <c r="AB154" s="105">
        <f>IFERROR(VLOOKUP($B154,[1]DEN3B!$G$3:$T$145,12,FALSE),0)</f>
        <v>0</v>
      </c>
      <c r="AC154" s="105">
        <f>IFERROR(VLOOKUP($B154,[1]DEN3B!$G$3:$T$145,13,FALSE),0)</f>
        <v>0</v>
      </c>
      <c r="AD154" s="85">
        <f>SUM(R154:AC154)</f>
        <v>0</v>
      </c>
    </row>
    <row r="155" spans="1:31" x14ac:dyDescent="0.25">
      <c r="A155" s="11" t="s">
        <v>172</v>
      </c>
      <c r="B155" s="63" t="s">
        <v>176</v>
      </c>
      <c r="C155" s="4"/>
      <c r="D155" s="4"/>
      <c r="E155" s="105">
        <f>IFERROR(VLOOKUP($B155,[1]NUM3B!$G$3:$T$143,2,FALSE),0)</f>
        <v>0</v>
      </c>
      <c r="F155" s="105">
        <f>IFERROR(VLOOKUP($B155,[1]NUM3B!$G$3:$T$143,3,FALSE),0)</f>
        <v>0</v>
      </c>
      <c r="G155" s="105">
        <f>IFERROR(VLOOKUP($B155,[1]NUM3B!$G$3:$T$143,4,FALSE),0)</f>
        <v>0</v>
      </c>
      <c r="H155" s="105">
        <f>IFERROR(VLOOKUP($B155,[1]NUM3B!$G$3:$T$143,5,FALSE),0)</f>
        <v>0</v>
      </c>
      <c r="I155" s="105">
        <f>IFERROR(VLOOKUP($B155,[1]NUM3B!$G$3:$T$143,6,FALSE),0)</f>
        <v>0</v>
      </c>
      <c r="J155" s="105">
        <f>IFERROR(VLOOKUP($B155,[1]NUM3B!$G$3:$T$143,7,FALSE),0)</f>
        <v>0</v>
      </c>
      <c r="K155" s="105">
        <f>IFERROR(VLOOKUP($B155,[1]NUM3B!$G$3:$T$143,8,FALSE),0)</f>
        <v>0</v>
      </c>
      <c r="L155" s="105">
        <f>IFERROR(VLOOKUP($B155,[1]NUM3B!$G$3:$T$143,9,FALSE),0)</f>
        <v>0</v>
      </c>
      <c r="M155" s="105">
        <f>IFERROR(VLOOKUP($B155,[1]NUM3B!$G$3:$T$143,10,FALSE),0)</f>
        <v>0</v>
      </c>
      <c r="N155" s="105">
        <f>IFERROR(VLOOKUP($B155,[1]NUM3B!$G$3:$T$143,11,FALSE),0)</f>
        <v>0</v>
      </c>
      <c r="O155" s="105">
        <f>IFERROR(VLOOKUP($B155,[1]NUM3B!$G$3:$T$143,12,FALSE),0)</f>
        <v>0</v>
      </c>
      <c r="P155" s="105">
        <f>IFERROR(VLOOKUP($B155,[1]NUM3B!$G$3:$T$143,13,FALSE),0)</f>
        <v>0</v>
      </c>
      <c r="Q155" s="85">
        <f t="shared" si="24"/>
        <v>0</v>
      </c>
      <c r="R155" s="105">
        <f>IFERROR(VLOOKUP($B155,[1]DEN3B!$G$3:$T$145,2,FALSE),0)</f>
        <v>0</v>
      </c>
      <c r="S155" s="105">
        <f>IFERROR(VLOOKUP($B155,[1]DEN3B!$G$3:$T$145,3,FALSE),0)</f>
        <v>0</v>
      </c>
      <c r="T155" s="105">
        <f>IFERROR(VLOOKUP($B155,[1]DEN3B!$G$3:$T$145,4,FALSE),0)</f>
        <v>0</v>
      </c>
      <c r="U155" s="105">
        <f>IFERROR(VLOOKUP($B155,[1]DEN3B!$G$3:$T$145,5,FALSE),0)</f>
        <v>0</v>
      </c>
      <c r="V155" s="105">
        <f>IFERROR(VLOOKUP($B155,[1]DEN3B!$G$3:$T$145,6,FALSE),0)</f>
        <v>0</v>
      </c>
      <c r="W155" s="105">
        <f>IFERROR(VLOOKUP($B155,[1]DEN3B!$G$3:$T$145,7,FALSE),0)</f>
        <v>0</v>
      </c>
      <c r="X155" s="105">
        <f>IFERROR(VLOOKUP($B155,[1]DEN3B!$G$3:$T$145,8,FALSE),0)</f>
        <v>0</v>
      </c>
      <c r="Y155" s="105">
        <f>IFERROR(VLOOKUP($B155,[1]DEN3B!$G$3:$T$145,9,FALSE),0)</f>
        <v>0</v>
      </c>
      <c r="Z155" s="105">
        <f>IFERROR(VLOOKUP($B155,[1]DEN3B!$G$3:$T$145,10,FALSE),0)</f>
        <v>0</v>
      </c>
      <c r="AA155" s="105">
        <f>IFERROR(VLOOKUP($B155,[1]DEN3B!$G$3:$T$145,11,FALSE),0)</f>
        <v>0</v>
      </c>
      <c r="AB155" s="105">
        <f>IFERROR(VLOOKUP($B155,[1]DEN3B!$G$3:$T$145,12,FALSE),0)</f>
        <v>0</v>
      </c>
      <c r="AC155" s="105">
        <f>IFERROR(VLOOKUP($B155,[1]DEN3B!$G$3:$T$145,13,FALSE),0)</f>
        <v>0</v>
      </c>
      <c r="AD155" s="85">
        <f>SUM(R155:AC155)</f>
        <v>0</v>
      </c>
    </row>
    <row r="156" spans="1:31" x14ac:dyDescent="0.25">
      <c r="A156" s="137" t="s">
        <v>240</v>
      </c>
      <c r="B156" s="138"/>
      <c r="C156" s="57">
        <f>D156/'Metas Muni'!J17</f>
        <v>1.0126582278481013</v>
      </c>
      <c r="D156" s="58">
        <f>Q156/AD156</f>
        <v>0.8</v>
      </c>
      <c r="E156" s="101">
        <f>SUM(E152:E155)</f>
        <v>6</v>
      </c>
      <c r="F156" s="101">
        <f>SUM(F152:F155)</f>
        <v>6</v>
      </c>
      <c r="G156" s="101">
        <f>SUM(G152:G155)</f>
        <v>8</v>
      </c>
      <c r="H156" s="101">
        <f>SUM(H152:H155)</f>
        <v>5</v>
      </c>
      <c r="I156" s="101">
        <f t="shared" ref="I156:N156" si="29">SUM(I152:I155)</f>
        <v>3</v>
      </c>
      <c r="J156" s="101">
        <f t="shared" si="29"/>
        <v>11</v>
      </c>
      <c r="K156" s="101">
        <f t="shared" si="29"/>
        <v>20</v>
      </c>
      <c r="L156" s="101">
        <f t="shared" si="29"/>
        <v>10</v>
      </c>
      <c r="M156" s="101">
        <f t="shared" si="29"/>
        <v>4</v>
      </c>
      <c r="N156" s="101">
        <f t="shared" si="29"/>
        <v>21</v>
      </c>
      <c r="O156" s="101">
        <f>SUM(O152:O155)</f>
        <v>8</v>
      </c>
      <c r="P156" s="101">
        <f>SUM(P152:P155)</f>
        <v>10</v>
      </c>
      <c r="Q156" s="101">
        <f t="shared" ref="Q156:AD156" si="30">SUM(Q152:Q155)</f>
        <v>112</v>
      </c>
      <c r="R156" s="101">
        <f t="shared" si="30"/>
        <v>10</v>
      </c>
      <c r="S156" s="101">
        <f t="shared" si="30"/>
        <v>15</v>
      </c>
      <c r="T156" s="101">
        <f t="shared" si="30"/>
        <v>14</v>
      </c>
      <c r="U156" s="101">
        <f t="shared" si="30"/>
        <v>9</v>
      </c>
      <c r="V156" s="101">
        <f t="shared" si="30"/>
        <v>13</v>
      </c>
      <c r="W156" s="101">
        <f t="shared" si="30"/>
        <v>16</v>
      </c>
      <c r="X156" s="101">
        <f t="shared" si="30"/>
        <v>10</v>
      </c>
      <c r="Y156" s="101">
        <f t="shared" si="30"/>
        <v>15</v>
      </c>
      <c r="Z156" s="101">
        <f t="shared" si="30"/>
        <v>6</v>
      </c>
      <c r="AA156" s="101">
        <f t="shared" si="30"/>
        <v>13</v>
      </c>
      <c r="AB156" s="101">
        <f t="shared" si="30"/>
        <v>10</v>
      </c>
      <c r="AC156" s="101">
        <f t="shared" si="30"/>
        <v>9</v>
      </c>
      <c r="AD156" s="101">
        <f t="shared" si="30"/>
        <v>140</v>
      </c>
      <c r="AE156" s="13"/>
    </row>
    <row r="157" spans="1:31" x14ac:dyDescent="0.25">
      <c r="A157" s="11" t="s">
        <v>178</v>
      </c>
      <c r="B157" s="63" t="s">
        <v>179</v>
      </c>
      <c r="C157" s="4"/>
      <c r="D157" s="4"/>
      <c r="E157" s="105">
        <f>IFERROR(VLOOKUP($B157,[1]NUM3B!$G$3:$T$143,2,FALSE),0)</f>
        <v>1</v>
      </c>
      <c r="F157" s="105">
        <f>IFERROR(VLOOKUP($B157,[1]NUM3B!$G$3:$T$143,3,FALSE),0)</f>
        <v>0</v>
      </c>
      <c r="G157" s="105">
        <f>IFERROR(VLOOKUP($B157,[1]NUM3B!$G$3:$T$143,4,FALSE),0)</f>
        <v>0</v>
      </c>
      <c r="H157" s="105">
        <f>IFERROR(VLOOKUP($B157,[1]NUM3B!$G$3:$T$143,5,FALSE),0)</f>
        <v>0</v>
      </c>
      <c r="I157" s="105">
        <f>IFERROR(VLOOKUP($B157,[1]NUM3B!$G$3:$T$143,6,FALSE),0)</f>
        <v>1</v>
      </c>
      <c r="J157" s="105">
        <f>IFERROR(VLOOKUP($B157,[1]NUM3B!$G$3:$T$143,7,FALSE),0)</f>
        <v>0</v>
      </c>
      <c r="K157" s="105">
        <f>IFERROR(VLOOKUP($B157,[1]NUM3B!$G$3:$T$143,8,FALSE),0)</f>
        <v>0</v>
      </c>
      <c r="L157" s="105">
        <f>IFERROR(VLOOKUP($B157,[1]NUM3B!$G$3:$T$143,9,FALSE),0)</f>
        <v>2</v>
      </c>
      <c r="M157" s="105">
        <f>IFERROR(VLOOKUP($B157,[1]NUM3B!$G$3:$T$143,10,FALSE),0)</f>
        <v>3</v>
      </c>
      <c r="N157" s="105">
        <f>IFERROR(VLOOKUP($B157,[1]NUM3B!$G$3:$T$143,11,FALSE),0)</f>
        <v>0</v>
      </c>
      <c r="O157" s="105">
        <f>IFERROR(VLOOKUP($B157,[1]NUM3B!$G$3:$T$143,12,FALSE),0)</f>
        <v>15</v>
      </c>
      <c r="P157" s="105">
        <f>IFERROR(VLOOKUP($B157,[1]NUM3B!$G$3:$T$143,13,FALSE),0)</f>
        <v>1</v>
      </c>
      <c r="Q157" s="85">
        <f t="shared" si="24"/>
        <v>23</v>
      </c>
      <c r="R157" s="105">
        <f>IFERROR(VLOOKUP($B157,[1]DEN3B!$G$3:$T$145,2,FALSE),0)</f>
        <v>0</v>
      </c>
      <c r="S157" s="105">
        <f>IFERROR(VLOOKUP($B157,[1]DEN3B!$G$3:$T$145,3,FALSE),0)</f>
        <v>1</v>
      </c>
      <c r="T157" s="105">
        <f>IFERROR(VLOOKUP($B157,[1]DEN3B!$G$3:$T$145,4,FALSE),0)</f>
        <v>2</v>
      </c>
      <c r="U157" s="105">
        <f>IFERROR(VLOOKUP($B157,[1]DEN3B!$G$3:$T$145,5,FALSE),0)</f>
        <v>3</v>
      </c>
      <c r="V157" s="105">
        <f>IFERROR(VLOOKUP($B157,[1]DEN3B!$G$3:$T$145,6,FALSE),0)</f>
        <v>1</v>
      </c>
      <c r="W157" s="105">
        <f>IFERROR(VLOOKUP($B157,[1]DEN3B!$G$3:$T$145,7,FALSE),0)</f>
        <v>0</v>
      </c>
      <c r="X157" s="105">
        <f>IFERROR(VLOOKUP($B157,[1]DEN3B!$G$3:$T$145,8,FALSE),0)</f>
        <v>0</v>
      </c>
      <c r="Y157" s="105">
        <f>IFERROR(VLOOKUP($B157,[1]DEN3B!$G$3:$T$145,9,FALSE),0)</f>
        <v>1</v>
      </c>
      <c r="Z157" s="105">
        <f>IFERROR(VLOOKUP($B157,[1]DEN3B!$G$3:$T$145,10,FALSE),0)</f>
        <v>1</v>
      </c>
      <c r="AA157" s="105">
        <f>IFERROR(VLOOKUP($B157,[1]DEN3B!$G$3:$T$145,11,FALSE),0)</f>
        <v>1</v>
      </c>
      <c r="AB157" s="105">
        <f>IFERROR(VLOOKUP($B157,[1]DEN3B!$G$3:$T$145,12,FALSE),0)</f>
        <v>1</v>
      </c>
      <c r="AC157" s="105">
        <f>IFERROR(VLOOKUP($B157,[1]DEN3B!$G$3:$T$145,13,FALSE),0)</f>
        <v>0</v>
      </c>
      <c r="AD157" s="85">
        <f t="shared" ref="AD157:AD163" si="31">SUM(R157:AC157)</f>
        <v>11</v>
      </c>
    </row>
    <row r="158" spans="1:31" x14ac:dyDescent="0.25">
      <c r="A158" s="11" t="s">
        <v>178</v>
      </c>
      <c r="B158" s="63" t="s">
        <v>180</v>
      </c>
      <c r="C158" s="4"/>
      <c r="D158" s="4"/>
      <c r="E158" s="105">
        <f>IFERROR(VLOOKUP($B158,[1]NUM3B!$G$3:$T$143,2,FALSE),0)</f>
        <v>0</v>
      </c>
      <c r="F158" s="105">
        <f>IFERROR(VLOOKUP($B158,[1]NUM3B!$G$3:$T$143,3,FALSE),0)</f>
        <v>0</v>
      </c>
      <c r="G158" s="105">
        <f>IFERROR(VLOOKUP($B158,[1]NUM3B!$G$3:$T$143,4,FALSE),0)</f>
        <v>0</v>
      </c>
      <c r="H158" s="105">
        <f>IFERROR(VLOOKUP($B158,[1]NUM3B!$G$3:$T$143,5,FALSE),0)</f>
        <v>0</v>
      </c>
      <c r="I158" s="105">
        <f>IFERROR(VLOOKUP($B158,[1]NUM3B!$G$3:$T$143,6,FALSE),0)</f>
        <v>0</v>
      </c>
      <c r="J158" s="105">
        <f>IFERROR(VLOOKUP($B158,[1]NUM3B!$G$3:$T$143,7,FALSE),0)</f>
        <v>0</v>
      </c>
      <c r="K158" s="105">
        <f>IFERROR(VLOOKUP($B158,[1]NUM3B!$G$3:$T$143,8,FALSE),0)</f>
        <v>0</v>
      </c>
      <c r="L158" s="105">
        <f>IFERROR(VLOOKUP($B158,[1]NUM3B!$G$3:$T$143,9,FALSE),0)</f>
        <v>0</v>
      </c>
      <c r="M158" s="105">
        <f>IFERROR(VLOOKUP($B158,[1]NUM3B!$G$3:$T$143,10,FALSE),0)</f>
        <v>0</v>
      </c>
      <c r="N158" s="105">
        <f>IFERROR(VLOOKUP($B158,[1]NUM3B!$G$3:$T$143,11,FALSE),0)</f>
        <v>0</v>
      </c>
      <c r="O158" s="105">
        <f>IFERROR(VLOOKUP($B158,[1]NUM3B!$G$3:$T$143,12,FALSE),0)</f>
        <v>1</v>
      </c>
      <c r="P158" s="105">
        <f>IFERROR(VLOOKUP($B158,[1]NUM3B!$G$3:$T$143,13,FALSE),0)</f>
        <v>0</v>
      </c>
      <c r="Q158" s="85">
        <f t="shared" si="24"/>
        <v>1</v>
      </c>
      <c r="R158" s="105">
        <f>IFERROR(VLOOKUP($B158,[1]DEN3B!$G$3:$T$145,2,FALSE),0)</f>
        <v>0</v>
      </c>
      <c r="S158" s="105">
        <f>IFERROR(VLOOKUP($B158,[1]DEN3B!$G$3:$T$145,3,FALSE),0)</f>
        <v>0</v>
      </c>
      <c r="T158" s="105">
        <f>IFERROR(VLOOKUP($B158,[1]DEN3B!$G$3:$T$145,4,FALSE),0)</f>
        <v>0</v>
      </c>
      <c r="U158" s="105">
        <f>IFERROR(VLOOKUP($B158,[1]DEN3B!$G$3:$T$145,5,FALSE),0)</f>
        <v>1</v>
      </c>
      <c r="V158" s="105">
        <f>IFERROR(VLOOKUP($B158,[1]DEN3B!$G$3:$T$145,6,FALSE),0)</f>
        <v>0</v>
      </c>
      <c r="W158" s="105">
        <f>IFERROR(VLOOKUP($B158,[1]DEN3B!$G$3:$T$145,7,FALSE),0)</f>
        <v>0</v>
      </c>
      <c r="X158" s="105">
        <f>IFERROR(VLOOKUP($B158,[1]DEN3B!$G$3:$T$145,8,FALSE),0)</f>
        <v>0</v>
      </c>
      <c r="Y158" s="105">
        <f>IFERROR(VLOOKUP($B158,[1]DEN3B!$G$3:$T$145,9,FALSE),0)</f>
        <v>0</v>
      </c>
      <c r="Z158" s="105">
        <f>IFERROR(VLOOKUP($B158,[1]DEN3B!$G$3:$T$145,10,FALSE),0)</f>
        <v>0</v>
      </c>
      <c r="AA158" s="105">
        <f>IFERROR(VLOOKUP($B158,[1]DEN3B!$G$3:$T$145,11,FALSE),0)</f>
        <v>0</v>
      </c>
      <c r="AB158" s="105">
        <f>IFERROR(VLOOKUP($B158,[1]DEN3B!$G$3:$T$145,12,FALSE),0)</f>
        <v>1</v>
      </c>
      <c r="AC158" s="105">
        <f>IFERROR(VLOOKUP($B158,[1]DEN3B!$G$3:$T$145,13,FALSE),0)</f>
        <v>0</v>
      </c>
      <c r="AD158" s="85">
        <f t="shared" si="31"/>
        <v>2</v>
      </c>
    </row>
    <row r="159" spans="1:31" x14ac:dyDescent="0.25">
      <c r="A159" s="11" t="s">
        <v>178</v>
      </c>
      <c r="B159" s="63" t="s">
        <v>181</v>
      </c>
      <c r="C159" s="4"/>
      <c r="D159" s="4"/>
      <c r="E159" s="105">
        <f>IFERROR(VLOOKUP($B159,[1]NUM3B!$G$3:$T$143,2,FALSE),0)</f>
        <v>0</v>
      </c>
      <c r="F159" s="105">
        <f>IFERROR(VLOOKUP($B159,[1]NUM3B!$G$3:$T$143,3,FALSE),0)</f>
        <v>0</v>
      </c>
      <c r="G159" s="105">
        <f>IFERROR(VLOOKUP($B159,[1]NUM3B!$G$3:$T$143,4,FALSE),0)</f>
        <v>0</v>
      </c>
      <c r="H159" s="105">
        <f>IFERROR(VLOOKUP($B159,[1]NUM3B!$G$3:$T$143,5,FALSE),0)</f>
        <v>0</v>
      </c>
      <c r="I159" s="105">
        <f>IFERROR(VLOOKUP($B159,[1]NUM3B!$G$3:$T$143,6,FALSE),0)</f>
        <v>0</v>
      </c>
      <c r="J159" s="105">
        <f>IFERROR(VLOOKUP($B159,[1]NUM3B!$G$3:$T$143,7,FALSE),0)</f>
        <v>0</v>
      </c>
      <c r="K159" s="105">
        <f>IFERROR(VLOOKUP($B159,[1]NUM3B!$G$3:$T$143,8,FALSE),0)</f>
        <v>0</v>
      </c>
      <c r="L159" s="105">
        <f>IFERROR(VLOOKUP($B159,[1]NUM3B!$G$3:$T$143,9,FALSE),0)</f>
        <v>0</v>
      </c>
      <c r="M159" s="105">
        <f>IFERROR(VLOOKUP($B159,[1]NUM3B!$G$3:$T$143,10,FALSE),0)</f>
        <v>1</v>
      </c>
      <c r="N159" s="105">
        <f>IFERROR(VLOOKUP($B159,[1]NUM3B!$G$3:$T$143,11,FALSE),0)</f>
        <v>1</v>
      </c>
      <c r="O159" s="105">
        <f>IFERROR(VLOOKUP($B159,[1]NUM3B!$G$3:$T$143,12,FALSE),0)</f>
        <v>1</v>
      </c>
      <c r="P159" s="105">
        <f>IFERROR(VLOOKUP($B159,[1]NUM3B!$G$3:$T$143,13,FALSE),0)</f>
        <v>0</v>
      </c>
      <c r="Q159" s="85">
        <f t="shared" si="24"/>
        <v>3</v>
      </c>
      <c r="R159" s="105">
        <f>IFERROR(VLOOKUP($B159,[1]DEN3B!$G$3:$T$145,2,FALSE),0)</f>
        <v>0</v>
      </c>
      <c r="S159" s="105">
        <f>IFERROR(VLOOKUP($B159,[1]DEN3B!$G$3:$T$145,3,FALSE),0)</f>
        <v>0</v>
      </c>
      <c r="T159" s="105">
        <f>IFERROR(VLOOKUP($B159,[1]DEN3B!$G$3:$T$145,4,FALSE),0)</f>
        <v>0</v>
      </c>
      <c r="U159" s="105">
        <f>IFERROR(VLOOKUP($B159,[1]DEN3B!$G$3:$T$145,5,FALSE),0)</f>
        <v>0</v>
      </c>
      <c r="V159" s="105">
        <f>IFERROR(VLOOKUP($B159,[1]DEN3B!$G$3:$T$145,6,FALSE),0)</f>
        <v>1</v>
      </c>
      <c r="W159" s="105">
        <f>IFERROR(VLOOKUP($B159,[1]DEN3B!$G$3:$T$145,7,FALSE),0)</f>
        <v>0</v>
      </c>
      <c r="X159" s="105">
        <f>IFERROR(VLOOKUP($B159,[1]DEN3B!$G$3:$T$145,8,FALSE),0)</f>
        <v>0</v>
      </c>
      <c r="Y159" s="105">
        <f>IFERROR(VLOOKUP($B159,[1]DEN3B!$G$3:$T$145,9,FALSE),0)</f>
        <v>0</v>
      </c>
      <c r="Z159" s="105">
        <f>IFERROR(VLOOKUP($B159,[1]DEN3B!$G$3:$T$145,10,FALSE),0)</f>
        <v>0</v>
      </c>
      <c r="AA159" s="105">
        <f>IFERROR(VLOOKUP($B159,[1]DEN3B!$G$3:$T$145,11,FALSE),0)</f>
        <v>0</v>
      </c>
      <c r="AB159" s="105">
        <f>IFERROR(VLOOKUP($B159,[1]DEN3B!$G$3:$T$145,12,FALSE),0)</f>
        <v>0</v>
      </c>
      <c r="AC159" s="105">
        <f>IFERROR(VLOOKUP($B159,[1]DEN3B!$G$3:$T$145,13,FALSE),0)</f>
        <v>0</v>
      </c>
      <c r="AD159" s="85">
        <f t="shared" si="31"/>
        <v>1</v>
      </c>
    </row>
    <row r="160" spans="1:31" x14ac:dyDescent="0.25">
      <c r="A160" s="11" t="s">
        <v>178</v>
      </c>
      <c r="B160" s="63" t="s">
        <v>182</v>
      </c>
      <c r="C160" s="4"/>
      <c r="D160" s="4"/>
      <c r="E160" s="105">
        <f>IFERROR(VLOOKUP($B160,[1]NUM3B!$G$3:$T$143,2,FALSE),0)</f>
        <v>0</v>
      </c>
      <c r="F160" s="105">
        <f>IFERROR(VLOOKUP($B160,[1]NUM3B!$G$3:$T$143,3,FALSE),0)</f>
        <v>0</v>
      </c>
      <c r="G160" s="105">
        <f>IFERROR(VLOOKUP($B160,[1]NUM3B!$G$3:$T$143,4,FALSE),0)</f>
        <v>0</v>
      </c>
      <c r="H160" s="105">
        <f>IFERROR(VLOOKUP($B160,[1]NUM3B!$G$3:$T$143,5,FALSE),0)</f>
        <v>0</v>
      </c>
      <c r="I160" s="105">
        <f>IFERROR(VLOOKUP($B160,[1]NUM3B!$G$3:$T$143,6,FALSE),0)</f>
        <v>0</v>
      </c>
      <c r="J160" s="105">
        <f>IFERROR(VLOOKUP($B160,[1]NUM3B!$G$3:$T$143,7,FALSE),0)</f>
        <v>0</v>
      </c>
      <c r="K160" s="105">
        <f>IFERROR(VLOOKUP($B160,[1]NUM3B!$G$3:$T$143,8,FALSE),0)</f>
        <v>0</v>
      </c>
      <c r="L160" s="105">
        <f>IFERROR(VLOOKUP($B160,[1]NUM3B!$G$3:$T$143,9,FALSE),0)</f>
        <v>0</v>
      </c>
      <c r="M160" s="105">
        <f>IFERROR(VLOOKUP($B160,[1]NUM3B!$G$3:$T$143,10,FALSE),0)</f>
        <v>0</v>
      </c>
      <c r="N160" s="105">
        <f>IFERROR(VLOOKUP($B160,[1]NUM3B!$G$3:$T$143,11,FALSE),0)</f>
        <v>0</v>
      </c>
      <c r="O160" s="105">
        <f>IFERROR(VLOOKUP($B160,[1]NUM3B!$G$3:$T$143,12,FALSE),0)</f>
        <v>1</v>
      </c>
      <c r="P160" s="105">
        <f>IFERROR(VLOOKUP($B160,[1]NUM3B!$G$3:$T$143,13,FALSE),0)</f>
        <v>0</v>
      </c>
      <c r="Q160" s="85">
        <f t="shared" si="24"/>
        <v>1</v>
      </c>
      <c r="R160" s="105">
        <f>IFERROR(VLOOKUP($B160,[1]DEN3B!$G$3:$T$145,2,FALSE),0)</f>
        <v>0</v>
      </c>
      <c r="S160" s="105">
        <f>IFERROR(VLOOKUP($B160,[1]DEN3B!$G$3:$T$145,3,FALSE),0)</f>
        <v>0</v>
      </c>
      <c r="T160" s="105">
        <f>IFERROR(VLOOKUP($B160,[1]DEN3B!$G$3:$T$145,4,FALSE),0)</f>
        <v>0</v>
      </c>
      <c r="U160" s="105">
        <f>IFERROR(VLOOKUP($B160,[1]DEN3B!$G$3:$T$145,5,FALSE),0)</f>
        <v>0</v>
      </c>
      <c r="V160" s="105">
        <f>IFERROR(VLOOKUP($B160,[1]DEN3B!$G$3:$T$145,6,FALSE),0)</f>
        <v>1</v>
      </c>
      <c r="W160" s="105">
        <f>IFERROR(VLOOKUP($B160,[1]DEN3B!$G$3:$T$145,7,FALSE),0)</f>
        <v>0</v>
      </c>
      <c r="X160" s="105">
        <f>IFERROR(VLOOKUP($B160,[1]DEN3B!$G$3:$T$145,8,FALSE),0)</f>
        <v>0</v>
      </c>
      <c r="Y160" s="105">
        <f>IFERROR(VLOOKUP($B160,[1]DEN3B!$G$3:$T$145,9,FALSE),0)</f>
        <v>1</v>
      </c>
      <c r="Z160" s="105">
        <f>IFERROR(VLOOKUP($B160,[1]DEN3B!$G$3:$T$145,10,FALSE),0)</f>
        <v>0</v>
      </c>
      <c r="AA160" s="105">
        <f>IFERROR(VLOOKUP($B160,[1]DEN3B!$G$3:$T$145,11,FALSE),0)</f>
        <v>0</v>
      </c>
      <c r="AB160" s="105">
        <f>IFERROR(VLOOKUP($B160,[1]DEN3B!$G$3:$T$145,12,FALSE),0)</f>
        <v>0</v>
      </c>
      <c r="AC160" s="105">
        <f>IFERROR(VLOOKUP($B160,[1]DEN3B!$G$3:$T$145,13,FALSE),0)</f>
        <v>0</v>
      </c>
      <c r="AD160" s="85">
        <f t="shared" si="31"/>
        <v>2</v>
      </c>
    </row>
    <row r="161" spans="1:31" x14ac:dyDescent="0.25">
      <c r="A161" s="11" t="s">
        <v>178</v>
      </c>
      <c r="B161" s="63" t="s">
        <v>183</v>
      </c>
      <c r="C161" s="4"/>
      <c r="D161" s="4"/>
      <c r="E161" s="105">
        <f>IFERROR(VLOOKUP($B161,[1]NUM3B!$G$3:$T$143,2,FALSE),0)</f>
        <v>0</v>
      </c>
      <c r="F161" s="105">
        <f>IFERROR(VLOOKUP($B161,[1]NUM3B!$G$3:$T$143,3,FALSE),0)</f>
        <v>1</v>
      </c>
      <c r="G161" s="105">
        <f>IFERROR(VLOOKUP($B161,[1]NUM3B!$G$3:$T$143,4,FALSE),0)</f>
        <v>0</v>
      </c>
      <c r="H161" s="105">
        <f>IFERROR(VLOOKUP($B161,[1]NUM3B!$G$3:$T$143,5,FALSE),0)</f>
        <v>0</v>
      </c>
      <c r="I161" s="105">
        <f>IFERROR(VLOOKUP($B161,[1]NUM3B!$G$3:$T$143,6,FALSE),0)</f>
        <v>0</v>
      </c>
      <c r="J161" s="105">
        <f>IFERROR(VLOOKUP($B161,[1]NUM3B!$G$3:$T$143,7,FALSE),0)</f>
        <v>0</v>
      </c>
      <c r="K161" s="105">
        <f>IFERROR(VLOOKUP($B161,[1]NUM3B!$G$3:$T$143,8,FALSE),0)</f>
        <v>0</v>
      </c>
      <c r="L161" s="105">
        <f>IFERROR(VLOOKUP($B161,[1]NUM3B!$G$3:$T$143,9,FALSE),0)</f>
        <v>0</v>
      </c>
      <c r="M161" s="105">
        <f>IFERROR(VLOOKUP($B161,[1]NUM3B!$G$3:$T$143,10,FALSE),0)</f>
        <v>1</v>
      </c>
      <c r="N161" s="105">
        <f>IFERROR(VLOOKUP($B161,[1]NUM3B!$G$3:$T$143,11,FALSE),0)</f>
        <v>0</v>
      </c>
      <c r="O161" s="105">
        <f>IFERROR(VLOOKUP($B161,[1]NUM3B!$G$3:$T$143,12,FALSE),0)</f>
        <v>0</v>
      </c>
      <c r="P161" s="105">
        <f>IFERROR(VLOOKUP($B161,[1]NUM3B!$G$3:$T$143,13,FALSE),0)</f>
        <v>1</v>
      </c>
      <c r="Q161" s="85">
        <f t="shared" si="24"/>
        <v>3</v>
      </c>
      <c r="R161" s="105">
        <f>IFERROR(VLOOKUP($B161,[1]DEN3B!$G$3:$T$145,2,FALSE),0)</f>
        <v>1</v>
      </c>
      <c r="S161" s="105">
        <f>IFERROR(VLOOKUP($B161,[1]DEN3B!$G$3:$T$145,3,FALSE),0)</f>
        <v>2</v>
      </c>
      <c r="T161" s="105">
        <f>IFERROR(VLOOKUP($B161,[1]DEN3B!$G$3:$T$145,4,FALSE),0)</f>
        <v>0</v>
      </c>
      <c r="U161" s="105">
        <f>IFERROR(VLOOKUP($B161,[1]DEN3B!$G$3:$T$145,5,FALSE),0)</f>
        <v>0</v>
      </c>
      <c r="V161" s="105">
        <f>IFERROR(VLOOKUP($B161,[1]DEN3B!$G$3:$T$145,6,FALSE),0)</f>
        <v>0</v>
      </c>
      <c r="W161" s="105">
        <f>IFERROR(VLOOKUP($B161,[1]DEN3B!$G$3:$T$145,7,FALSE),0)</f>
        <v>1</v>
      </c>
      <c r="X161" s="105">
        <f>IFERROR(VLOOKUP($B161,[1]DEN3B!$G$3:$T$145,8,FALSE),0)</f>
        <v>0</v>
      </c>
      <c r="Y161" s="105">
        <f>IFERROR(VLOOKUP($B161,[1]DEN3B!$G$3:$T$145,9,FALSE),0)</f>
        <v>0</v>
      </c>
      <c r="Z161" s="105">
        <f>IFERROR(VLOOKUP($B161,[1]DEN3B!$G$3:$T$145,10,FALSE),0)</f>
        <v>0</v>
      </c>
      <c r="AA161" s="105">
        <f>IFERROR(VLOOKUP($B161,[1]DEN3B!$G$3:$T$145,11,FALSE),0)</f>
        <v>0</v>
      </c>
      <c r="AB161" s="105">
        <f>IFERROR(VLOOKUP($B161,[1]DEN3B!$G$3:$T$145,12,FALSE),0)</f>
        <v>1</v>
      </c>
      <c r="AC161" s="105">
        <f>IFERROR(VLOOKUP($B161,[1]DEN3B!$G$3:$T$145,13,FALSE),0)</f>
        <v>0</v>
      </c>
      <c r="AD161" s="85">
        <f t="shared" si="31"/>
        <v>5</v>
      </c>
    </row>
    <row r="162" spans="1:31" x14ac:dyDescent="0.25">
      <c r="A162" s="11" t="s">
        <v>178</v>
      </c>
      <c r="B162" s="63" t="s">
        <v>184</v>
      </c>
      <c r="C162" s="4"/>
      <c r="D162" s="4"/>
      <c r="E162" s="105">
        <f>IFERROR(VLOOKUP($B162,[1]NUM3B!$G$3:$T$143,2,FALSE),0)</f>
        <v>0</v>
      </c>
      <c r="F162" s="105">
        <f>IFERROR(VLOOKUP($B162,[1]NUM3B!$G$3:$T$143,3,FALSE),0)</f>
        <v>0</v>
      </c>
      <c r="G162" s="105">
        <f>IFERROR(VLOOKUP($B162,[1]NUM3B!$G$3:$T$143,4,FALSE),0)</f>
        <v>0</v>
      </c>
      <c r="H162" s="105">
        <f>IFERROR(VLOOKUP($B162,[1]NUM3B!$G$3:$T$143,5,FALSE),0)</f>
        <v>0</v>
      </c>
      <c r="I162" s="105">
        <f>IFERROR(VLOOKUP($B162,[1]NUM3B!$G$3:$T$143,6,FALSE),0)</f>
        <v>0</v>
      </c>
      <c r="J162" s="105">
        <f>IFERROR(VLOOKUP($B162,[1]NUM3B!$G$3:$T$143,7,FALSE),0)</f>
        <v>0</v>
      </c>
      <c r="K162" s="105">
        <f>IFERROR(VLOOKUP($B162,[1]NUM3B!$G$3:$T$143,8,FALSE),0)</f>
        <v>0</v>
      </c>
      <c r="L162" s="105">
        <f>IFERROR(VLOOKUP($B162,[1]NUM3B!$G$3:$T$143,9,FALSE),0)</f>
        <v>0</v>
      </c>
      <c r="M162" s="105">
        <f>IFERROR(VLOOKUP($B162,[1]NUM3B!$G$3:$T$143,10,FALSE),0)</f>
        <v>0</v>
      </c>
      <c r="N162" s="105">
        <f>IFERROR(VLOOKUP($B162,[1]NUM3B!$G$3:$T$143,11,FALSE),0)</f>
        <v>0</v>
      </c>
      <c r="O162" s="105">
        <f>IFERROR(VLOOKUP($B162,[1]NUM3B!$G$3:$T$143,12,FALSE),0)</f>
        <v>1</v>
      </c>
      <c r="P162" s="105">
        <f>IFERROR(VLOOKUP($B162,[1]NUM3B!$G$3:$T$143,13,FALSE),0)</f>
        <v>0</v>
      </c>
      <c r="Q162" s="85">
        <f t="shared" si="24"/>
        <v>1</v>
      </c>
      <c r="R162" s="105">
        <f>IFERROR(VLOOKUP($B162,[1]DEN3B!$G$3:$T$145,2,FALSE),0)</f>
        <v>0</v>
      </c>
      <c r="S162" s="105">
        <f>IFERROR(VLOOKUP($B162,[1]DEN3B!$G$3:$T$145,3,FALSE),0)</f>
        <v>0</v>
      </c>
      <c r="T162" s="105">
        <f>IFERROR(VLOOKUP($B162,[1]DEN3B!$G$3:$T$145,4,FALSE),0)</f>
        <v>1</v>
      </c>
      <c r="U162" s="105">
        <f>IFERROR(VLOOKUP($B162,[1]DEN3B!$G$3:$T$145,5,FALSE),0)</f>
        <v>0</v>
      </c>
      <c r="V162" s="105">
        <f>IFERROR(VLOOKUP($B162,[1]DEN3B!$G$3:$T$145,6,FALSE),0)</f>
        <v>0</v>
      </c>
      <c r="W162" s="105">
        <f>IFERROR(VLOOKUP($B162,[1]DEN3B!$G$3:$T$145,7,FALSE),0)</f>
        <v>1</v>
      </c>
      <c r="X162" s="105">
        <f>IFERROR(VLOOKUP($B162,[1]DEN3B!$G$3:$T$145,8,FALSE),0)</f>
        <v>1</v>
      </c>
      <c r="Y162" s="105">
        <f>IFERROR(VLOOKUP($B162,[1]DEN3B!$G$3:$T$145,9,FALSE),0)</f>
        <v>1</v>
      </c>
      <c r="Z162" s="105">
        <f>IFERROR(VLOOKUP($B162,[1]DEN3B!$G$3:$T$145,10,FALSE),0)</f>
        <v>0</v>
      </c>
      <c r="AA162" s="105">
        <f>IFERROR(VLOOKUP($B162,[1]DEN3B!$G$3:$T$145,11,FALSE),0)</f>
        <v>0</v>
      </c>
      <c r="AB162" s="105">
        <f>IFERROR(VLOOKUP($B162,[1]DEN3B!$G$3:$T$145,12,FALSE),0)</f>
        <v>0</v>
      </c>
      <c r="AC162" s="105">
        <f>IFERROR(VLOOKUP($B162,[1]DEN3B!$G$3:$T$145,13,FALSE),0)</f>
        <v>0</v>
      </c>
      <c r="AD162" s="85">
        <f t="shared" si="31"/>
        <v>4</v>
      </c>
    </row>
    <row r="163" spans="1:31" x14ac:dyDescent="0.25">
      <c r="A163" s="11" t="s">
        <v>178</v>
      </c>
      <c r="B163" s="63" t="s">
        <v>185</v>
      </c>
      <c r="C163" s="4"/>
      <c r="D163" s="4"/>
      <c r="E163" s="105">
        <f>IFERROR(VLOOKUP($B163,[1]NUM3B!$G$3:$T$143,2,FALSE),0)</f>
        <v>0</v>
      </c>
      <c r="F163" s="105">
        <f>IFERROR(VLOOKUP($B163,[1]NUM3B!$G$3:$T$143,3,FALSE),0)</f>
        <v>0</v>
      </c>
      <c r="G163" s="105">
        <f>IFERROR(VLOOKUP($B163,[1]NUM3B!$G$3:$T$143,4,FALSE),0)</f>
        <v>0</v>
      </c>
      <c r="H163" s="105">
        <f>IFERROR(VLOOKUP($B163,[1]NUM3B!$G$3:$T$143,5,FALSE),0)</f>
        <v>0</v>
      </c>
      <c r="I163" s="105">
        <f>IFERROR(VLOOKUP($B163,[1]NUM3B!$G$3:$T$143,6,FALSE),0)</f>
        <v>0</v>
      </c>
      <c r="J163" s="105">
        <f>IFERROR(VLOOKUP($B163,[1]NUM3B!$G$3:$T$143,7,FALSE),0)</f>
        <v>1</v>
      </c>
      <c r="K163" s="105">
        <f>IFERROR(VLOOKUP($B163,[1]NUM3B!$G$3:$T$143,8,FALSE),0)</f>
        <v>0</v>
      </c>
      <c r="L163" s="105">
        <f>IFERROR(VLOOKUP($B163,[1]NUM3B!$G$3:$T$143,9,FALSE),0)</f>
        <v>0</v>
      </c>
      <c r="M163" s="105">
        <f>IFERROR(VLOOKUP($B163,[1]NUM3B!$G$3:$T$143,10,FALSE),0)</f>
        <v>1</v>
      </c>
      <c r="N163" s="105">
        <f>IFERROR(VLOOKUP($B163,[1]NUM3B!$G$3:$T$143,11,FALSE),0)</f>
        <v>0</v>
      </c>
      <c r="O163" s="105">
        <f>IFERROR(VLOOKUP($B163,[1]NUM3B!$G$3:$T$143,12,FALSE),0)</f>
        <v>0</v>
      </c>
      <c r="P163" s="105">
        <f>IFERROR(VLOOKUP($B163,[1]NUM3B!$G$3:$T$143,13,FALSE),0)</f>
        <v>0</v>
      </c>
      <c r="Q163" s="85">
        <f>SUM(E163:P163)</f>
        <v>2</v>
      </c>
      <c r="R163" s="105">
        <f>IFERROR(VLOOKUP($B163,[1]DEN3B!$G$3:$T$145,2,FALSE),0)</f>
        <v>0</v>
      </c>
      <c r="S163" s="105">
        <f>IFERROR(VLOOKUP($B163,[1]DEN3B!$G$3:$T$145,3,FALSE),0)</f>
        <v>1</v>
      </c>
      <c r="T163" s="105">
        <f>IFERROR(VLOOKUP($B163,[1]DEN3B!$G$3:$T$145,4,FALSE),0)</f>
        <v>1</v>
      </c>
      <c r="U163" s="105">
        <f>IFERROR(VLOOKUP($B163,[1]DEN3B!$G$3:$T$145,5,FALSE),0)</f>
        <v>0</v>
      </c>
      <c r="V163" s="105">
        <f>IFERROR(VLOOKUP($B163,[1]DEN3B!$G$3:$T$145,6,FALSE),0)</f>
        <v>0</v>
      </c>
      <c r="W163" s="105">
        <f>IFERROR(VLOOKUP($B163,[1]DEN3B!$G$3:$T$145,7,FALSE),0)</f>
        <v>0</v>
      </c>
      <c r="X163" s="105">
        <f>IFERROR(VLOOKUP($B163,[1]DEN3B!$G$3:$T$145,8,FALSE),0)</f>
        <v>0</v>
      </c>
      <c r="Y163" s="105">
        <f>IFERROR(VLOOKUP($B163,[1]DEN3B!$G$3:$T$145,9,FALSE),0)</f>
        <v>1</v>
      </c>
      <c r="Z163" s="105">
        <f>IFERROR(VLOOKUP($B163,[1]DEN3B!$G$3:$T$145,10,FALSE),0)</f>
        <v>0</v>
      </c>
      <c r="AA163" s="105">
        <f>IFERROR(VLOOKUP($B163,[1]DEN3B!$G$3:$T$145,11,FALSE),0)</f>
        <v>0</v>
      </c>
      <c r="AB163" s="105">
        <f>IFERROR(VLOOKUP($B163,[1]DEN3B!$G$3:$T$145,12,FALSE),0)</f>
        <v>0</v>
      </c>
      <c r="AC163" s="105">
        <f>IFERROR(VLOOKUP($B163,[1]DEN3B!$G$3:$T$145,13,FALSE),0)</f>
        <v>0</v>
      </c>
      <c r="AD163" s="85">
        <f t="shared" si="31"/>
        <v>3</v>
      </c>
    </row>
    <row r="164" spans="1:31" ht="15.75" customHeight="1" x14ac:dyDescent="0.25">
      <c r="A164" s="137" t="s">
        <v>241</v>
      </c>
      <c r="B164" s="138"/>
      <c r="C164" s="57">
        <f>D164/'Metas Muni'!J18</f>
        <v>1.4991181657848323</v>
      </c>
      <c r="D164" s="58">
        <f>Q164/AD164</f>
        <v>1.2142857142857142</v>
      </c>
      <c r="E164" s="101">
        <f>SUM(E157:E163)</f>
        <v>1</v>
      </c>
      <c r="F164" s="101">
        <f>SUM(F157:F163)</f>
        <v>1</v>
      </c>
      <c r="G164" s="101">
        <f>SUM(G157:G163)</f>
        <v>0</v>
      </c>
      <c r="H164" s="101">
        <f>SUM(H157:H163)</f>
        <v>0</v>
      </c>
      <c r="I164" s="101">
        <f t="shared" ref="I164:N164" si="32">SUM(I157:I163)</f>
        <v>1</v>
      </c>
      <c r="J164" s="101">
        <f t="shared" si="32"/>
        <v>1</v>
      </c>
      <c r="K164" s="101">
        <f t="shared" si="32"/>
        <v>0</v>
      </c>
      <c r="L164" s="101">
        <f t="shared" si="32"/>
        <v>2</v>
      </c>
      <c r="M164" s="101">
        <f t="shared" si="32"/>
        <v>6</v>
      </c>
      <c r="N164" s="101">
        <f t="shared" si="32"/>
        <v>1</v>
      </c>
      <c r="O164" s="101">
        <f>SUM(O157:O163)</f>
        <v>19</v>
      </c>
      <c r="P164" s="101">
        <f>SUM(P157:P163)</f>
        <v>2</v>
      </c>
      <c r="Q164" s="101">
        <f t="shared" ref="Q164:AD164" si="33">SUM(Q157:Q163)</f>
        <v>34</v>
      </c>
      <c r="R164" s="101">
        <f t="shared" si="33"/>
        <v>1</v>
      </c>
      <c r="S164" s="101">
        <f t="shared" si="33"/>
        <v>4</v>
      </c>
      <c r="T164" s="101">
        <f t="shared" si="33"/>
        <v>4</v>
      </c>
      <c r="U164" s="101">
        <f t="shared" si="33"/>
        <v>4</v>
      </c>
      <c r="V164" s="101">
        <f t="shared" si="33"/>
        <v>3</v>
      </c>
      <c r="W164" s="101">
        <f t="shared" si="33"/>
        <v>2</v>
      </c>
      <c r="X164" s="101">
        <f t="shared" si="33"/>
        <v>1</v>
      </c>
      <c r="Y164" s="101">
        <f t="shared" si="33"/>
        <v>4</v>
      </c>
      <c r="Z164" s="101">
        <f t="shared" si="33"/>
        <v>1</v>
      </c>
      <c r="AA164" s="101">
        <f t="shared" si="33"/>
        <v>1</v>
      </c>
      <c r="AB164" s="101">
        <f t="shared" si="33"/>
        <v>3</v>
      </c>
      <c r="AC164" s="101">
        <f t="shared" si="33"/>
        <v>0</v>
      </c>
      <c r="AD164" s="101">
        <f t="shared" si="33"/>
        <v>28</v>
      </c>
      <c r="AE164" s="13"/>
    </row>
    <row r="165" spans="1:31" ht="20.25" customHeight="1" x14ac:dyDescent="0.25">
      <c r="A165"/>
      <c r="B165" s="14" t="s">
        <v>187</v>
      </c>
      <c r="C165" s="65"/>
      <c r="D165" s="62"/>
      <c r="E165" s="50">
        <f>+E26+E40+E62+E77+E88+E94+E105+E124+E137+E151+E156+E164</f>
        <v>451</v>
      </c>
      <c r="F165" s="50">
        <f>+F26+F40+F62+F77+F88+F94+F105+F124+F137+F151+F156+F164</f>
        <v>401</v>
      </c>
      <c r="G165" s="17">
        <f>+G26+G40+G62+G77+G88+G94+G105+G124+G137+G151+G156+G164</f>
        <v>506</v>
      </c>
      <c r="H165" s="17">
        <f>+H26+H40+H62+H77+H88+H94+H105+H124+H137+H151+H156+H164</f>
        <v>425</v>
      </c>
      <c r="I165" s="17">
        <f t="shared" ref="I165:N165" si="34">+I26+I40+I62+I77+I88+I94+I105+I124+I137+I151+I156+I164</f>
        <v>436</v>
      </c>
      <c r="J165" s="17">
        <f t="shared" si="34"/>
        <v>469</v>
      </c>
      <c r="K165" s="17">
        <f t="shared" si="34"/>
        <v>425</v>
      </c>
      <c r="L165" s="17">
        <f t="shared" si="34"/>
        <v>448</v>
      </c>
      <c r="M165" s="17">
        <f t="shared" si="34"/>
        <v>336</v>
      </c>
      <c r="N165" s="17">
        <f t="shared" si="34"/>
        <v>551</v>
      </c>
      <c r="O165" s="17">
        <f>+O26+O40+O62+O77+O88+O94+O105+O124+O137+O151+O156+O164</f>
        <v>428</v>
      </c>
      <c r="P165" s="17">
        <f>+P26+P40+P62+P77+P88+P94+P105+P124+P137+P151+P156+P164</f>
        <v>619</v>
      </c>
      <c r="Q165" s="17">
        <f>+Q26+Q40+Q62+Q77+Q88+Q94+Q105+Q124+Q137+Q151+Q156+Q164+Q45+Q50</f>
        <v>5570</v>
      </c>
      <c r="R165" s="50">
        <f t="shared" ref="R165:AC165" si="35">+R26+R40+R62+R77+R88+R94+R105+R124+R137+R151+R156+R164</f>
        <v>678</v>
      </c>
      <c r="S165" s="50">
        <f t="shared" si="35"/>
        <v>513</v>
      </c>
      <c r="T165" s="17">
        <f t="shared" si="35"/>
        <v>664</v>
      </c>
      <c r="U165" s="17">
        <f t="shared" si="35"/>
        <v>592</v>
      </c>
      <c r="V165" s="17">
        <f t="shared" si="35"/>
        <v>603</v>
      </c>
      <c r="W165" s="17">
        <f t="shared" si="35"/>
        <v>534</v>
      </c>
      <c r="X165" s="17">
        <f t="shared" si="35"/>
        <v>555</v>
      </c>
      <c r="Y165" s="17">
        <f t="shared" si="35"/>
        <v>714</v>
      </c>
      <c r="Z165" s="17">
        <f t="shared" si="35"/>
        <v>511</v>
      </c>
      <c r="AA165" s="17">
        <f t="shared" si="35"/>
        <v>669</v>
      </c>
      <c r="AB165" s="17">
        <f t="shared" si="35"/>
        <v>501</v>
      </c>
      <c r="AC165" s="17">
        <f t="shared" si="35"/>
        <v>423</v>
      </c>
      <c r="AD165" s="17">
        <f>+AD26+AD40+AD62+AD77+AD88+AD94+AD105+AD124+AD137+AD151+AD156+AD164+AD45+AD50</f>
        <v>7225</v>
      </c>
      <c r="AE165" s="13"/>
    </row>
    <row r="166" spans="1:31" x14ac:dyDescent="0.25">
      <c r="D166" s="19"/>
      <c r="AD166" s="13"/>
    </row>
  </sheetData>
  <mergeCells count="23">
    <mergeCell ref="E1:AD1"/>
    <mergeCell ref="E2:Q9"/>
    <mergeCell ref="R2:AD9"/>
    <mergeCell ref="E10:Q10"/>
    <mergeCell ref="R10:AD10"/>
    <mergeCell ref="A77:B77"/>
    <mergeCell ref="A1:A10"/>
    <mergeCell ref="B1:B10"/>
    <mergeCell ref="C1:C11"/>
    <mergeCell ref="D1:D10"/>
    <mergeCell ref="A26:B26"/>
    <mergeCell ref="A40:B40"/>
    <mergeCell ref="A45:B45"/>
    <mergeCell ref="A50:B50"/>
    <mergeCell ref="A62:B62"/>
    <mergeCell ref="A156:B156"/>
    <mergeCell ref="A164:B164"/>
    <mergeCell ref="A88:B88"/>
    <mergeCell ref="A94:B94"/>
    <mergeCell ref="A105:B105"/>
    <mergeCell ref="A124:B124"/>
    <mergeCell ref="A137:B137"/>
    <mergeCell ref="A151:B151"/>
  </mergeCells>
  <conditionalFormatting sqref="C12:C164">
    <cfRule type="cellIs" dxfId="16" priority="1" operator="greaterThan">
      <formula>0.9999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8"/>
  <sheetViews>
    <sheetView zoomScale="80" zoomScaleNormal="80" workbookViewId="0">
      <pane ySplit="11" topLeftCell="A12" activePane="bottomLeft" state="frozen"/>
      <selection pane="bottomLeft" activeCell="A12" sqref="A12"/>
    </sheetView>
  </sheetViews>
  <sheetFormatPr baseColWidth="10" defaultRowHeight="15" x14ac:dyDescent="0.25"/>
  <cols>
    <col min="1" max="1" width="24.28515625" style="5" bestFit="1" customWidth="1"/>
    <col min="2" max="2" width="48.140625" style="5" customWidth="1"/>
    <col min="3" max="3" width="17" style="5" customWidth="1"/>
    <col min="4" max="4" width="14.140625" style="5" customWidth="1"/>
    <col min="5" max="5" width="9.42578125" style="54" customWidth="1"/>
    <col min="6" max="6" width="9.5703125" style="54" bestFit="1" customWidth="1"/>
    <col min="7" max="7" width="8.85546875" style="5" bestFit="1" customWidth="1"/>
    <col min="8" max="8" width="7" style="5" bestFit="1" customWidth="1"/>
    <col min="9" max="11" width="7" style="5" customWidth="1"/>
    <col min="12" max="12" width="9.85546875" style="5" bestFit="1" customWidth="1"/>
    <col min="13" max="13" width="9.5703125" style="5" bestFit="1" customWidth="1"/>
    <col min="14" max="14" width="11" style="5" bestFit="1" customWidth="1"/>
    <col min="15" max="15" width="9.85546875" style="5" bestFit="1" customWidth="1"/>
    <col min="16" max="16" width="9.140625" style="5" bestFit="1" customWidth="1"/>
    <col min="17" max="17" width="11.5703125" style="5" bestFit="1" customWidth="1"/>
    <col min="18" max="256" width="11.42578125" style="5"/>
    <col min="257" max="257" width="24.28515625" style="5" bestFit="1" customWidth="1"/>
    <col min="258" max="258" width="48.140625" style="5" customWidth="1"/>
    <col min="259" max="259" width="14.42578125" style="5" customWidth="1"/>
    <col min="260" max="260" width="14.140625" style="5" customWidth="1"/>
    <col min="261" max="261" width="9.42578125" style="5" customWidth="1"/>
    <col min="262" max="262" width="9.5703125" style="5" bestFit="1" customWidth="1"/>
    <col min="263" max="263" width="7.7109375" style="5" bestFit="1" customWidth="1"/>
    <col min="264" max="264" width="7" style="5" bestFit="1" customWidth="1"/>
    <col min="265" max="267" width="7" style="5" customWidth="1"/>
    <col min="268" max="268" width="8.42578125" style="5" bestFit="1" customWidth="1"/>
    <col min="269" max="269" width="8.140625" style="5" bestFit="1" customWidth="1"/>
    <col min="270" max="270" width="9.42578125" style="5" bestFit="1" customWidth="1"/>
    <col min="271" max="271" width="8.42578125" style="5" bestFit="1" customWidth="1"/>
    <col min="272" max="272" width="7.7109375" style="5" bestFit="1" customWidth="1"/>
    <col min="273" max="273" width="11.5703125" style="5" bestFit="1" customWidth="1"/>
    <col min="274" max="512" width="11.42578125" style="5"/>
    <col min="513" max="513" width="24.28515625" style="5" bestFit="1" customWidth="1"/>
    <col min="514" max="514" width="48.140625" style="5" customWidth="1"/>
    <col min="515" max="515" width="14.42578125" style="5" customWidth="1"/>
    <col min="516" max="516" width="14.140625" style="5" customWidth="1"/>
    <col min="517" max="517" width="9.42578125" style="5" customWidth="1"/>
    <col min="518" max="518" width="9.5703125" style="5" bestFit="1" customWidth="1"/>
    <col min="519" max="519" width="7.7109375" style="5" bestFit="1" customWidth="1"/>
    <col min="520" max="520" width="7" style="5" bestFit="1" customWidth="1"/>
    <col min="521" max="523" width="7" style="5" customWidth="1"/>
    <col min="524" max="524" width="8.42578125" style="5" bestFit="1" customWidth="1"/>
    <col min="525" max="525" width="8.140625" style="5" bestFit="1" customWidth="1"/>
    <col min="526" max="526" width="9.42578125" style="5" bestFit="1" customWidth="1"/>
    <col min="527" max="527" width="8.42578125" style="5" bestFit="1" customWidth="1"/>
    <col min="528" max="528" width="7.7109375" style="5" bestFit="1" customWidth="1"/>
    <col min="529" max="529" width="11.5703125" style="5" bestFit="1" customWidth="1"/>
    <col min="530" max="768" width="11.42578125" style="5"/>
    <col min="769" max="769" width="24.28515625" style="5" bestFit="1" customWidth="1"/>
    <col min="770" max="770" width="48.140625" style="5" customWidth="1"/>
    <col min="771" max="771" width="14.42578125" style="5" customWidth="1"/>
    <col min="772" max="772" width="14.140625" style="5" customWidth="1"/>
    <col min="773" max="773" width="9.42578125" style="5" customWidth="1"/>
    <col min="774" max="774" width="9.5703125" style="5" bestFit="1" customWidth="1"/>
    <col min="775" max="775" width="7.7109375" style="5" bestFit="1" customWidth="1"/>
    <col min="776" max="776" width="7" style="5" bestFit="1" customWidth="1"/>
    <col min="777" max="779" width="7" style="5" customWidth="1"/>
    <col min="780" max="780" width="8.42578125" style="5" bestFit="1" customWidth="1"/>
    <col min="781" max="781" width="8.140625" style="5" bestFit="1" customWidth="1"/>
    <col min="782" max="782" width="9.42578125" style="5" bestFit="1" customWidth="1"/>
    <col min="783" max="783" width="8.42578125" style="5" bestFit="1" customWidth="1"/>
    <col min="784" max="784" width="7.7109375" style="5" bestFit="1" customWidth="1"/>
    <col min="785" max="785" width="11.5703125" style="5" bestFit="1" customWidth="1"/>
    <col min="786" max="1024" width="11.42578125" style="5"/>
    <col min="1025" max="1025" width="24.28515625" style="5" bestFit="1" customWidth="1"/>
    <col min="1026" max="1026" width="48.140625" style="5" customWidth="1"/>
    <col min="1027" max="1027" width="14.42578125" style="5" customWidth="1"/>
    <col min="1028" max="1028" width="14.140625" style="5" customWidth="1"/>
    <col min="1029" max="1029" width="9.42578125" style="5" customWidth="1"/>
    <col min="1030" max="1030" width="9.5703125" style="5" bestFit="1" customWidth="1"/>
    <col min="1031" max="1031" width="7.7109375" style="5" bestFit="1" customWidth="1"/>
    <col min="1032" max="1032" width="7" style="5" bestFit="1" customWidth="1"/>
    <col min="1033" max="1035" width="7" style="5" customWidth="1"/>
    <col min="1036" max="1036" width="8.42578125" style="5" bestFit="1" customWidth="1"/>
    <col min="1037" max="1037" width="8.140625" style="5" bestFit="1" customWidth="1"/>
    <col min="1038" max="1038" width="9.42578125" style="5" bestFit="1" customWidth="1"/>
    <col min="1039" max="1039" width="8.42578125" style="5" bestFit="1" customWidth="1"/>
    <col min="1040" max="1040" width="7.7109375" style="5" bestFit="1" customWidth="1"/>
    <col min="1041" max="1041" width="11.5703125" style="5" bestFit="1" customWidth="1"/>
    <col min="1042" max="1280" width="11.42578125" style="5"/>
    <col min="1281" max="1281" width="24.28515625" style="5" bestFit="1" customWidth="1"/>
    <col min="1282" max="1282" width="48.140625" style="5" customWidth="1"/>
    <col min="1283" max="1283" width="14.42578125" style="5" customWidth="1"/>
    <col min="1284" max="1284" width="14.140625" style="5" customWidth="1"/>
    <col min="1285" max="1285" width="9.42578125" style="5" customWidth="1"/>
    <col min="1286" max="1286" width="9.5703125" style="5" bestFit="1" customWidth="1"/>
    <col min="1287" max="1287" width="7.7109375" style="5" bestFit="1" customWidth="1"/>
    <col min="1288" max="1288" width="7" style="5" bestFit="1" customWidth="1"/>
    <col min="1289" max="1291" width="7" style="5" customWidth="1"/>
    <col min="1292" max="1292" width="8.42578125" style="5" bestFit="1" customWidth="1"/>
    <col min="1293" max="1293" width="8.140625" style="5" bestFit="1" customWidth="1"/>
    <col min="1294" max="1294" width="9.42578125" style="5" bestFit="1" customWidth="1"/>
    <col min="1295" max="1295" width="8.42578125" style="5" bestFit="1" customWidth="1"/>
    <col min="1296" max="1296" width="7.7109375" style="5" bestFit="1" customWidth="1"/>
    <col min="1297" max="1297" width="11.5703125" style="5" bestFit="1" customWidth="1"/>
    <col min="1298" max="1536" width="11.42578125" style="5"/>
    <col min="1537" max="1537" width="24.28515625" style="5" bestFit="1" customWidth="1"/>
    <col min="1538" max="1538" width="48.140625" style="5" customWidth="1"/>
    <col min="1539" max="1539" width="14.42578125" style="5" customWidth="1"/>
    <col min="1540" max="1540" width="14.140625" style="5" customWidth="1"/>
    <col min="1541" max="1541" width="9.42578125" style="5" customWidth="1"/>
    <col min="1542" max="1542" width="9.5703125" style="5" bestFit="1" customWidth="1"/>
    <col min="1543" max="1543" width="7.7109375" style="5" bestFit="1" customWidth="1"/>
    <col min="1544" max="1544" width="7" style="5" bestFit="1" customWidth="1"/>
    <col min="1545" max="1547" width="7" style="5" customWidth="1"/>
    <col min="1548" max="1548" width="8.42578125" style="5" bestFit="1" customWidth="1"/>
    <col min="1549" max="1549" width="8.140625" style="5" bestFit="1" customWidth="1"/>
    <col min="1550" max="1550" width="9.42578125" style="5" bestFit="1" customWidth="1"/>
    <col min="1551" max="1551" width="8.42578125" style="5" bestFit="1" customWidth="1"/>
    <col min="1552" max="1552" width="7.7109375" style="5" bestFit="1" customWidth="1"/>
    <col min="1553" max="1553" width="11.5703125" style="5" bestFit="1" customWidth="1"/>
    <col min="1554" max="1792" width="11.42578125" style="5"/>
    <col min="1793" max="1793" width="24.28515625" style="5" bestFit="1" customWidth="1"/>
    <col min="1794" max="1794" width="48.140625" style="5" customWidth="1"/>
    <col min="1795" max="1795" width="14.42578125" style="5" customWidth="1"/>
    <col min="1796" max="1796" width="14.140625" style="5" customWidth="1"/>
    <col min="1797" max="1797" width="9.42578125" style="5" customWidth="1"/>
    <col min="1798" max="1798" width="9.5703125" style="5" bestFit="1" customWidth="1"/>
    <col min="1799" max="1799" width="7.7109375" style="5" bestFit="1" customWidth="1"/>
    <col min="1800" max="1800" width="7" style="5" bestFit="1" customWidth="1"/>
    <col min="1801" max="1803" width="7" style="5" customWidth="1"/>
    <col min="1804" max="1804" width="8.42578125" style="5" bestFit="1" customWidth="1"/>
    <col min="1805" max="1805" width="8.140625" style="5" bestFit="1" customWidth="1"/>
    <col min="1806" max="1806" width="9.42578125" style="5" bestFit="1" customWidth="1"/>
    <col min="1807" max="1807" width="8.42578125" style="5" bestFit="1" customWidth="1"/>
    <col min="1808" max="1808" width="7.7109375" style="5" bestFit="1" customWidth="1"/>
    <col min="1809" max="1809" width="11.5703125" style="5" bestFit="1" customWidth="1"/>
    <col min="1810" max="2048" width="11.42578125" style="5"/>
    <col min="2049" max="2049" width="24.28515625" style="5" bestFit="1" customWidth="1"/>
    <col min="2050" max="2050" width="48.140625" style="5" customWidth="1"/>
    <col min="2051" max="2051" width="14.42578125" style="5" customWidth="1"/>
    <col min="2052" max="2052" width="14.140625" style="5" customWidth="1"/>
    <col min="2053" max="2053" width="9.42578125" style="5" customWidth="1"/>
    <col min="2054" max="2054" width="9.5703125" style="5" bestFit="1" customWidth="1"/>
    <col min="2055" max="2055" width="7.7109375" style="5" bestFit="1" customWidth="1"/>
    <col min="2056" max="2056" width="7" style="5" bestFit="1" customWidth="1"/>
    <col min="2057" max="2059" width="7" style="5" customWidth="1"/>
    <col min="2060" max="2060" width="8.42578125" style="5" bestFit="1" customWidth="1"/>
    <col min="2061" max="2061" width="8.140625" style="5" bestFit="1" customWidth="1"/>
    <col min="2062" max="2062" width="9.42578125" style="5" bestFit="1" customWidth="1"/>
    <col min="2063" max="2063" width="8.42578125" style="5" bestFit="1" customWidth="1"/>
    <col min="2064" max="2064" width="7.7109375" style="5" bestFit="1" customWidth="1"/>
    <col min="2065" max="2065" width="11.5703125" style="5" bestFit="1" customWidth="1"/>
    <col min="2066" max="2304" width="11.42578125" style="5"/>
    <col min="2305" max="2305" width="24.28515625" style="5" bestFit="1" customWidth="1"/>
    <col min="2306" max="2306" width="48.140625" style="5" customWidth="1"/>
    <col min="2307" max="2307" width="14.42578125" style="5" customWidth="1"/>
    <col min="2308" max="2308" width="14.140625" style="5" customWidth="1"/>
    <col min="2309" max="2309" width="9.42578125" style="5" customWidth="1"/>
    <col min="2310" max="2310" width="9.5703125" style="5" bestFit="1" customWidth="1"/>
    <col min="2311" max="2311" width="7.7109375" style="5" bestFit="1" customWidth="1"/>
    <col min="2312" max="2312" width="7" style="5" bestFit="1" customWidth="1"/>
    <col min="2313" max="2315" width="7" style="5" customWidth="1"/>
    <col min="2316" max="2316" width="8.42578125" style="5" bestFit="1" customWidth="1"/>
    <col min="2317" max="2317" width="8.140625" style="5" bestFit="1" customWidth="1"/>
    <col min="2318" max="2318" width="9.42578125" style="5" bestFit="1" customWidth="1"/>
    <col min="2319" max="2319" width="8.42578125" style="5" bestFit="1" customWidth="1"/>
    <col min="2320" max="2320" width="7.7109375" style="5" bestFit="1" customWidth="1"/>
    <col min="2321" max="2321" width="11.5703125" style="5" bestFit="1" customWidth="1"/>
    <col min="2322" max="2560" width="11.42578125" style="5"/>
    <col min="2561" max="2561" width="24.28515625" style="5" bestFit="1" customWidth="1"/>
    <col min="2562" max="2562" width="48.140625" style="5" customWidth="1"/>
    <col min="2563" max="2563" width="14.42578125" style="5" customWidth="1"/>
    <col min="2564" max="2564" width="14.140625" style="5" customWidth="1"/>
    <col min="2565" max="2565" width="9.42578125" style="5" customWidth="1"/>
    <col min="2566" max="2566" width="9.5703125" style="5" bestFit="1" customWidth="1"/>
    <col min="2567" max="2567" width="7.7109375" style="5" bestFit="1" customWidth="1"/>
    <col min="2568" max="2568" width="7" style="5" bestFit="1" customWidth="1"/>
    <col min="2569" max="2571" width="7" style="5" customWidth="1"/>
    <col min="2572" max="2572" width="8.42578125" style="5" bestFit="1" customWidth="1"/>
    <col min="2573" max="2573" width="8.140625" style="5" bestFit="1" customWidth="1"/>
    <col min="2574" max="2574" width="9.42578125" style="5" bestFit="1" customWidth="1"/>
    <col min="2575" max="2575" width="8.42578125" style="5" bestFit="1" customWidth="1"/>
    <col min="2576" max="2576" width="7.7109375" style="5" bestFit="1" customWidth="1"/>
    <col min="2577" max="2577" width="11.5703125" style="5" bestFit="1" customWidth="1"/>
    <col min="2578" max="2816" width="11.42578125" style="5"/>
    <col min="2817" max="2817" width="24.28515625" style="5" bestFit="1" customWidth="1"/>
    <col min="2818" max="2818" width="48.140625" style="5" customWidth="1"/>
    <col min="2819" max="2819" width="14.42578125" style="5" customWidth="1"/>
    <col min="2820" max="2820" width="14.140625" style="5" customWidth="1"/>
    <col min="2821" max="2821" width="9.42578125" style="5" customWidth="1"/>
    <col min="2822" max="2822" width="9.5703125" style="5" bestFit="1" customWidth="1"/>
    <col min="2823" max="2823" width="7.7109375" style="5" bestFit="1" customWidth="1"/>
    <col min="2824" max="2824" width="7" style="5" bestFit="1" customWidth="1"/>
    <col min="2825" max="2827" width="7" style="5" customWidth="1"/>
    <col min="2828" max="2828" width="8.42578125" style="5" bestFit="1" customWidth="1"/>
    <col min="2829" max="2829" width="8.140625" style="5" bestFit="1" customWidth="1"/>
    <col min="2830" max="2830" width="9.42578125" style="5" bestFit="1" customWidth="1"/>
    <col min="2831" max="2831" width="8.42578125" style="5" bestFit="1" customWidth="1"/>
    <col min="2832" max="2832" width="7.7109375" style="5" bestFit="1" customWidth="1"/>
    <col min="2833" max="2833" width="11.5703125" style="5" bestFit="1" customWidth="1"/>
    <col min="2834" max="3072" width="11.42578125" style="5"/>
    <col min="3073" max="3073" width="24.28515625" style="5" bestFit="1" customWidth="1"/>
    <col min="3074" max="3074" width="48.140625" style="5" customWidth="1"/>
    <col min="3075" max="3075" width="14.42578125" style="5" customWidth="1"/>
    <col min="3076" max="3076" width="14.140625" style="5" customWidth="1"/>
    <col min="3077" max="3077" width="9.42578125" style="5" customWidth="1"/>
    <col min="3078" max="3078" width="9.5703125" style="5" bestFit="1" customWidth="1"/>
    <col min="3079" max="3079" width="7.7109375" style="5" bestFit="1" customWidth="1"/>
    <col min="3080" max="3080" width="7" style="5" bestFit="1" customWidth="1"/>
    <col min="3081" max="3083" width="7" style="5" customWidth="1"/>
    <col min="3084" max="3084" width="8.42578125" style="5" bestFit="1" customWidth="1"/>
    <col min="3085" max="3085" width="8.140625" style="5" bestFit="1" customWidth="1"/>
    <col min="3086" max="3086" width="9.42578125" style="5" bestFit="1" customWidth="1"/>
    <col min="3087" max="3087" width="8.42578125" style="5" bestFit="1" customWidth="1"/>
    <col min="3088" max="3088" width="7.7109375" style="5" bestFit="1" customWidth="1"/>
    <col min="3089" max="3089" width="11.5703125" style="5" bestFit="1" customWidth="1"/>
    <col min="3090" max="3328" width="11.42578125" style="5"/>
    <col min="3329" max="3329" width="24.28515625" style="5" bestFit="1" customWidth="1"/>
    <col min="3330" max="3330" width="48.140625" style="5" customWidth="1"/>
    <col min="3331" max="3331" width="14.42578125" style="5" customWidth="1"/>
    <col min="3332" max="3332" width="14.140625" style="5" customWidth="1"/>
    <col min="3333" max="3333" width="9.42578125" style="5" customWidth="1"/>
    <col min="3334" max="3334" width="9.5703125" style="5" bestFit="1" customWidth="1"/>
    <col min="3335" max="3335" width="7.7109375" style="5" bestFit="1" customWidth="1"/>
    <col min="3336" max="3336" width="7" style="5" bestFit="1" customWidth="1"/>
    <col min="3337" max="3339" width="7" style="5" customWidth="1"/>
    <col min="3340" max="3340" width="8.42578125" style="5" bestFit="1" customWidth="1"/>
    <col min="3341" max="3341" width="8.140625" style="5" bestFit="1" customWidth="1"/>
    <col min="3342" max="3342" width="9.42578125" style="5" bestFit="1" customWidth="1"/>
    <col min="3343" max="3343" width="8.42578125" style="5" bestFit="1" customWidth="1"/>
    <col min="3344" max="3344" width="7.7109375" style="5" bestFit="1" customWidth="1"/>
    <col min="3345" max="3345" width="11.5703125" style="5" bestFit="1" customWidth="1"/>
    <col min="3346" max="3584" width="11.42578125" style="5"/>
    <col min="3585" max="3585" width="24.28515625" style="5" bestFit="1" customWidth="1"/>
    <col min="3586" max="3586" width="48.140625" style="5" customWidth="1"/>
    <col min="3587" max="3587" width="14.42578125" style="5" customWidth="1"/>
    <col min="3588" max="3588" width="14.140625" style="5" customWidth="1"/>
    <col min="3589" max="3589" width="9.42578125" style="5" customWidth="1"/>
    <col min="3590" max="3590" width="9.5703125" style="5" bestFit="1" customWidth="1"/>
    <col min="3591" max="3591" width="7.7109375" style="5" bestFit="1" customWidth="1"/>
    <col min="3592" max="3592" width="7" style="5" bestFit="1" customWidth="1"/>
    <col min="3593" max="3595" width="7" style="5" customWidth="1"/>
    <col min="3596" max="3596" width="8.42578125" style="5" bestFit="1" customWidth="1"/>
    <col min="3597" max="3597" width="8.140625" style="5" bestFit="1" customWidth="1"/>
    <col min="3598" max="3598" width="9.42578125" style="5" bestFit="1" customWidth="1"/>
    <col min="3599" max="3599" width="8.42578125" style="5" bestFit="1" customWidth="1"/>
    <col min="3600" max="3600" width="7.7109375" style="5" bestFit="1" customWidth="1"/>
    <col min="3601" max="3601" width="11.5703125" style="5" bestFit="1" customWidth="1"/>
    <col min="3602" max="3840" width="11.42578125" style="5"/>
    <col min="3841" max="3841" width="24.28515625" style="5" bestFit="1" customWidth="1"/>
    <col min="3842" max="3842" width="48.140625" style="5" customWidth="1"/>
    <col min="3843" max="3843" width="14.42578125" style="5" customWidth="1"/>
    <col min="3844" max="3844" width="14.140625" style="5" customWidth="1"/>
    <col min="3845" max="3845" width="9.42578125" style="5" customWidth="1"/>
    <col min="3846" max="3846" width="9.5703125" style="5" bestFit="1" customWidth="1"/>
    <col min="3847" max="3847" width="7.7109375" style="5" bestFit="1" customWidth="1"/>
    <col min="3848" max="3848" width="7" style="5" bestFit="1" customWidth="1"/>
    <col min="3849" max="3851" width="7" style="5" customWidth="1"/>
    <col min="3852" max="3852" width="8.42578125" style="5" bestFit="1" customWidth="1"/>
    <col min="3853" max="3853" width="8.140625" style="5" bestFit="1" customWidth="1"/>
    <col min="3854" max="3854" width="9.42578125" style="5" bestFit="1" customWidth="1"/>
    <col min="3855" max="3855" width="8.42578125" style="5" bestFit="1" customWidth="1"/>
    <col min="3856" max="3856" width="7.7109375" style="5" bestFit="1" customWidth="1"/>
    <col min="3857" max="3857" width="11.5703125" style="5" bestFit="1" customWidth="1"/>
    <col min="3858" max="4096" width="11.42578125" style="5"/>
    <col min="4097" max="4097" width="24.28515625" style="5" bestFit="1" customWidth="1"/>
    <col min="4098" max="4098" width="48.140625" style="5" customWidth="1"/>
    <col min="4099" max="4099" width="14.42578125" style="5" customWidth="1"/>
    <col min="4100" max="4100" width="14.140625" style="5" customWidth="1"/>
    <col min="4101" max="4101" width="9.42578125" style="5" customWidth="1"/>
    <col min="4102" max="4102" width="9.5703125" style="5" bestFit="1" customWidth="1"/>
    <col min="4103" max="4103" width="7.7109375" style="5" bestFit="1" customWidth="1"/>
    <col min="4104" max="4104" width="7" style="5" bestFit="1" customWidth="1"/>
    <col min="4105" max="4107" width="7" style="5" customWidth="1"/>
    <col min="4108" max="4108" width="8.42578125" style="5" bestFit="1" customWidth="1"/>
    <col min="4109" max="4109" width="8.140625" style="5" bestFit="1" customWidth="1"/>
    <col min="4110" max="4110" width="9.42578125" style="5" bestFit="1" customWidth="1"/>
    <col min="4111" max="4111" width="8.42578125" style="5" bestFit="1" customWidth="1"/>
    <col min="4112" max="4112" width="7.7109375" style="5" bestFit="1" customWidth="1"/>
    <col min="4113" max="4113" width="11.5703125" style="5" bestFit="1" customWidth="1"/>
    <col min="4114" max="4352" width="11.42578125" style="5"/>
    <col min="4353" max="4353" width="24.28515625" style="5" bestFit="1" customWidth="1"/>
    <col min="4354" max="4354" width="48.140625" style="5" customWidth="1"/>
    <col min="4355" max="4355" width="14.42578125" style="5" customWidth="1"/>
    <col min="4356" max="4356" width="14.140625" style="5" customWidth="1"/>
    <col min="4357" max="4357" width="9.42578125" style="5" customWidth="1"/>
    <col min="4358" max="4358" width="9.5703125" style="5" bestFit="1" customWidth="1"/>
    <col min="4359" max="4359" width="7.7109375" style="5" bestFit="1" customWidth="1"/>
    <col min="4360" max="4360" width="7" style="5" bestFit="1" customWidth="1"/>
    <col min="4361" max="4363" width="7" style="5" customWidth="1"/>
    <col min="4364" max="4364" width="8.42578125" style="5" bestFit="1" customWidth="1"/>
    <col min="4365" max="4365" width="8.140625" style="5" bestFit="1" customWidth="1"/>
    <col min="4366" max="4366" width="9.42578125" style="5" bestFit="1" customWidth="1"/>
    <col min="4367" max="4367" width="8.42578125" style="5" bestFit="1" customWidth="1"/>
    <col min="4368" max="4368" width="7.7109375" style="5" bestFit="1" customWidth="1"/>
    <col min="4369" max="4369" width="11.5703125" style="5" bestFit="1" customWidth="1"/>
    <col min="4370" max="4608" width="11.42578125" style="5"/>
    <col min="4609" max="4609" width="24.28515625" style="5" bestFit="1" customWidth="1"/>
    <col min="4610" max="4610" width="48.140625" style="5" customWidth="1"/>
    <col min="4611" max="4611" width="14.42578125" style="5" customWidth="1"/>
    <col min="4612" max="4612" width="14.140625" style="5" customWidth="1"/>
    <col min="4613" max="4613" width="9.42578125" style="5" customWidth="1"/>
    <col min="4614" max="4614" width="9.5703125" style="5" bestFit="1" customWidth="1"/>
    <col min="4615" max="4615" width="7.7109375" style="5" bestFit="1" customWidth="1"/>
    <col min="4616" max="4616" width="7" style="5" bestFit="1" customWidth="1"/>
    <col min="4617" max="4619" width="7" style="5" customWidth="1"/>
    <col min="4620" max="4620" width="8.42578125" style="5" bestFit="1" customWidth="1"/>
    <col min="4621" max="4621" width="8.140625" style="5" bestFit="1" customWidth="1"/>
    <col min="4622" max="4622" width="9.42578125" style="5" bestFit="1" customWidth="1"/>
    <col min="4623" max="4623" width="8.42578125" style="5" bestFit="1" customWidth="1"/>
    <col min="4624" max="4624" width="7.7109375" style="5" bestFit="1" customWidth="1"/>
    <col min="4625" max="4625" width="11.5703125" style="5" bestFit="1" customWidth="1"/>
    <col min="4626" max="4864" width="11.42578125" style="5"/>
    <col min="4865" max="4865" width="24.28515625" style="5" bestFit="1" customWidth="1"/>
    <col min="4866" max="4866" width="48.140625" style="5" customWidth="1"/>
    <col min="4867" max="4867" width="14.42578125" style="5" customWidth="1"/>
    <col min="4868" max="4868" width="14.140625" style="5" customWidth="1"/>
    <col min="4869" max="4869" width="9.42578125" style="5" customWidth="1"/>
    <col min="4870" max="4870" width="9.5703125" style="5" bestFit="1" customWidth="1"/>
    <col min="4871" max="4871" width="7.7109375" style="5" bestFit="1" customWidth="1"/>
    <col min="4872" max="4872" width="7" style="5" bestFit="1" customWidth="1"/>
    <col min="4873" max="4875" width="7" style="5" customWidth="1"/>
    <col min="4876" max="4876" width="8.42578125" style="5" bestFit="1" customWidth="1"/>
    <col min="4877" max="4877" width="8.140625" style="5" bestFit="1" customWidth="1"/>
    <col min="4878" max="4878" width="9.42578125" style="5" bestFit="1" customWidth="1"/>
    <col min="4879" max="4879" width="8.42578125" style="5" bestFit="1" customWidth="1"/>
    <col min="4880" max="4880" width="7.7109375" style="5" bestFit="1" customWidth="1"/>
    <col min="4881" max="4881" width="11.5703125" style="5" bestFit="1" customWidth="1"/>
    <col min="4882" max="5120" width="11.42578125" style="5"/>
    <col min="5121" max="5121" width="24.28515625" style="5" bestFit="1" customWidth="1"/>
    <col min="5122" max="5122" width="48.140625" style="5" customWidth="1"/>
    <col min="5123" max="5123" width="14.42578125" style="5" customWidth="1"/>
    <col min="5124" max="5124" width="14.140625" style="5" customWidth="1"/>
    <col min="5125" max="5125" width="9.42578125" style="5" customWidth="1"/>
    <col min="5126" max="5126" width="9.5703125" style="5" bestFit="1" customWidth="1"/>
    <col min="5127" max="5127" width="7.7109375" style="5" bestFit="1" customWidth="1"/>
    <col min="5128" max="5128" width="7" style="5" bestFit="1" customWidth="1"/>
    <col min="5129" max="5131" width="7" style="5" customWidth="1"/>
    <col min="5132" max="5132" width="8.42578125" style="5" bestFit="1" customWidth="1"/>
    <col min="5133" max="5133" width="8.140625" style="5" bestFit="1" customWidth="1"/>
    <col min="5134" max="5134" width="9.42578125" style="5" bestFit="1" customWidth="1"/>
    <col min="5135" max="5135" width="8.42578125" style="5" bestFit="1" customWidth="1"/>
    <col min="5136" max="5136" width="7.7109375" style="5" bestFit="1" customWidth="1"/>
    <col min="5137" max="5137" width="11.5703125" style="5" bestFit="1" customWidth="1"/>
    <col min="5138" max="5376" width="11.42578125" style="5"/>
    <col min="5377" max="5377" width="24.28515625" style="5" bestFit="1" customWidth="1"/>
    <col min="5378" max="5378" width="48.140625" style="5" customWidth="1"/>
    <col min="5379" max="5379" width="14.42578125" style="5" customWidth="1"/>
    <col min="5380" max="5380" width="14.140625" style="5" customWidth="1"/>
    <col min="5381" max="5381" width="9.42578125" style="5" customWidth="1"/>
    <col min="5382" max="5382" width="9.5703125" style="5" bestFit="1" customWidth="1"/>
    <col min="5383" max="5383" width="7.7109375" style="5" bestFit="1" customWidth="1"/>
    <col min="5384" max="5384" width="7" style="5" bestFit="1" customWidth="1"/>
    <col min="5385" max="5387" width="7" style="5" customWidth="1"/>
    <col min="5388" max="5388" width="8.42578125" style="5" bestFit="1" customWidth="1"/>
    <col min="5389" max="5389" width="8.140625" style="5" bestFit="1" customWidth="1"/>
    <col min="5390" max="5390" width="9.42578125" style="5" bestFit="1" customWidth="1"/>
    <col min="5391" max="5391" width="8.42578125" style="5" bestFit="1" customWidth="1"/>
    <col min="5392" max="5392" width="7.7109375" style="5" bestFit="1" customWidth="1"/>
    <col min="5393" max="5393" width="11.5703125" style="5" bestFit="1" customWidth="1"/>
    <col min="5394" max="5632" width="11.42578125" style="5"/>
    <col min="5633" max="5633" width="24.28515625" style="5" bestFit="1" customWidth="1"/>
    <col min="5634" max="5634" width="48.140625" style="5" customWidth="1"/>
    <col min="5635" max="5635" width="14.42578125" style="5" customWidth="1"/>
    <col min="5636" max="5636" width="14.140625" style="5" customWidth="1"/>
    <col min="5637" max="5637" width="9.42578125" style="5" customWidth="1"/>
    <col min="5638" max="5638" width="9.5703125" style="5" bestFit="1" customWidth="1"/>
    <col min="5639" max="5639" width="7.7109375" style="5" bestFit="1" customWidth="1"/>
    <col min="5640" max="5640" width="7" style="5" bestFit="1" customWidth="1"/>
    <col min="5641" max="5643" width="7" style="5" customWidth="1"/>
    <col min="5644" max="5644" width="8.42578125" style="5" bestFit="1" customWidth="1"/>
    <col min="5645" max="5645" width="8.140625" style="5" bestFit="1" customWidth="1"/>
    <col min="5646" max="5646" width="9.42578125" style="5" bestFit="1" customWidth="1"/>
    <col min="5647" max="5647" width="8.42578125" style="5" bestFit="1" customWidth="1"/>
    <col min="5648" max="5648" width="7.7109375" style="5" bestFit="1" customWidth="1"/>
    <col min="5649" max="5649" width="11.5703125" style="5" bestFit="1" customWidth="1"/>
    <col min="5650" max="5888" width="11.42578125" style="5"/>
    <col min="5889" max="5889" width="24.28515625" style="5" bestFit="1" customWidth="1"/>
    <col min="5890" max="5890" width="48.140625" style="5" customWidth="1"/>
    <col min="5891" max="5891" width="14.42578125" style="5" customWidth="1"/>
    <col min="5892" max="5892" width="14.140625" style="5" customWidth="1"/>
    <col min="5893" max="5893" width="9.42578125" style="5" customWidth="1"/>
    <col min="5894" max="5894" width="9.5703125" style="5" bestFit="1" customWidth="1"/>
    <col min="5895" max="5895" width="7.7109375" style="5" bestFit="1" customWidth="1"/>
    <col min="5896" max="5896" width="7" style="5" bestFit="1" customWidth="1"/>
    <col min="5897" max="5899" width="7" style="5" customWidth="1"/>
    <col min="5900" max="5900" width="8.42578125" style="5" bestFit="1" customWidth="1"/>
    <col min="5901" max="5901" width="8.140625" style="5" bestFit="1" customWidth="1"/>
    <col min="5902" max="5902" width="9.42578125" style="5" bestFit="1" customWidth="1"/>
    <col min="5903" max="5903" width="8.42578125" style="5" bestFit="1" customWidth="1"/>
    <col min="5904" max="5904" width="7.7109375" style="5" bestFit="1" customWidth="1"/>
    <col min="5905" max="5905" width="11.5703125" style="5" bestFit="1" customWidth="1"/>
    <col min="5906" max="6144" width="11.42578125" style="5"/>
    <col min="6145" max="6145" width="24.28515625" style="5" bestFit="1" customWidth="1"/>
    <col min="6146" max="6146" width="48.140625" style="5" customWidth="1"/>
    <col min="6147" max="6147" width="14.42578125" style="5" customWidth="1"/>
    <col min="6148" max="6148" width="14.140625" style="5" customWidth="1"/>
    <col min="6149" max="6149" width="9.42578125" style="5" customWidth="1"/>
    <col min="6150" max="6150" width="9.5703125" style="5" bestFit="1" customWidth="1"/>
    <col min="6151" max="6151" width="7.7109375" style="5" bestFit="1" customWidth="1"/>
    <col min="6152" max="6152" width="7" style="5" bestFit="1" customWidth="1"/>
    <col min="6153" max="6155" width="7" style="5" customWidth="1"/>
    <col min="6156" max="6156" width="8.42578125" style="5" bestFit="1" customWidth="1"/>
    <col min="6157" max="6157" width="8.140625" style="5" bestFit="1" customWidth="1"/>
    <col min="6158" max="6158" width="9.42578125" style="5" bestFit="1" customWidth="1"/>
    <col min="6159" max="6159" width="8.42578125" style="5" bestFit="1" customWidth="1"/>
    <col min="6160" max="6160" width="7.7109375" style="5" bestFit="1" customWidth="1"/>
    <col min="6161" max="6161" width="11.5703125" style="5" bestFit="1" customWidth="1"/>
    <col min="6162" max="6400" width="11.42578125" style="5"/>
    <col min="6401" max="6401" width="24.28515625" style="5" bestFit="1" customWidth="1"/>
    <col min="6402" max="6402" width="48.140625" style="5" customWidth="1"/>
    <col min="6403" max="6403" width="14.42578125" style="5" customWidth="1"/>
    <col min="6404" max="6404" width="14.140625" style="5" customWidth="1"/>
    <col min="6405" max="6405" width="9.42578125" style="5" customWidth="1"/>
    <col min="6406" max="6406" width="9.5703125" style="5" bestFit="1" customWidth="1"/>
    <col min="6407" max="6407" width="7.7109375" style="5" bestFit="1" customWidth="1"/>
    <col min="6408" max="6408" width="7" style="5" bestFit="1" customWidth="1"/>
    <col min="6409" max="6411" width="7" style="5" customWidth="1"/>
    <col min="6412" max="6412" width="8.42578125" style="5" bestFit="1" customWidth="1"/>
    <col min="6413" max="6413" width="8.140625" style="5" bestFit="1" customWidth="1"/>
    <col min="6414" max="6414" width="9.42578125" style="5" bestFit="1" customWidth="1"/>
    <col min="6415" max="6415" width="8.42578125" style="5" bestFit="1" customWidth="1"/>
    <col min="6416" max="6416" width="7.7109375" style="5" bestFit="1" customWidth="1"/>
    <col min="6417" max="6417" width="11.5703125" style="5" bestFit="1" customWidth="1"/>
    <col min="6418" max="6656" width="11.42578125" style="5"/>
    <col min="6657" max="6657" width="24.28515625" style="5" bestFit="1" customWidth="1"/>
    <col min="6658" max="6658" width="48.140625" style="5" customWidth="1"/>
    <col min="6659" max="6659" width="14.42578125" style="5" customWidth="1"/>
    <col min="6660" max="6660" width="14.140625" style="5" customWidth="1"/>
    <col min="6661" max="6661" width="9.42578125" style="5" customWidth="1"/>
    <col min="6662" max="6662" width="9.5703125" style="5" bestFit="1" customWidth="1"/>
    <col min="6663" max="6663" width="7.7109375" style="5" bestFit="1" customWidth="1"/>
    <col min="6664" max="6664" width="7" style="5" bestFit="1" customWidth="1"/>
    <col min="6665" max="6667" width="7" style="5" customWidth="1"/>
    <col min="6668" max="6668" width="8.42578125" style="5" bestFit="1" customWidth="1"/>
    <col min="6669" max="6669" width="8.140625" style="5" bestFit="1" customWidth="1"/>
    <col min="6670" max="6670" width="9.42578125" style="5" bestFit="1" customWidth="1"/>
    <col min="6671" max="6671" width="8.42578125" style="5" bestFit="1" customWidth="1"/>
    <col min="6672" max="6672" width="7.7109375" style="5" bestFit="1" customWidth="1"/>
    <col min="6673" max="6673" width="11.5703125" style="5" bestFit="1" customWidth="1"/>
    <col min="6674" max="6912" width="11.42578125" style="5"/>
    <col min="6913" max="6913" width="24.28515625" style="5" bestFit="1" customWidth="1"/>
    <col min="6914" max="6914" width="48.140625" style="5" customWidth="1"/>
    <col min="6915" max="6915" width="14.42578125" style="5" customWidth="1"/>
    <col min="6916" max="6916" width="14.140625" style="5" customWidth="1"/>
    <col min="6917" max="6917" width="9.42578125" style="5" customWidth="1"/>
    <col min="6918" max="6918" width="9.5703125" style="5" bestFit="1" customWidth="1"/>
    <col min="6919" max="6919" width="7.7109375" style="5" bestFit="1" customWidth="1"/>
    <col min="6920" max="6920" width="7" style="5" bestFit="1" customWidth="1"/>
    <col min="6921" max="6923" width="7" style="5" customWidth="1"/>
    <col min="6924" max="6924" width="8.42578125" style="5" bestFit="1" customWidth="1"/>
    <col min="6925" max="6925" width="8.140625" style="5" bestFit="1" customWidth="1"/>
    <col min="6926" max="6926" width="9.42578125" style="5" bestFit="1" customWidth="1"/>
    <col min="6927" max="6927" width="8.42578125" style="5" bestFit="1" customWidth="1"/>
    <col min="6928" max="6928" width="7.7109375" style="5" bestFit="1" customWidth="1"/>
    <col min="6929" max="6929" width="11.5703125" style="5" bestFit="1" customWidth="1"/>
    <col min="6930" max="7168" width="11.42578125" style="5"/>
    <col min="7169" max="7169" width="24.28515625" style="5" bestFit="1" customWidth="1"/>
    <col min="7170" max="7170" width="48.140625" style="5" customWidth="1"/>
    <col min="7171" max="7171" width="14.42578125" style="5" customWidth="1"/>
    <col min="7172" max="7172" width="14.140625" style="5" customWidth="1"/>
    <col min="7173" max="7173" width="9.42578125" style="5" customWidth="1"/>
    <col min="7174" max="7174" width="9.5703125" style="5" bestFit="1" customWidth="1"/>
    <col min="7175" max="7175" width="7.7109375" style="5" bestFit="1" customWidth="1"/>
    <col min="7176" max="7176" width="7" style="5" bestFit="1" customWidth="1"/>
    <col min="7177" max="7179" width="7" style="5" customWidth="1"/>
    <col min="7180" max="7180" width="8.42578125" style="5" bestFit="1" customWidth="1"/>
    <col min="7181" max="7181" width="8.140625" style="5" bestFit="1" customWidth="1"/>
    <col min="7182" max="7182" width="9.42578125" style="5" bestFit="1" customWidth="1"/>
    <col min="7183" max="7183" width="8.42578125" style="5" bestFit="1" customWidth="1"/>
    <col min="7184" max="7184" width="7.7109375" style="5" bestFit="1" customWidth="1"/>
    <col min="7185" max="7185" width="11.5703125" style="5" bestFit="1" customWidth="1"/>
    <col min="7186" max="7424" width="11.42578125" style="5"/>
    <col min="7425" max="7425" width="24.28515625" style="5" bestFit="1" customWidth="1"/>
    <col min="7426" max="7426" width="48.140625" style="5" customWidth="1"/>
    <col min="7427" max="7427" width="14.42578125" style="5" customWidth="1"/>
    <col min="7428" max="7428" width="14.140625" style="5" customWidth="1"/>
    <col min="7429" max="7429" width="9.42578125" style="5" customWidth="1"/>
    <col min="7430" max="7430" width="9.5703125" style="5" bestFit="1" customWidth="1"/>
    <col min="7431" max="7431" width="7.7109375" style="5" bestFit="1" customWidth="1"/>
    <col min="7432" max="7432" width="7" style="5" bestFit="1" customWidth="1"/>
    <col min="7433" max="7435" width="7" style="5" customWidth="1"/>
    <col min="7436" max="7436" width="8.42578125" style="5" bestFit="1" customWidth="1"/>
    <col min="7437" max="7437" width="8.140625" style="5" bestFit="1" customWidth="1"/>
    <col min="7438" max="7438" width="9.42578125" style="5" bestFit="1" customWidth="1"/>
    <col min="7439" max="7439" width="8.42578125" style="5" bestFit="1" customWidth="1"/>
    <col min="7440" max="7440" width="7.7109375" style="5" bestFit="1" customWidth="1"/>
    <col min="7441" max="7441" width="11.5703125" style="5" bestFit="1" customWidth="1"/>
    <col min="7442" max="7680" width="11.42578125" style="5"/>
    <col min="7681" max="7681" width="24.28515625" style="5" bestFit="1" customWidth="1"/>
    <col min="7682" max="7682" width="48.140625" style="5" customWidth="1"/>
    <col min="7683" max="7683" width="14.42578125" style="5" customWidth="1"/>
    <col min="7684" max="7684" width="14.140625" style="5" customWidth="1"/>
    <col min="7685" max="7685" width="9.42578125" style="5" customWidth="1"/>
    <col min="7686" max="7686" width="9.5703125" style="5" bestFit="1" customWidth="1"/>
    <col min="7687" max="7687" width="7.7109375" style="5" bestFit="1" customWidth="1"/>
    <col min="7688" max="7688" width="7" style="5" bestFit="1" customWidth="1"/>
    <col min="7689" max="7691" width="7" style="5" customWidth="1"/>
    <col min="7692" max="7692" width="8.42578125" style="5" bestFit="1" customWidth="1"/>
    <col min="7693" max="7693" width="8.140625" style="5" bestFit="1" customWidth="1"/>
    <col min="7694" max="7694" width="9.42578125" style="5" bestFit="1" customWidth="1"/>
    <col min="7695" max="7695" width="8.42578125" style="5" bestFit="1" customWidth="1"/>
    <col min="7696" max="7696" width="7.7109375" style="5" bestFit="1" customWidth="1"/>
    <col min="7697" max="7697" width="11.5703125" style="5" bestFit="1" customWidth="1"/>
    <col min="7698" max="7936" width="11.42578125" style="5"/>
    <col min="7937" max="7937" width="24.28515625" style="5" bestFit="1" customWidth="1"/>
    <col min="7938" max="7938" width="48.140625" style="5" customWidth="1"/>
    <col min="7939" max="7939" width="14.42578125" style="5" customWidth="1"/>
    <col min="7940" max="7940" width="14.140625" style="5" customWidth="1"/>
    <col min="7941" max="7941" width="9.42578125" style="5" customWidth="1"/>
    <col min="7942" max="7942" width="9.5703125" style="5" bestFit="1" customWidth="1"/>
    <col min="7943" max="7943" width="7.7109375" style="5" bestFit="1" customWidth="1"/>
    <col min="7944" max="7944" width="7" style="5" bestFit="1" customWidth="1"/>
    <col min="7945" max="7947" width="7" style="5" customWidth="1"/>
    <col min="7948" max="7948" width="8.42578125" style="5" bestFit="1" customWidth="1"/>
    <col min="7949" max="7949" width="8.140625" style="5" bestFit="1" customWidth="1"/>
    <col min="7950" max="7950" width="9.42578125" style="5" bestFit="1" customWidth="1"/>
    <col min="7951" max="7951" width="8.42578125" style="5" bestFit="1" customWidth="1"/>
    <col min="7952" max="7952" width="7.7109375" style="5" bestFit="1" customWidth="1"/>
    <col min="7953" max="7953" width="11.5703125" style="5" bestFit="1" customWidth="1"/>
    <col min="7954" max="8192" width="11.42578125" style="5"/>
    <col min="8193" max="8193" width="24.28515625" style="5" bestFit="1" customWidth="1"/>
    <col min="8194" max="8194" width="48.140625" style="5" customWidth="1"/>
    <col min="8195" max="8195" width="14.42578125" style="5" customWidth="1"/>
    <col min="8196" max="8196" width="14.140625" style="5" customWidth="1"/>
    <col min="8197" max="8197" width="9.42578125" style="5" customWidth="1"/>
    <col min="8198" max="8198" width="9.5703125" style="5" bestFit="1" customWidth="1"/>
    <col min="8199" max="8199" width="7.7109375" style="5" bestFit="1" customWidth="1"/>
    <col min="8200" max="8200" width="7" style="5" bestFit="1" customWidth="1"/>
    <col min="8201" max="8203" width="7" style="5" customWidth="1"/>
    <col min="8204" max="8204" width="8.42578125" style="5" bestFit="1" customWidth="1"/>
    <col min="8205" max="8205" width="8.140625" style="5" bestFit="1" customWidth="1"/>
    <col min="8206" max="8206" width="9.42578125" style="5" bestFit="1" customWidth="1"/>
    <col min="8207" max="8207" width="8.42578125" style="5" bestFit="1" customWidth="1"/>
    <col min="8208" max="8208" width="7.7109375" style="5" bestFit="1" customWidth="1"/>
    <col min="8209" max="8209" width="11.5703125" style="5" bestFit="1" customWidth="1"/>
    <col min="8210" max="8448" width="11.42578125" style="5"/>
    <col min="8449" max="8449" width="24.28515625" style="5" bestFit="1" customWidth="1"/>
    <col min="8450" max="8450" width="48.140625" style="5" customWidth="1"/>
    <col min="8451" max="8451" width="14.42578125" style="5" customWidth="1"/>
    <col min="8452" max="8452" width="14.140625" style="5" customWidth="1"/>
    <col min="8453" max="8453" width="9.42578125" style="5" customWidth="1"/>
    <col min="8454" max="8454" width="9.5703125" style="5" bestFit="1" customWidth="1"/>
    <col min="8455" max="8455" width="7.7109375" style="5" bestFit="1" customWidth="1"/>
    <col min="8456" max="8456" width="7" style="5" bestFit="1" customWidth="1"/>
    <col min="8457" max="8459" width="7" style="5" customWidth="1"/>
    <col min="8460" max="8460" width="8.42578125" style="5" bestFit="1" customWidth="1"/>
    <col min="8461" max="8461" width="8.140625" style="5" bestFit="1" customWidth="1"/>
    <col min="8462" max="8462" width="9.42578125" style="5" bestFit="1" customWidth="1"/>
    <col min="8463" max="8463" width="8.42578125" style="5" bestFit="1" customWidth="1"/>
    <col min="8464" max="8464" width="7.7109375" style="5" bestFit="1" customWidth="1"/>
    <col min="8465" max="8465" width="11.5703125" style="5" bestFit="1" customWidth="1"/>
    <col min="8466" max="8704" width="11.42578125" style="5"/>
    <col min="8705" max="8705" width="24.28515625" style="5" bestFit="1" customWidth="1"/>
    <col min="8706" max="8706" width="48.140625" style="5" customWidth="1"/>
    <col min="8707" max="8707" width="14.42578125" style="5" customWidth="1"/>
    <col min="8708" max="8708" width="14.140625" style="5" customWidth="1"/>
    <col min="8709" max="8709" width="9.42578125" style="5" customWidth="1"/>
    <col min="8710" max="8710" width="9.5703125" style="5" bestFit="1" customWidth="1"/>
    <col min="8711" max="8711" width="7.7109375" style="5" bestFit="1" customWidth="1"/>
    <col min="8712" max="8712" width="7" style="5" bestFit="1" customWidth="1"/>
    <col min="8713" max="8715" width="7" style="5" customWidth="1"/>
    <col min="8716" max="8716" width="8.42578125" style="5" bestFit="1" customWidth="1"/>
    <col min="8717" max="8717" width="8.140625" style="5" bestFit="1" customWidth="1"/>
    <col min="8718" max="8718" width="9.42578125" style="5" bestFit="1" customWidth="1"/>
    <col min="8719" max="8719" width="8.42578125" style="5" bestFit="1" customWidth="1"/>
    <col min="8720" max="8720" width="7.7109375" style="5" bestFit="1" customWidth="1"/>
    <col min="8721" max="8721" width="11.5703125" style="5" bestFit="1" customWidth="1"/>
    <col min="8722" max="8960" width="11.42578125" style="5"/>
    <col min="8961" max="8961" width="24.28515625" style="5" bestFit="1" customWidth="1"/>
    <col min="8962" max="8962" width="48.140625" style="5" customWidth="1"/>
    <col min="8963" max="8963" width="14.42578125" style="5" customWidth="1"/>
    <col min="8964" max="8964" width="14.140625" style="5" customWidth="1"/>
    <col min="8965" max="8965" width="9.42578125" style="5" customWidth="1"/>
    <col min="8966" max="8966" width="9.5703125" style="5" bestFit="1" customWidth="1"/>
    <col min="8967" max="8967" width="7.7109375" style="5" bestFit="1" customWidth="1"/>
    <col min="8968" max="8968" width="7" style="5" bestFit="1" customWidth="1"/>
    <col min="8969" max="8971" width="7" style="5" customWidth="1"/>
    <col min="8972" max="8972" width="8.42578125" style="5" bestFit="1" customWidth="1"/>
    <col min="8973" max="8973" width="8.140625" style="5" bestFit="1" customWidth="1"/>
    <col min="8974" max="8974" width="9.42578125" style="5" bestFit="1" customWidth="1"/>
    <col min="8975" max="8975" width="8.42578125" style="5" bestFit="1" customWidth="1"/>
    <col min="8976" max="8976" width="7.7109375" style="5" bestFit="1" customWidth="1"/>
    <col min="8977" max="8977" width="11.5703125" style="5" bestFit="1" customWidth="1"/>
    <col min="8978" max="9216" width="11.42578125" style="5"/>
    <col min="9217" max="9217" width="24.28515625" style="5" bestFit="1" customWidth="1"/>
    <col min="9218" max="9218" width="48.140625" style="5" customWidth="1"/>
    <col min="9219" max="9219" width="14.42578125" style="5" customWidth="1"/>
    <col min="9220" max="9220" width="14.140625" style="5" customWidth="1"/>
    <col min="9221" max="9221" width="9.42578125" style="5" customWidth="1"/>
    <col min="9222" max="9222" width="9.5703125" style="5" bestFit="1" customWidth="1"/>
    <col min="9223" max="9223" width="7.7109375" style="5" bestFit="1" customWidth="1"/>
    <col min="9224" max="9224" width="7" style="5" bestFit="1" customWidth="1"/>
    <col min="9225" max="9227" width="7" style="5" customWidth="1"/>
    <col min="9228" max="9228" width="8.42578125" style="5" bestFit="1" customWidth="1"/>
    <col min="9229" max="9229" width="8.140625" style="5" bestFit="1" customWidth="1"/>
    <col min="9230" max="9230" width="9.42578125" style="5" bestFit="1" customWidth="1"/>
    <col min="9231" max="9231" width="8.42578125" style="5" bestFit="1" customWidth="1"/>
    <col min="9232" max="9232" width="7.7109375" style="5" bestFit="1" customWidth="1"/>
    <col min="9233" max="9233" width="11.5703125" style="5" bestFit="1" customWidth="1"/>
    <col min="9234" max="9472" width="11.42578125" style="5"/>
    <col min="9473" max="9473" width="24.28515625" style="5" bestFit="1" customWidth="1"/>
    <col min="9474" max="9474" width="48.140625" style="5" customWidth="1"/>
    <col min="9475" max="9475" width="14.42578125" style="5" customWidth="1"/>
    <col min="9476" max="9476" width="14.140625" style="5" customWidth="1"/>
    <col min="9477" max="9477" width="9.42578125" style="5" customWidth="1"/>
    <col min="9478" max="9478" width="9.5703125" style="5" bestFit="1" customWidth="1"/>
    <col min="9479" max="9479" width="7.7109375" style="5" bestFit="1" customWidth="1"/>
    <col min="9480" max="9480" width="7" style="5" bestFit="1" customWidth="1"/>
    <col min="9481" max="9483" width="7" style="5" customWidth="1"/>
    <col min="9484" max="9484" width="8.42578125" style="5" bestFit="1" customWidth="1"/>
    <col min="9485" max="9485" width="8.140625" style="5" bestFit="1" customWidth="1"/>
    <col min="9486" max="9486" width="9.42578125" style="5" bestFit="1" customWidth="1"/>
    <col min="9487" max="9487" width="8.42578125" style="5" bestFit="1" customWidth="1"/>
    <col min="9488" max="9488" width="7.7109375" style="5" bestFit="1" customWidth="1"/>
    <col min="9489" max="9489" width="11.5703125" style="5" bestFit="1" customWidth="1"/>
    <col min="9490" max="9728" width="11.42578125" style="5"/>
    <col min="9729" max="9729" width="24.28515625" style="5" bestFit="1" customWidth="1"/>
    <col min="9730" max="9730" width="48.140625" style="5" customWidth="1"/>
    <col min="9731" max="9731" width="14.42578125" style="5" customWidth="1"/>
    <col min="9732" max="9732" width="14.140625" style="5" customWidth="1"/>
    <col min="9733" max="9733" width="9.42578125" style="5" customWidth="1"/>
    <col min="9734" max="9734" width="9.5703125" style="5" bestFit="1" customWidth="1"/>
    <col min="9735" max="9735" width="7.7109375" style="5" bestFit="1" customWidth="1"/>
    <col min="9736" max="9736" width="7" style="5" bestFit="1" customWidth="1"/>
    <col min="9737" max="9739" width="7" style="5" customWidth="1"/>
    <col min="9740" max="9740" width="8.42578125" style="5" bestFit="1" customWidth="1"/>
    <col min="9741" max="9741" width="8.140625" style="5" bestFit="1" customWidth="1"/>
    <col min="9742" max="9742" width="9.42578125" style="5" bestFit="1" customWidth="1"/>
    <col min="9743" max="9743" width="8.42578125" style="5" bestFit="1" customWidth="1"/>
    <col min="9744" max="9744" width="7.7109375" style="5" bestFit="1" customWidth="1"/>
    <col min="9745" max="9745" width="11.5703125" style="5" bestFit="1" customWidth="1"/>
    <col min="9746" max="9984" width="11.42578125" style="5"/>
    <col min="9985" max="9985" width="24.28515625" style="5" bestFit="1" customWidth="1"/>
    <col min="9986" max="9986" width="48.140625" style="5" customWidth="1"/>
    <col min="9987" max="9987" width="14.42578125" style="5" customWidth="1"/>
    <col min="9988" max="9988" width="14.140625" style="5" customWidth="1"/>
    <col min="9989" max="9989" width="9.42578125" style="5" customWidth="1"/>
    <col min="9990" max="9990" width="9.5703125" style="5" bestFit="1" customWidth="1"/>
    <col min="9991" max="9991" width="7.7109375" style="5" bestFit="1" customWidth="1"/>
    <col min="9992" max="9992" width="7" style="5" bestFit="1" customWidth="1"/>
    <col min="9993" max="9995" width="7" style="5" customWidth="1"/>
    <col min="9996" max="9996" width="8.42578125" style="5" bestFit="1" customWidth="1"/>
    <col min="9997" max="9997" width="8.140625" style="5" bestFit="1" customWidth="1"/>
    <col min="9998" max="9998" width="9.42578125" style="5" bestFit="1" customWidth="1"/>
    <col min="9999" max="9999" width="8.42578125" style="5" bestFit="1" customWidth="1"/>
    <col min="10000" max="10000" width="7.7109375" style="5" bestFit="1" customWidth="1"/>
    <col min="10001" max="10001" width="11.5703125" style="5" bestFit="1" customWidth="1"/>
    <col min="10002" max="10240" width="11.42578125" style="5"/>
    <col min="10241" max="10241" width="24.28515625" style="5" bestFit="1" customWidth="1"/>
    <col min="10242" max="10242" width="48.140625" style="5" customWidth="1"/>
    <col min="10243" max="10243" width="14.42578125" style="5" customWidth="1"/>
    <col min="10244" max="10244" width="14.140625" style="5" customWidth="1"/>
    <col min="10245" max="10245" width="9.42578125" style="5" customWidth="1"/>
    <col min="10246" max="10246" width="9.5703125" style="5" bestFit="1" customWidth="1"/>
    <col min="10247" max="10247" width="7.7109375" style="5" bestFit="1" customWidth="1"/>
    <col min="10248" max="10248" width="7" style="5" bestFit="1" customWidth="1"/>
    <col min="10249" max="10251" width="7" style="5" customWidth="1"/>
    <col min="10252" max="10252" width="8.42578125" style="5" bestFit="1" customWidth="1"/>
    <col min="10253" max="10253" width="8.140625" style="5" bestFit="1" customWidth="1"/>
    <col min="10254" max="10254" width="9.42578125" style="5" bestFit="1" customWidth="1"/>
    <col min="10255" max="10255" width="8.42578125" style="5" bestFit="1" customWidth="1"/>
    <col min="10256" max="10256" width="7.7109375" style="5" bestFit="1" customWidth="1"/>
    <col min="10257" max="10257" width="11.5703125" style="5" bestFit="1" customWidth="1"/>
    <col min="10258" max="10496" width="11.42578125" style="5"/>
    <col min="10497" max="10497" width="24.28515625" style="5" bestFit="1" customWidth="1"/>
    <col min="10498" max="10498" width="48.140625" style="5" customWidth="1"/>
    <col min="10499" max="10499" width="14.42578125" style="5" customWidth="1"/>
    <col min="10500" max="10500" width="14.140625" style="5" customWidth="1"/>
    <col min="10501" max="10501" width="9.42578125" style="5" customWidth="1"/>
    <col min="10502" max="10502" width="9.5703125" style="5" bestFit="1" customWidth="1"/>
    <col min="10503" max="10503" width="7.7109375" style="5" bestFit="1" customWidth="1"/>
    <col min="10504" max="10504" width="7" style="5" bestFit="1" customWidth="1"/>
    <col min="10505" max="10507" width="7" style="5" customWidth="1"/>
    <col min="10508" max="10508" width="8.42578125" style="5" bestFit="1" customWidth="1"/>
    <col min="10509" max="10509" width="8.140625" style="5" bestFit="1" customWidth="1"/>
    <col min="10510" max="10510" width="9.42578125" style="5" bestFit="1" customWidth="1"/>
    <col min="10511" max="10511" width="8.42578125" style="5" bestFit="1" customWidth="1"/>
    <col min="10512" max="10512" width="7.7109375" style="5" bestFit="1" customWidth="1"/>
    <col min="10513" max="10513" width="11.5703125" style="5" bestFit="1" customWidth="1"/>
    <col min="10514" max="10752" width="11.42578125" style="5"/>
    <col min="10753" max="10753" width="24.28515625" style="5" bestFit="1" customWidth="1"/>
    <col min="10754" max="10754" width="48.140625" style="5" customWidth="1"/>
    <col min="10755" max="10755" width="14.42578125" style="5" customWidth="1"/>
    <col min="10756" max="10756" width="14.140625" style="5" customWidth="1"/>
    <col min="10757" max="10757" width="9.42578125" style="5" customWidth="1"/>
    <col min="10758" max="10758" width="9.5703125" style="5" bestFit="1" customWidth="1"/>
    <col min="10759" max="10759" width="7.7109375" style="5" bestFit="1" customWidth="1"/>
    <col min="10760" max="10760" width="7" style="5" bestFit="1" customWidth="1"/>
    <col min="10761" max="10763" width="7" style="5" customWidth="1"/>
    <col min="10764" max="10764" width="8.42578125" style="5" bestFit="1" customWidth="1"/>
    <col min="10765" max="10765" width="8.140625" style="5" bestFit="1" customWidth="1"/>
    <col min="10766" max="10766" width="9.42578125" style="5" bestFit="1" customWidth="1"/>
    <col min="10767" max="10767" width="8.42578125" style="5" bestFit="1" customWidth="1"/>
    <col min="10768" max="10768" width="7.7109375" style="5" bestFit="1" customWidth="1"/>
    <col min="10769" max="10769" width="11.5703125" style="5" bestFit="1" customWidth="1"/>
    <col min="10770" max="11008" width="11.42578125" style="5"/>
    <col min="11009" max="11009" width="24.28515625" style="5" bestFit="1" customWidth="1"/>
    <col min="11010" max="11010" width="48.140625" style="5" customWidth="1"/>
    <col min="11011" max="11011" width="14.42578125" style="5" customWidth="1"/>
    <col min="11012" max="11012" width="14.140625" style="5" customWidth="1"/>
    <col min="11013" max="11013" width="9.42578125" style="5" customWidth="1"/>
    <col min="11014" max="11014" width="9.5703125" style="5" bestFit="1" customWidth="1"/>
    <col min="11015" max="11015" width="7.7109375" style="5" bestFit="1" customWidth="1"/>
    <col min="11016" max="11016" width="7" style="5" bestFit="1" customWidth="1"/>
    <col min="11017" max="11019" width="7" style="5" customWidth="1"/>
    <col min="11020" max="11020" width="8.42578125" style="5" bestFit="1" customWidth="1"/>
    <col min="11021" max="11021" width="8.140625" style="5" bestFit="1" customWidth="1"/>
    <col min="11022" max="11022" width="9.42578125" style="5" bestFit="1" customWidth="1"/>
    <col min="11023" max="11023" width="8.42578125" style="5" bestFit="1" customWidth="1"/>
    <col min="11024" max="11024" width="7.7109375" style="5" bestFit="1" customWidth="1"/>
    <col min="11025" max="11025" width="11.5703125" style="5" bestFit="1" customWidth="1"/>
    <col min="11026" max="11264" width="11.42578125" style="5"/>
    <col min="11265" max="11265" width="24.28515625" style="5" bestFit="1" customWidth="1"/>
    <col min="11266" max="11266" width="48.140625" style="5" customWidth="1"/>
    <col min="11267" max="11267" width="14.42578125" style="5" customWidth="1"/>
    <col min="11268" max="11268" width="14.140625" style="5" customWidth="1"/>
    <col min="11269" max="11269" width="9.42578125" style="5" customWidth="1"/>
    <col min="11270" max="11270" width="9.5703125" style="5" bestFit="1" customWidth="1"/>
    <col min="11271" max="11271" width="7.7109375" style="5" bestFit="1" customWidth="1"/>
    <col min="11272" max="11272" width="7" style="5" bestFit="1" customWidth="1"/>
    <col min="11273" max="11275" width="7" style="5" customWidth="1"/>
    <col min="11276" max="11276" width="8.42578125" style="5" bestFit="1" customWidth="1"/>
    <col min="11277" max="11277" width="8.140625" style="5" bestFit="1" customWidth="1"/>
    <col min="11278" max="11278" width="9.42578125" style="5" bestFit="1" customWidth="1"/>
    <col min="11279" max="11279" width="8.42578125" style="5" bestFit="1" customWidth="1"/>
    <col min="11280" max="11280" width="7.7109375" style="5" bestFit="1" customWidth="1"/>
    <col min="11281" max="11281" width="11.5703125" style="5" bestFit="1" customWidth="1"/>
    <col min="11282" max="11520" width="11.42578125" style="5"/>
    <col min="11521" max="11521" width="24.28515625" style="5" bestFit="1" customWidth="1"/>
    <col min="11522" max="11522" width="48.140625" style="5" customWidth="1"/>
    <col min="11523" max="11523" width="14.42578125" style="5" customWidth="1"/>
    <col min="11524" max="11524" width="14.140625" style="5" customWidth="1"/>
    <col min="11525" max="11525" width="9.42578125" style="5" customWidth="1"/>
    <col min="11526" max="11526" width="9.5703125" style="5" bestFit="1" customWidth="1"/>
    <col min="11527" max="11527" width="7.7109375" style="5" bestFit="1" customWidth="1"/>
    <col min="11528" max="11528" width="7" style="5" bestFit="1" customWidth="1"/>
    <col min="11529" max="11531" width="7" style="5" customWidth="1"/>
    <col min="11532" max="11532" width="8.42578125" style="5" bestFit="1" customWidth="1"/>
    <col min="11533" max="11533" width="8.140625" style="5" bestFit="1" customWidth="1"/>
    <col min="11534" max="11534" width="9.42578125" style="5" bestFit="1" customWidth="1"/>
    <col min="11535" max="11535" width="8.42578125" style="5" bestFit="1" customWidth="1"/>
    <col min="11536" max="11536" width="7.7109375" style="5" bestFit="1" customWidth="1"/>
    <col min="11537" max="11537" width="11.5703125" style="5" bestFit="1" customWidth="1"/>
    <col min="11538" max="11776" width="11.42578125" style="5"/>
    <col min="11777" max="11777" width="24.28515625" style="5" bestFit="1" customWidth="1"/>
    <col min="11778" max="11778" width="48.140625" style="5" customWidth="1"/>
    <col min="11779" max="11779" width="14.42578125" style="5" customWidth="1"/>
    <col min="11780" max="11780" width="14.140625" style="5" customWidth="1"/>
    <col min="11781" max="11781" width="9.42578125" style="5" customWidth="1"/>
    <col min="11782" max="11782" width="9.5703125" style="5" bestFit="1" customWidth="1"/>
    <col min="11783" max="11783" width="7.7109375" style="5" bestFit="1" customWidth="1"/>
    <col min="11784" max="11784" width="7" style="5" bestFit="1" customWidth="1"/>
    <col min="11785" max="11787" width="7" style="5" customWidth="1"/>
    <col min="11788" max="11788" width="8.42578125" style="5" bestFit="1" customWidth="1"/>
    <col min="11789" max="11789" width="8.140625" style="5" bestFit="1" customWidth="1"/>
    <col min="11790" max="11790" width="9.42578125" style="5" bestFit="1" customWidth="1"/>
    <col min="11791" max="11791" width="8.42578125" style="5" bestFit="1" customWidth="1"/>
    <col min="11792" max="11792" width="7.7109375" style="5" bestFit="1" customWidth="1"/>
    <col min="11793" max="11793" width="11.5703125" style="5" bestFit="1" customWidth="1"/>
    <col min="11794" max="12032" width="11.42578125" style="5"/>
    <col min="12033" max="12033" width="24.28515625" style="5" bestFit="1" customWidth="1"/>
    <col min="12034" max="12034" width="48.140625" style="5" customWidth="1"/>
    <col min="12035" max="12035" width="14.42578125" style="5" customWidth="1"/>
    <col min="12036" max="12036" width="14.140625" style="5" customWidth="1"/>
    <col min="12037" max="12037" width="9.42578125" style="5" customWidth="1"/>
    <col min="12038" max="12038" width="9.5703125" style="5" bestFit="1" customWidth="1"/>
    <col min="12039" max="12039" width="7.7109375" style="5" bestFit="1" customWidth="1"/>
    <col min="12040" max="12040" width="7" style="5" bestFit="1" customWidth="1"/>
    <col min="12041" max="12043" width="7" style="5" customWidth="1"/>
    <col min="12044" max="12044" width="8.42578125" style="5" bestFit="1" customWidth="1"/>
    <col min="12045" max="12045" width="8.140625" style="5" bestFit="1" customWidth="1"/>
    <col min="12046" max="12046" width="9.42578125" style="5" bestFit="1" customWidth="1"/>
    <col min="12047" max="12047" width="8.42578125" style="5" bestFit="1" customWidth="1"/>
    <col min="12048" max="12048" width="7.7109375" style="5" bestFit="1" customWidth="1"/>
    <col min="12049" max="12049" width="11.5703125" style="5" bestFit="1" customWidth="1"/>
    <col min="12050" max="12288" width="11.42578125" style="5"/>
    <col min="12289" max="12289" width="24.28515625" style="5" bestFit="1" customWidth="1"/>
    <col min="12290" max="12290" width="48.140625" style="5" customWidth="1"/>
    <col min="12291" max="12291" width="14.42578125" style="5" customWidth="1"/>
    <col min="12292" max="12292" width="14.140625" style="5" customWidth="1"/>
    <col min="12293" max="12293" width="9.42578125" style="5" customWidth="1"/>
    <col min="12294" max="12294" width="9.5703125" style="5" bestFit="1" customWidth="1"/>
    <col min="12295" max="12295" width="7.7109375" style="5" bestFit="1" customWidth="1"/>
    <col min="12296" max="12296" width="7" style="5" bestFit="1" customWidth="1"/>
    <col min="12297" max="12299" width="7" style="5" customWidth="1"/>
    <col min="12300" max="12300" width="8.42578125" style="5" bestFit="1" customWidth="1"/>
    <col min="12301" max="12301" width="8.140625" style="5" bestFit="1" customWidth="1"/>
    <col min="12302" max="12302" width="9.42578125" style="5" bestFit="1" customWidth="1"/>
    <col min="12303" max="12303" width="8.42578125" style="5" bestFit="1" customWidth="1"/>
    <col min="12304" max="12304" width="7.7109375" style="5" bestFit="1" customWidth="1"/>
    <col min="12305" max="12305" width="11.5703125" style="5" bestFit="1" customWidth="1"/>
    <col min="12306" max="12544" width="11.42578125" style="5"/>
    <col min="12545" max="12545" width="24.28515625" style="5" bestFit="1" customWidth="1"/>
    <col min="12546" max="12546" width="48.140625" style="5" customWidth="1"/>
    <col min="12547" max="12547" width="14.42578125" style="5" customWidth="1"/>
    <col min="12548" max="12548" width="14.140625" style="5" customWidth="1"/>
    <col min="12549" max="12549" width="9.42578125" style="5" customWidth="1"/>
    <col min="12550" max="12550" width="9.5703125" style="5" bestFit="1" customWidth="1"/>
    <col min="12551" max="12551" width="7.7109375" style="5" bestFit="1" customWidth="1"/>
    <col min="12552" max="12552" width="7" style="5" bestFit="1" customWidth="1"/>
    <col min="12553" max="12555" width="7" style="5" customWidth="1"/>
    <col min="12556" max="12556" width="8.42578125" style="5" bestFit="1" customWidth="1"/>
    <col min="12557" max="12557" width="8.140625" style="5" bestFit="1" customWidth="1"/>
    <col min="12558" max="12558" width="9.42578125" style="5" bestFit="1" customWidth="1"/>
    <col min="12559" max="12559" width="8.42578125" style="5" bestFit="1" customWidth="1"/>
    <col min="12560" max="12560" width="7.7109375" style="5" bestFit="1" customWidth="1"/>
    <col min="12561" max="12561" width="11.5703125" style="5" bestFit="1" customWidth="1"/>
    <col min="12562" max="12800" width="11.42578125" style="5"/>
    <col min="12801" max="12801" width="24.28515625" style="5" bestFit="1" customWidth="1"/>
    <col min="12802" max="12802" width="48.140625" style="5" customWidth="1"/>
    <col min="12803" max="12803" width="14.42578125" style="5" customWidth="1"/>
    <col min="12804" max="12804" width="14.140625" style="5" customWidth="1"/>
    <col min="12805" max="12805" width="9.42578125" style="5" customWidth="1"/>
    <col min="12806" max="12806" width="9.5703125" style="5" bestFit="1" customWidth="1"/>
    <col min="12807" max="12807" width="7.7109375" style="5" bestFit="1" customWidth="1"/>
    <col min="12808" max="12808" width="7" style="5" bestFit="1" customWidth="1"/>
    <col min="12809" max="12811" width="7" style="5" customWidth="1"/>
    <col min="12812" max="12812" width="8.42578125" style="5" bestFit="1" customWidth="1"/>
    <col min="12813" max="12813" width="8.140625" style="5" bestFit="1" customWidth="1"/>
    <col min="12814" max="12814" width="9.42578125" style="5" bestFit="1" customWidth="1"/>
    <col min="12815" max="12815" width="8.42578125" style="5" bestFit="1" customWidth="1"/>
    <col min="12816" max="12816" width="7.7109375" style="5" bestFit="1" customWidth="1"/>
    <col min="12817" max="12817" width="11.5703125" style="5" bestFit="1" customWidth="1"/>
    <col min="12818" max="13056" width="11.42578125" style="5"/>
    <col min="13057" max="13057" width="24.28515625" style="5" bestFit="1" customWidth="1"/>
    <col min="13058" max="13058" width="48.140625" style="5" customWidth="1"/>
    <col min="13059" max="13059" width="14.42578125" style="5" customWidth="1"/>
    <col min="13060" max="13060" width="14.140625" style="5" customWidth="1"/>
    <col min="13061" max="13061" width="9.42578125" style="5" customWidth="1"/>
    <col min="13062" max="13062" width="9.5703125" style="5" bestFit="1" customWidth="1"/>
    <col min="13063" max="13063" width="7.7109375" style="5" bestFit="1" customWidth="1"/>
    <col min="13064" max="13064" width="7" style="5" bestFit="1" customWidth="1"/>
    <col min="13065" max="13067" width="7" style="5" customWidth="1"/>
    <col min="13068" max="13068" width="8.42578125" style="5" bestFit="1" customWidth="1"/>
    <col min="13069" max="13069" width="8.140625" style="5" bestFit="1" customWidth="1"/>
    <col min="13070" max="13070" width="9.42578125" style="5" bestFit="1" customWidth="1"/>
    <col min="13071" max="13071" width="8.42578125" style="5" bestFit="1" customWidth="1"/>
    <col min="13072" max="13072" width="7.7109375" style="5" bestFit="1" customWidth="1"/>
    <col min="13073" max="13073" width="11.5703125" style="5" bestFit="1" customWidth="1"/>
    <col min="13074" max="13312" width="11.42578125" style="5"/>
    <col min="13313" max="13313" width="24.28515625" style="5" bestFit="1" customWidth="1"/>
    <col min="13314" max="13314" width="48.140625" style="5" customWidth="1"/>
    <col min="13315" max="13315" width="14.42578125" style="5" customWidth="1"/>
    <col min="13316" max="13316" width="14.140625" style="5" customWidth="1"/>
    <col min="13317" max="13317" width="9.42578125" style="5" customWidth="1"/>
    <col min="13318" max="13318" width="9.5703125" style="5" bestFit="1" customWidth="1"/>
    <col min="13319" max="13319" width="7.7109375" style="5" bestFit="1" customWidth="1"/>
    <col min="13320" max="13320" width="7" style="5" bestFit="1" customWidth="1"/>
    <col min="13321" max="13323" width="7" style="5" customWidth="1"/>
    <col min="13324" max="13324" width="8.42578125" style="5" bestFit="1" customWidth="1"/>
    <col min="13325" max="13325" width="8.140625" style="5" bestFit="1" customWidth="1"/>
    <col min="13326" max="13326" width="9.42578125" style="5" bestFit="1" customWidth="1"/>
    <col min="13327" max="13327" width="8.42578125" style="5" bestFit="1" customWidth="1"/>
    <col min="13328" max="13328" width="7.7109375" style="5" bestFit="1" customWidth="1"/>
    <col min="13329" max="13329" width="11.5703125" style="5" bestFit="1" customWidth="1"/>
    <col min="13330" max="13568" width="11.42578125" style="5"/>
    <col min="13569" max="13569" width="24.28515625" style="5" bestFit="1" customWidth="1"/>
    <col min="13570" max="13570" width="48.140625" style="5" customWidth="1"/>
    <col min="13571" max="13571" width="14.42578125" style="5" customWidth="1"/>
    <col min="13572" max="13572" width="14.140625" style="5" customWidth="1"/>
    <col min="13573" max="13573" width="9.42578125" style="5" customWidth="1"/>
    <col min="13574" max="13574" width="9.5703125" style="5" bestFit="1" customWidth="1"/>
    <col min="13575" max="13575" width="7.7109375" style="5" bestFit="1" customWidth="1"/>
    <col min="13576" max="13576" width="7" style="5" bestFit="1" customWidth="1"/>
    <col min="13577" max="13579" width="7" style="5" customWidth="1"/>
    <col min="13580" max="13580" width="8.42578125" style="5" bestFit="1" customWidth="1"/>
    <col min="13581" max="13581" width="8.140625" style="5" bestFit="1" customWidth="1"/>
    <col min="13582" max="13582" width="9.42578125" style="5" bestFit="1" customWidth="1"/>
    <col min="13583" max="13583" width="8.42578125" style="5" bestFit="1" customWidth="1"/>
    <col min="13584" max="13584" width="7.7109375" style="5" bestFit="1" customWidth="1"/>
    <col min="13585" max="13585" width="11.5703125" style="5" bestFit="1" customWidth="1"/>
    <col min="13586" max="13824" width="11.42578125" style="5"/>
    <col min="13825" max="13825" width="24.28515625" style="5" bestFit="1" customWidth="1"/>
    <col min="13826" max="13826" width="48.140625" style="5" customWidth="1"/>
    <col min="13827" max="13827" width="14.42578125" style="5" customWidth="1"/>
    <col min="13828" max="13828" width="14.140625" style="5" customWidth="1"/>
    <col min="13829" max="13829" width="9.42578125" style="5" customWidth="1"/>
    <col min="13830" max="13830" width="9.5703125" style="5" bestFit="1" customWidth="1"/>
    <col min="13831" max="13831" width="7.7109375" style="5" bestFit="1" customWidth="1"/>
    <col min="13832" max="13832" width="7" style="5" bestFit="1" customWidth="1"/>
    <col min="13833" max="13835" width="7" style="5" customWidth="1"/>
    <col min="13836" max="13836" width="8.42578125" style="5" bestFit="1" customWidth="1"/>
    <col min="13837" max="13837" width="8.140625" style="5" bestFit="1" customWidth="1"/>
    <col min="13838" max="13838" width="9.42578125" style="5" bestFit="1" customWidth="1"/>
    <col min="13839" max="13839" width="8.42578125" style="5" bestFit="1" customWidth="1"/>
    <col min="13840" max="13840" width="7.7109375" style="5" bestFit="1" customWidth="1"/>
    <col min="13841" max="13841" width="11.5703125" style="5" bestFit="1" customWidth="1"/>
    <col min="13842" max="14080" width="11.42578125" style="5"/>
    <col min="14081" max="14081" width="24.28515625" style="5" bestFit="1" customWidth="1"/>
    <col min="14082" max="14082" width="48.140625" style="5" customWidth="1"/>
    <col min="14083" max="14083" width="14.42578125" style="5" customWidth="1"/>
    <col min="14084" max="14084" width="14.140625" style="5" customWidth="1"/>
    <col min="14085" max="14085" width="9.42578125" style="5" customWidth="1"/>
    <col min="14086" max="14086" width="9.5703125" style="5" bestFit="1" customWidth="1"/>
    <col min="14087" max="14087" width="7.7109375" style="5" bestFit="1" customWidth="1"/>
    <col min="14088" max="14088" width="7" style="5" bestFit="1" customWidth="1"/>
    <col min="14089" max="14091" width="7" style="5" customWidth="1"/>
    <col min="14092" max="14092" width="8.42578125" style="5" bestFit="1" customWidth="1"/>
    <col min="14093" max="14093" width="8.140625" style="5" bestFit="1" customWidth="1"/>
    <col min="14094" max="14094" width="9.42578125" style="5" bestFit="1" customWidth="1"/>
    <col min="14095" max="14095" width="8.42578125" style="5" bestFit="1" customWidth="1"/>
    <col min="14096" max="14096" width="7.7109375" style="5" bestFit="1" customWidth="1"/>
    <col min="14097" max="14097" width="11.5703125" style="5" bestFit="1" customWidth="1"/>
    <col min="14098" max="14336" width="11.42578125" style="5"/>
    <col min="14337" max="14337" width="24.28515625" style="5" bestFit="1" customWidth="1"/>
    <col min="14338" max="14338" width="48.140625" style="5" customWidth="1"/>
    <col min="14339" max="14339" width="14.42578125" style="5" customWidth="1"/>
    <col min="14340" max="14340" width="14.140625" style="5" customWidth="1"/>
    <col min="14341" max="14341" width="9.42578125" style="5" customWidth="1"/>
    <col min="14342" max="14342" width="9.5703125" style="5" bestFit="1" customWidth="1"/>
    <col min="14343" max="14343" width="7.7109375" style="5" bestFit="1" customWidth="1"/>
    <col min="14344" max="14344" width="7" style="5" bestFit="1" customWidth="1"/>
    <col min="14345" max="14347" width="7" style="5" customWidth="1"/>
    <col min="14348" max="14348" width="8.42578125" style="5" bestFit="1" customWidth="1"/>
    <col min="14349" max="14349" width="8.140625" style="5" bestFit="1" customWidth="1"/>
    <col min="14350" max="14350" width="9.42578125" style="5" bestFit="1" customWidth="1"/>
    <col min="14351" max="14351" width="8.42578125" style="5" bestFit="1" customWidth="1"/>
    <col min="14352" max="14352" width="7.7109375" style="5" bestFit="1" customWidth="1"/>
    <col min="14353" max="14353" width="11.5703125" style="5" bestFit="1" customWidth="1"/>
    <col min="14354" max="14592" width="11.42578125" style="5"/>
    <col min="14593" max="14593" width="24.28515625" style="5" bestFit="1" customWidth="1"/>
    <col min="14594" max="14594" width="48.140625" style="5" customWidth="1"/>
    <col min="14595" max="14595" width="14.42578125" style="5" customWidth="1"/>
    <col min="14596" max="14596" width="14.140625" style="5" customWidth="1"/>
    <col min="14597" max="14597" width="9.42578125" style="5" customWidth="1"/>
    <col min="14598" max="14598" width="9.5703125" style="5" bestFit="1" customWidth="1"/>
    <col min="14599" max="14599" width="7.7109375" style="5" bestFit="1" customWidth="1"/>
    <col min="14600" max="14600" width="7" style="5" bestFit="1" customWidth="1"/>
    <col min="14601" max="14603" width="7" style="5" customWidth="1"/>
    <col min="14604" max="14604" width="8.42578125" style="5" bestFit="1" customWidth="1"/>
    <col min="14605" max="14605" width="8.140625" style="5" bestFit="1" customWidth="1"/>
    <col min="14606" max="14606" width="9.42578125" style="5" bestFit="1" customWidth="1"/>
    <col min="14607" max="14607" width="8.42578125" style="5" bestFit="1" customWidth="1"/>
    <col min="14608" max="14608" width="7.7109375" style="5" bestFit="1" customWidth="1"/>
    <col min="14609" max="14609" width="11.5703125" style="5" bestFit="1" customWidth="1"/>
    <col min="14610" max="14848" width="11.42578125" style="5"/>
    <col min="14849" max="14849" width="24.28515625" style="5" bestFit="1" customWidth="1"/>
    <col min="14850" max="14850" width="48.140625" style="5" customWidth="1"/>
    <col min="14851" max="14851" width="14.42578125" style="5" customWidth="1"/>
    <col min="14852" max="14852" width="14.140625" style="5" customWidth="1"/>
    <col min="14853" max="14853" width="9.42578125" style="5" customWidth="1"/>
    <col min="14854" max="14854" width="9.5703125" style="5" bestFit="1" customWidth="1"/>
    <col min="14855" max="14855" width="7.7109375" style="5" bestFit="1" customWidth="1"/>
    <col min="14856" max="14856" width="7" style="5" bestFit="1" customWidth="1"/>
    <col min="14857" max="14859" width="7" style="5" customWidth="1"/>
    <col min="14860" max="14860" width="8.42578125" style="5" bestFit="1" customWidth="1"/>
    <col min="14861" max="14861" width="8.140625" style="5" bestFit="1" customWidth="1"/>
    <col min="14862" max="14862" width="9.42578125" style="5" bestFit="1" customWidth="1"/>
    <col min="14863" max="14863" width="8.42578125" style="5" bestFit="1" customWidth="1"/>
    <col min="14864" max="14864" width="7.7109375" style="5" bestFit="1" customWidth="1"/>
    <col min="14865" max="14865" width="11.5703125" style="5" bestFit="1" customWidth="1"/>
    <col min="14866" max="15104" width="11.42578125" style="5"/>
    <col min="15105" max="15105" width="24.28515625" style="5" bestFit="1" customWidth="1"/>
    <col min="15106" max="15106" width="48.140625" style="5" customWidth="1"/>
    <col min="15107" max="15107" width="14.42578125" style="5" customWidth="1"/>
    <col min="15108" max="15108" width="14.140625" style="5" customWidth="1"/>
    <col min="15109" max="15109" width="9.42578125" style="5" customWidth="1"/>
    <col min="15110" max="15110" width="9.5703125" style="5" bestFit="1" customWidth="1"/>
    <col min="15111" max="15111" width="7.7109375" style="5" bestFit="1" customWidth="1"/>
    <col min="15112" max="15112" width="7" style="5" bestFit="1" customWidth="1"/>
    <col min="15113" max="15115" width="7" style="5" customWidth="1"/>
    <col min="15116" max="15116" width="8.42578125" style="5" bestFit="1" customWidth="1"/>
    <col min="15117" max="15117" width="8.140625" style="5" bestFit="1" customWidth="1"/>
    <col min="15118" max="15118" width="9.42578125" style="5" bestFit="1" customWidth="1"/>
    <col min="15119" max="15119" width="8.42578125" style="5" bestFit="1" customWidth="1"/>
    <col min="15120" max="15120" width="7.7109375" style="5" bestFit="1" customWidth="1"/>
    <col min="15121" max="15121" width="11.5703125" style="5" bestFit="1" customWidth="1"/>
    <col min="15122" max="15360" width="11.42578125" style="5"/>
    <col min="15361" max="15361" width="24.28515625" style="5" bestFit="1" customWidth="1"/>
    <col min="15362" max="15362" width="48.140625" style="5" customWidth="1"/>
    <col min="15363" max="15363" width="14.42578125" style="5" customWidth="1"/>
    <col min="15364" max="15364" width="14.140625" style="5" customWidth="1"/>
    <col min="15365" max="15365" width="9.42578125" style="5" customWidth="1"/>
    <col min="15366" max="15366" width="9.5703125" style="5" bestFit="1" customWidth="1"/>
    <col min="15367" max="15367" width="7.7109375" style="5" bestFit="1" customWidth="1"/>
    <col min="15368" max="15368" width="7" style="5" bestFit="1" customWidth="1"/>
    <col min="15369" max="15371" width="7" style="5" customWidth="1"/>
    <col min="15372" max="15372" width="8.42578125" style="5" bestFit="1" customWidth="1"/>
    <col min="15373" max="15373" width="8.140625" style="5" bestFit="1" customWidth="1"/>
    <col min="15374" max="15374" width="9.42578125" style="5" bestFit="1" customWidth="1"/>
    <col min="15375" max="15375" width="8.42578125" style="5" bestFit="1" customWidth="1"/>
    <col min="15376" max="15376" width="7.7109375" style="5" bestFit="1" customWidth="1"/>
    <col min="15377" max="15377" width="11.5703125" style="5" bestFit="1" customWidth="1"/>
    <col min="15378" max="15616" width="11.42578125" style="5"/>
    <col min="15617" max="15617" width="24.28515625" style="5" bestFit="1" customWidth="1"/>
    <col min="15618" max="15618" width="48.140625" style="5" customWidth="1"/>
    <col min="15619" max="15619" width="14.42578125" style="5" customWidth="1"/>
    <col min="15620" max="15620" width="14.140625" style="5" customWidth="1"/>
    <col min="15621" max="15621" width="9.42578125" style="5" customWidth="1"/>
    <col min="15622" max="15622" width="9.5703125" style="5" bestFit="1" customWidth="1"/>
    <col min="15623" max="15623" width="7.7109375" style="5" bestFit="1" customWidth="1"/>
    <col min="15624" max="15624" width="7" style="5" bestFit="1" customWidth="1"/>
    <col min="15625" max="15627" width="7" style="5" customWidth="1"/>
    <col min="15628" max="15628" width="8.42578125" style="5" bestFit="1" customWidth="1"/>
    <col min="15629" max="15629" width="8.140625" style="5" bestFit="1" customWidth="1"/>
    <col min="15630" max="15630" width="9.42578125" style="5" bestFit="1" customWidth="1"/>
    <col min="15631" max="15631" width="8.42578125" style="5" bestFit="1" customWidth="1"/>
    <col min="15632" max="15632" width="7.7109375" style="5" bestFit="1" customWidth="1"/>
    <col min="15633" max="15633" width="11.5703125" style="5" bestFit="1" customWidth="1"/>
    <col min="15634" max="15872" width="11.42578125" style="5"/>
    <col min="15873" max="15873" width="24.28515625" style="5" bestFit="1" customWidth="1"/>
    <col min="15874" max="15874" width="48.140625" style="5" customWidth="1"/>
    <col min="15875" max="15875" width="14.42578125" style="5" customWidth="1"/>
    <col min="15876" max="15876" width="14.140625" style="5" customWidth="1"/>
    <col min="15877" max="15877" width="9.42578125" style="5" customWidth="1"/>
    <col min="15878" max="15878" width="9.5703125" style="5" bestFit="1" customWidth="1"/>
    <col min="15879" max="15879" width="7.7109375" style="5" bestFit="1" customWidth="1"/>
    <col min="15880" max="15880" width="7" style="5" bestFit="1" customWidth="1"/>
    <col min="15881" max="15883" width="7" style="5" customWidth="1"/>
    <col min="15884" max="15884" width="8.42578125" style="5" bestFit="1" customWidth="1"/>
    <col min="15885" max="15885" width="8.140625" style="5" bestFit="1" customWidth="1"/>
    <col min="15886" max="15886" width="9.42578125" style="5" bestFit="1" customWidth="1"/>
    <col min="15887" max="15887" width="8.42578125" style="5" bestFit="1" customWidth="1"/>
    <col min="15888" max="15888" width="7.7109375" style="5" bestFit="1" customWidth="1"/>
    <col min="15889" max="15889" width="11.5703125" style="5" bestFit="1" customWidth="1"/>
    <col min="15890" max="16128" width="11.42578125" style="5"/>
    <col min="16129" max="16129" width="24.28515625" style="5" bestFit="1" customWidth="1"/>
    <col min="16130" max="16130" width="48.140625" style="5" customWidth="1"/>
    <col min="16131" max="16131" width="14.42578125" style="5" customWidth="1"/>
    <col min="16132" max="16132" width="14.140625" style="5" customWidth="1"/>
    <col min="16133" max="16133" width="9.42578125" style="5" customWidth="1"/>
    <col min="16134" max="16134" width="9.5703125" style="5" bestFit="1" customWidth="1"/>
    <col min="16135" max="16135" width="7.7109375" style="5" bestFit="1" customWidth="1"/>
    <col min="16136" max="16136" width="7" style="5" bestFit="1" customWidth="1"/>
    <col min="16137" max="16139" width="7" style="5" customWidth="1"/>
    <col min="16140" max="16140" width="8.42578125" style="5" bestFit="1" customWidth="1"/>
    <col min="16141" max="16141" width="8.140625" style="5" bestFit="1" customWidth="1"/>
    <col min="16142" max="16142" width="9.42578125" style="5" bestFit="1" customWidth="1"/>
    <col min="16143" max="16143" width="8.42578125" style="5" bestFit="1" customWidth="1"/>
    <col min="16144" max="16144" width="7.7109375" style="5" bestFit="1" customWidth="1"/>
    <col min="16145" max="16145" width="11.5703125" style="5" bestFit="1" customWidth="1"/>
    <col min="16146" max="16384" width="11.42578125" style="5"/>
  </cols>
  <sheetData>
    <row r="1" spans="1:19" ht="73.5" customHeight="1" thickBot="1" x14ac:dyDescent="0.3">
      <c r="A1" s="188" t="s">
        <v>0</v>
      </c>
      <c r="B1" s="191" t="s">
        <v>1</v>
      </c>
      <c r="C1" s="191" t="s">
        <v>2</v>
      </c>
      <c r="D1" s="217" t="s">
        <v>3</v>
      </c>
      <c r="E1" s="219" t="s">
        <v>248</v>
      </c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9"/>
    </row>
    <row r="2" spans="1:19" ht="15" customHeight="1" x14ac:dyDescent="0.25">
      <c r="A2" s="189"/>
      <c r="B2" s="143"/>
      <c r="C2" s="140"/>
      <c r="D2" s="166"/>
      <c r="E2" s="205" t="s">
        <v>5</v>
      </c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205" t="s">
        <v>6</v>
      </c>
      <c r="S2" s="206"/>
    </row>
    <row r="3" spans="1:19" ht="15" customHeight="1" x14ac:dyDescent="0.25">
      <c r="A3" s="189"/>
      <c r="B3" s="143"/>
      <c r="C3" s="140"/>
      <c r="D3" s="166"/>
      <c r="E3" s="207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207"/>
      <c r="S3" s="208"/>
    </row>
    <row r="4" spans="1:19" ht="15" customHeight="1" x14ac:dyDescent="0.25">
      <c r="A4" s="189"/>
      <c r="B4" s="143"/>
      <c r="C4" s="140"/>
      <c r="D4" s="166"/>
      <c r="E4" s="207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207"/>
      <c r="S4" s="208"/>
    </row>
    <row r="5" spans="1:19" ht="15" customHeight="1" x14ac:dyDescent="0.25">
      <c r="A5" s="189"/>
      <c r="B5" s="143"/>
      <c r="C5" s="140"/>
      <c r="D5" s="166"/>
      <c r="E5" s="207"/>
      <c r="F5" s="158"/>
      <c r="G5" s="158"/>
      <c r="H5" s="158"/>
      <c r="I5" s="158"/>
      <c r="J5" s="158"/>
      <c r="K5" s="158"/>
      <c r="L5" s="158"/>
      <c r="M5" s="158"/>
      <c r="N5" s="158"/>
      <c r="O5" s="158"/>
      <c r="P5" s="158"/>
      <c r="Q5" s="158"/>
      <c r="R5" s="207"/>
      <c r="S5" s="208"/>
    </row>
    <row r="6" spans="1:19" ht="15" customHeight="1" x14ac:dyDescent="0.25">
      <c r="A6" s="189"/>
      <c r="B6" s="143"/>
      <c r="C6" s="140"/>
      <c r="D6" s="166"/>
      <c r="E6" s="207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207"/>
      <c r="S6" s="208"/>
    </row>
    <row r="7" spans="1:19" ht="15" customHeight="1" x14ac:dyDescent="0.25">
      <c r="A7" s="189"/>
      <c r="B7" s="143"/>
      <c r="C7" s="140"/>
      <c r="D7" s="166"/>
      <c r="E7" s="207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207"/>
      <c r="S7" s="208"/>
    </row>
    <row r="8" spans="1:19" ht="15" customHeight="1" x14ac:dyDescent="0.25">
      <c r="A8" s="189"/>
      <c r="B8" s="143"/>
      <c r="C8" s="140"/>
      <c r="D8" s="166"/>
      <c r="E8" s="207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207"/>
      <c r="S8" s="208"/>
    </row>
    <row r="9" spans="1:19" ht="15.75" customHeight="1" thickBot="1" x14ac:dyDescent="0.3">
      <c r="A9" s="189"/>
      <c r="B9" s="143"/>
      <c r="C9" s="140"/>
      <c r="D9" s="166"/>
      <c r="E9" s="209"/>
      <c r="F9" s="203"/>
      <c r="G9" s="203"/>
      <c r="H9" s="203"/>
      <c r="I9" s="203"/>
      <c r="J9" s="203"/>
      <c r="K9" s="203"/>
      <c r="L9" s="203"/>
      <c r="M9" s="203"/>
      <c r="N9" s="203"/>
      <c r="O9" s="203"/>
      <c r="P9" s="203"/>
      <c r="Q9" s="203"/>
      <c r="R9" s="209"/>
      <c r="S9" s="210"/>
    </row>
    <row r="10" spans="1:19" ht="57.75" customHeight="1" thickBot="1" x14ac:dyDescent="0.3">
      <c r="A10" s="190"/>
      <c r="B10" s="141"/>
      <c r="C10" s="140"/>
      <c r="D10" s="218"/>
      <c r="E10" s="220" t="s">
        <v>249</v>
      </c>
      <c r="F10" s="220"/>
      <c r="G10" s="220"/>
      <c r="H10" s="220"/>
      <c r="I10" s="220"/>
      <c r="J10" s="220"/>
      <c r="K10" s="220"/>
      <c r="L10" s="220"/>
      <c r="M10" s="220"/>
      <c r="N10" s="220"/>
      <c r="O10" s="220"/>
      <c r="P10" s="220"/>
      <c r="Q10" s="222"/>
      <c r="R10" s="223" t="s">
        <v>250</v>
      </c>
      <c r="S10" s="214"/>
    </row>
    <row r="11" spans="1:19" ht="15.75" thickBot="1" x14ac:dyDescent="0.3">
      <c r="A11" s="110"/>
      <c r="B11" s="111"/>
      <c r="C11" s="216"/>
      <c r="D11" s="111" t="s">
        <v>9</v>
      </c>
      <c r="E11" s="113" t="s">
        <v>10</v>
      </c>
      <c r="F11" s="113" t="s">
        <v>11</v>
      </c>
      <c r="G11" s="111" t="s">
        <v>12</v>
      </c>
      <c r="H11" s="111" t="s">
        <v>13</v>
      </c>
      <c r="I11" s="111" t="s">
        <v>14</v>
      </c>
      <c r="J11" s="111" t="s">
        <v>15</v>
      </c>
      <c r="K11" s="111" t="s">
        <v>16</v>
      </c>
      <c r="L11" s="111" t="s">
        <v>17</v>
      </c>
      <c r="M11" s="111" t="s">
        <v>18</v>
      </c>
      <c r="N11" s="111" t="s">
        <v>19</v>
      </c>
      <c r="O11" s="111" t="s">
        <v>20</v>
      </c>
      <c r="P11" s="111" t="s">
        <v>21</v>
      </c>
      <c r="Q11" s="111" t="s">
        <v>22</v>
      </c>
      <c r="R11" s="224"/>
      <c r="S11" s="215"/>
    </row>
    <row r="12" spans="1:19" x14ac:dyDescent="0.25">
      <c r="A12" s="11" t="s">
        <v>23</v>
      </c>
      <c r="B12" s="63" t="s">
        <v>24</v>
      </c>
      <c r="C12" s="4"/>
      <c r="D12" s="4"/>
      <c r="E12" s="105">
        <f>IFERROR(VLOOKUP($B12,[1]NUM3C!$G$3:$T$130,2,FALSE),0)</f>
        <v>8</v>
      </c>
      <c r="F12" s="105">
        <f>IFERROR(VLOOKUP($B12,[1]NUM3C!$G$3:$T$130,3,FALSE),0)</f>
        <v>20</v>
      </c>
      <c r="G12" s="105">
        <f>IFERROR(VLOOKUP($B12,[1]NUM3C!$G$3:$T$130,4,FALSE),0)</f>
        <v>15</v>
      </c>
      <c r="H12" s="105">
        <f>IFERROR(VLOOKUP($B12,[1]NUM3C!$G$3:$T$130,5,FALSE),0)</f>
        <v>59</v>
      </c>
      <c r="I12" s="105">
        <f>IFERROR(VLOOKUP($B12,[1]NUM3C!$G$3:$T$130,6,FALSE),0)</f>
        <v>16</v>
      </c>
      <c r="J12" s="105">
        <f>IFERROR(VLOOKUP($B12,[1]NUM3C!$G$3:$T$130,7,FALSE),0)</f>
        <v>23</v>
      </c>
      <c r="K12" s="105">
        <f>IFERROR(VLOOKUP($B12,[1]NUM3C!$G$3:$T$130,8,FALSE),0)</f>
        <v>36</v>
      </c>
      <c r="L12" s="105">
        <f>IFERROR(VLOOKUP($B12,[1]NUM3C!$G$3:$T$130,9,FALSE),0)</f>
        <v>17</v>
      </c>
      <c r="M12" s="105">
        <f>IFERROR(VLOOKUP($B12,[1]NUM3C!$G$3:$T$130,10,FALSE),0)</f>
        <v>21</v>
      </c>
      <c r="N12" s="105">
        <f>IFERROR(VLOOKUP($B12,[1]NUM3C!$G$3:$T$130,11,FALSE),0)</f>
        <v>16</v>
      </c>
      <c r="O12" s="105">
        <f>IFERROR(VLOOKUP($B12,[1]NUM3C!$G$3:$T$130,12,FALSE),0)</f>
        <v>0</v>
      </c>
      <c r="P12" s="105">
        <f>IFERROR(VLOOKUP($B12,[1]NUM3C!$G$3:$T$130,13,FALSE),0)</f>
        <v>57</v>
      </c>
      <c r="Q12" s="99">
        <f>SUM(E12:P12)</f>
        <v>288</v>
      </c>
      <c r="R12" s="105"/>
      <c r="S12" s="105"/>
    </row>
    <row r="13" spans="1:19" x14ac:dyDescent="0.25">
      <c r="A13" s="11" t="s">
        <v>23</v>
      </c>
      <c r="B13" s="63" t="s">
        <v>25</v>
      </c>
      <c r="C13" s="4"/>
      <c r="D13" s="4"/>
      <c r="E13" s="105">
        <f>IFERROR(VLOOKUP($B13,[1]NUM3C!$G$3:$T$130,2,FALSE),0)</f>
        <v>18</v>
      </c>
      <c r="F13" s="105">
        <f>IFERROR(VLOOKUP($B13,[1]NUM3C!$G$3:$T$130,3,FALSE),0)</f>
        <v>26</v>
      </c>
      <c r="G13" s="105">
        <f>IFERROR(VLOOKUP($B13,[1]NUM3C!$G$3:$T$130,4,FALSE),0)</f>
        <v>11</v>
      </c>
      <c r="H13" s="105">
        <f>IFERROR(VLOOKUP($B13,[1]NUM3C!$G$3:$T$130,5,FALSE),0)</f>
        <v>36</v>
      </c>
      <c r="I13" s="105">
        <f>IFERROR(VLOOKUP($B13,[1]NUM3C!$G$3:$T$130,6,FALSE),0)</f>
        <v>25</v>
      </c>
      <c r="J13" s="105">
        <f>IFERROR(VLOOKUP($B13,[1]NUM3C!$G$3:$T$130,7,FALSE),0)</f>
        <v>0</v>
      </c>
      <c r="K13" s="105">
        <f>IFERROR(VLOOKUP($B13,[1]NUM3C!$G$3:$T$130,8,FALSE),0)</f>
        <v>0</v>
      </c>
      <c r="L13" s="105">
        <f>IFERROR(VLOOKUP($B13,[1]NUM3C!$G$3:$T$130,9,FALSE),0)</f>
        <v>58</v>
      </c>
      <c r="M13" s="105">
        <f>IFERROR(VLOOKUP($B13,[1]NUM3C!$G$3:$T$130,10,FALSE),0)</f>
        <v>10</v>
      </c>
      <c r="N13" s="105">
        <f>IFERROR(VLOOKUP($B13,[1]NUM3C!$G$3:$T$130,11,FALSE),0)</f>
        <v>21</v>
      </c>
      <c r="O13" s="105">
        <f>IFERROR(VLOOKUP($B13,[1]NUM3C!$G$3:$T$130,12,FALSE),0)</f>
        <v>12</v>
      </c>
      <c r="P13" s="105">
        <f>IFERROR(VLOOKUP($B13,[1]NUM3C!$G$3:$T$130,13,FALSE),0)</f>
        <v>46</v>
      </c>
      <c r="Q13" s="99">
        <f t="shared" ref="Q13:Q25" si="0">SUM(E13:P13)</f>
        <v>263</v>
      </c>
      <c r="R13" s="105"/>
      <c r="S13" s="105"/>
    </row>
    <row r="14" spans="1:19" x14ac:dyDescent="0.25">
      <c r="A14" s="11" t="s">
        <v>23</v>
      </c>
      <c r="B14" s="63" t="s">
        <v>26</v>
      </c>
      <c r="C14" s="4"/>
      <c r="D14" s="4"/>
      <c r="E14" s="105">
        <f>IFERROR(VLOOKUP($B14,[1]NUM3C!$G$3:$T$130,2,FALSE),0)</f>
        <v>2</v>
      </c>
      <c r="F14" s="105">
        <f>IFERROR(VLOOKUP($B14,[1]NUM3C!$G$3:$T$130,3,FALSE),0)</f>
        <v>0</v>
      </c>
      <c r="G14" s="105">
        <f>IFERROR(VLOOKUP($B14,[1]NUM3C!$G$3:$T$130,4,FALSE),0)</f>
        <v>0</v>
      </c>
      <c r="H14" s="105">
        <f>IFERROR(VLOOKUP($B14,[1]NUM3C!$G$3:$T$130,5,FALSE),0)</f>
        <v>0</v>
      </c>
      <c r="I14" s="105">
        <f>IFERROR(VLOOKUP($B14,[1]NUM3C!$G$3:$T$130,6,FALSE),0)</f>
        <v>48</v>
      </c>
      <c r="J14" s="105">
        <f>IFERROR(VLOOKUP($B14,[1]NUM3C!$G$3:$T$130,7,FALSE),0)</f>
        <v>45</v>
      </c>
      <c r="K14" s="105">
        <f>IFERROR(VLOOKUP($B14,[1]NUM3C!$G$3:$T$130,8,FALSE),0)</f>
        <v>62</v>
      </c>
      <c r="L14" s="105">
        <f>IFERROR(VLOOKUP($B14,[1]NUM3C!$G$3:$T$130,9,FALSE),0)</f>
        <v>26</v>
      </c>
      <c r="M14" s="105">
        <f>IFERROR(VLOOKUP($B14,[1]NUM3C!$G$3:$T$130,10,FALSE),0)</f>
        <v>7</v>
      </c>
      <c r="N14" s="105">
        <f>IFERROR(VLOOKUP($B14,[1]NUM3C!$G$3:$T$130,11,FALSE),0)</f>
        <v>10</v>
      </c>
      <c r="O14" s="105">
        <f>IFERROR(VLOOKUP($B14,[1]NUM3C!$G$3:$T$130,12,FALSE),0)</f>
        <v>15</v>
      </c>
      <c r="P14" s="105">
        <f>IFERROR(VLOOKUP($B14,[1]NUM3C!$G$3:$T$130,13,FALSE),0)</f>
        <v>10</v>
      </c>
      <c r="Q14" s="99">
        <f t="shared" si="0"/>
        <v>225</v>
      </c>
      <c r="R14" s="105"/>
      <c r="S14" s="105"/>
    </row>
    <row r="15" spans="1:19" x14ac:dyDescent="0.25">
      <c r="A15" s="11" t="s">
        <v>23</v>
      </c>
      <c r="B15" s="63" t="s">
        <v>27</v>
      </c>
      <c r="C15" s="4"/>
      <c r="D15" s="4"/>
      <c r="E15" s="105">
        <f>IFERROR(VLOOKUP($B15,[1]NUM3C!$G$3:$T$130,2,FALSE),0)</f>
        <v>19</v>
      </c>
      <c r="F15" s="105">
        <f>IFERROR(VLOOKUP($B15,[1]NUM3C!$G$3:$T$130,3,FALSE),0)</f>
        <v>17</v>
      </c>
      <c r="G15" s="105">
        <f>IFERROR(VLOOKUP($B15,[1]NUM3C!$G$3:$T$130,4,FALSE),0)</f>
        <v>50</v>
      </c>
      <c r="H15" s="105">
        <f>IFERROR(VLOOKUP($B15,[1]NUM3C!$G$3:$T$130,5,FALSE),0)</f>
        <v>50</v>
      </c>
      <c r="I15" s="105">
        <f>IFERROR(VLOOKUP($B15,[1]NUM3C!$G$3:$T$130,6,FALSE),0)</f>
        <v>53</v>
      </c>
      <c r="J15" s="105">
        <f>IFERROR(VLOOKUP($B15,[1]NUM3C!$G$3:$T$130,7,FALSE),0)</f>
        <v>27</v>
      </c>
      <c r="K15" s="105">
        <f>IFERROR(VLOOKUP($B15,[1]NUM3C!$G$3:$T$130,8,FALSE),0)</f>
        <v>48</v>
      </c>
      <c r="L15" s="105">
        <f>IFERROR(VLOOKUP($B15,[1]NUM3C!$G$3:$T$130,9,FALSE),0)</f>
        <v>53</v>
      </c>
      <c r="M15" s="105">
        <f>IFERROR(VLOOKUP($B15,[1]NUM3C!$G$3:$T$130,10,FALSE),0)</f>
        <v>22</v>
      </c>
      <c r="N15" s="105">
        <f>IFERROR(VLOOKUP($B15,[1]NUM3C!$G$3:$T$130,11,FALSE),0)</f>
        <v>11</v>
      </c>
      <c r="O15" s="105">
        <f>IFERROR(VLOOKUP($B15,[1]NUM3C!$G$3:$T$130,12,FALSE),0)</f>
        <v>20</v>
      </c>
      <c r="P15" s="105">
        <f>IFERROR(VLOOKUP($B15,[1]NUM3C!$G$3:$T$130,13,FALSE),0)</f>
        <v>31</v>
      </c>
      <c r="Q15" s="99">
        <f t="shared" si="0"/>
        <v>401</v>
      </c>
      <c r="R15" s="105"/>
      <c r="S15" s="105"/>
    </row>
    <row r="16" spans="1:19" x14ac:dyDescent="0.25">
      <c r="A16" s="11" t="s">
        <v>23</v>
      </c>
      <c r="B16" s="63" t="s">
        <v>28</v>
      </c>
      <c r="C16" s="7"/>
      <c r="D16" s="4"/>
      <c r="E16" s="105">
        <f>IFERROR(VLOOKUP($B16,[1]NUM3C!$G$3:$T$130,2,FALSE),0)</f>
        <v>32</v>
      </c>
      <c r="F16" s="105">
        <f>IFERROR(VLOOKUP($B16,[1]NUM3C!$G$3:$T$130,3,FALSE),0)</f>
        <v>20</v>
      </c>
      <c r="G16" s="105">
        <f>IFERROR(VLOOKUP($B16,[1]NUM3C!$G$3:$T$130,4,FALSE),0)</f>
        <v>27</v>
      </c>
      <c r="H16" s="105">
        <f>IFERROR(VLOOKUP($B16,[1]NUM3C!$G$3:$T$130,5,FALSE),0)</f>
        <v>44</v>
      </c>
      <c r="I16" s="105">
        <f>IFERROR(VLOOKUP($B16,[1]NUM3C!$G$3:$T$130,6,FALSE),0)</f>
        <v>11</v>
      </c>
      <c r="J16" s="105">
        <f>IFERROR(VLOOKUP($B16,[1]NUM3C!$G$3:$T$130,7,FALSE),0)</f>
        <v>0</v>
      </c>
      <c r="K16" s="105">
        <f>IFERROR(VLOOKUP($B16,[1]NUM3C!$G$3:$T$130,8,FALSE),0)</f>
        <v>66</v>
      </c>
      <c r="L16" s="105">
        <f>IFERROR(VLOOKUP($B16,[1]NUM3C!$G$3:$T$130,9,FALSE),0)</f>
        <v>15</v>
      </c>
      <c r="M16" s="105">
        <f>IFERROR(VLOOKUP($B16,[1]NUM3C!$G$3:$T$130,10,FALSE),0)</f>
        <v>20</v>
      </c>
      <c r="N16" s="105">
        <f>IFERROR(VLOOKUP($B16,[1]NUM3C!$G$3:$T$130,11,FALSE),0)</f>
        <v>47</v>
      </c>
      <c r="O16" s="105">
        <f>IFERROR(VLOOKUP($B16,[1]NUM3C!$G$3:$T$130,12,FALSE),0)</f>
        <v>17</v>
      </c>
      <c r="P16" s="105">
        <f>IFERROR(VLOOKUP($B16,[1]NUM3C!$G$3:$T$130,13,FALSE),0)</f>
        <v>31</v>
      </c>
      <c r="Q16" s="99">
        <f t="shared" si="0"/>
        <v>330</v>
      </c>
      <c r="R16" s="105"/>
      <c r="S16" s="105"/>
    </row>
    <row r="17" spans="1:19" x14ac:dyDescent="0.25">
      <c r="A17" s="11" t="s">
        <v>23</v>
      </c>
      <c r="B17" s="63" t="s">
        <v>29</v>
      </c>
      <c r="C17" s="4"/>
      <c r="D17" s="4"/>
      <c r="E17" s="105">
        <f>IFERROR(VLOOKUP($B17,[1]NUM3C!$G$3:$T$130,2,FALSE),0)</f>
        <v>0</v>
      </c>
      <c r="F17" s="105">
        <f>IFERROR(VLOOKUP($B17,[1]NUM3C!$G$3:$T$130,3,FALSE),0)</f>
        <v>23</v>
      </c>
      <c r="G17" s="105">
        <f>IFERROR(VLOOKUP($B17,[1]NUM3C!$G$3:$T$130,4,FALSE),0)</f>
        <v>19</v>
      </c>
      <c r="H17" s="105">
        <f>IFERROR(VLOOKUP($B17,[1]NUM3C!$G$3:$T$130,5,FALSE),0)</f>
        <v>131</v>
      </c>
      <c r="I17" s="105">
        <f>IFERROR(VLOOKUP($B17,[1]NUM3C!$G$3:$T$130,6,FALSE),0)</f>
        <v>38</v>
      </c>
      <c r="J17" s="105">
        <f>IFERROR(VLOOKUP($B17,[1]NUM3C!$G$3:$T$130,7,FALSE),0)</f>
        <v>24</v>
      </c>
      <c r="K17" s="105">
        <f>IFERROR(VLOOKUP($B17,[1]NUM3C!$G$3:$T$130,8,FALSE),0)</f>
        <v>11</v>
      </c>
      <c r="L17" s="105">
        <f>IFERROR(VLOOKUP($B17,[1]NUM3C!$G$3:$T$130,9,FALSE),0)</f>
        <v>40</v>
      </c>
      <c r="M17" s="105">
        <f>IFERROR(VLOOKUP($B17,[1]NUM3C!$G$3:$T$130,10,FALSE),0)</f>
        <v>53</v>
      </c>
      <c r="N17" s="105">
        <f>IFERROR(VLOOKUP($B17,[1]NUM3C!$G$3:$T$130,11,FALSE),0)</f>
        <v>24</v>
      </c>
      <c r="O17" s="105">
        <f>IFERROR(VLOOKUP($B17,[1]NUM3C!$G$3:$T$130,12,FALSE),0)</f>
        <v>32</v>
      </c>
      <c r="P17" s="105">
        <f>IFERROR(VLOOKUP($B17,[1]NUM3C!$G$3:$T$130,13,FALSE),0)</f>
        <v>11</v>
      </c>
      <c r="Q17" s="99">
        <f t="shared" si="0"/>
        <v>406</v>
      </c>
      <c r="R17" s="105"/>
      <c r="S17" s="105"/>
    </row>
    <row r="18" spans="1:19" x14ac:dyDescent="0.25">
      <c r="A18" s="11" t="s">
        <v>23</v>
      </c>
      <c r="B18" s="63" t="s">
        <v>30</v>
      </c>
      <c r="C18" s="4"/>
      <c r="D18" s="4"/>
      <c r="E18" s="105">
        <f>IFERROR(VLOOKUP($B18,[1]NUM3C!$G$3:$T$130,2,FALSE),0)</f>
        <v>0</v>
      </c>
      <c r="F18" s="105">
        <f>IFERROR(VLOOKUP($B18,[1]NUM3C!$G$3:$T$130,3,FALSE),0)</f>
        <v>0</v>
      </c>
      <c r="G18" s="105">
        <f>IFERROR(VLOOKUP($B18,[1]NUM3C!$G$3:$T$130,4,FALSE),0)</f>
        <v>0</v>
      </c>
      <c r="H18" s="105">
        <f>IFERROR(VLOOKUP($B18,[1]NUM3C!$G$3:$T$130,5,FALSE),0)</f>
        <v>1</v>
      </c>
      <c r="I18" s="105">
        <f>IFERROR(VLOOKUP($B18,[1]NUM3C!$G$3:$T$130,6,FALSE),0)</f>
        <v>1</v>
      </c>
      <c r="J18" s="105">
        <f>IFERROR(VLOOKUP($B18,[1]NUM3C!$G$3:$T$130,7,FALSE),0)</f>
        <v>1</v>
      </c>
      <c r="K18" s="105">
        <f>IFERROR(VLOOKUP($B18,[1]NUM3C!$G$3:$T$130,8,FALSE),0)</f>
        <v>1</v>
      </c>
      <c r="L18" s="105">
        <f>IFERROR(VLOOKUP($B18,[1]NUM3C!$G$3:$T$130,9,FALSE),0)</f>
        <v>2</v>
      </c>
      <c r="M18" s="105">
        <f>IFERROR(VLOOKUP($B18,[1]NUM3C!$G$3:$T$130,10,FALSE),0)</f>
        <v>2</v>
      </c>
      <c r="N18" s="105">
        <f>IFERROR(VLOOKUP($B18,[1]NUM3C!$G$3:$T$130,11,FALSE),0)</f>
        <v>1</v>
      </c>
      <c r="O18" s="105">
        <f>IFERROR(VLOOKUP($B18,[1]NUM3C!$G$3:$T$130,12,FALSE),0)</f>
        <v>1</v>
      </c>
      <c r="P18" s="105">
        <f>IFERROR(VLOOKUP($B18,[1]NUM3C!$G$3:$T$130,13,FALSE),0)</f>
        <v>0</v>
      </c>
      <c r="Q18" s="99">
        <f t="shared" si="0"/>
        <v>10</v>
      </c>
      <c r="R18" s="105"/>
      <c r="S18" s="105"/>
    </row>
    <row r="19" spans="1:19" x14ac:dyDescent="0.25">
      <c r="A19" s="11" t="s">
        <v>23</v>
      </c>
      <c r="B19" s="63" t="s">
        <v>31</v>
      </c>
      <c r="C19" s="4"/>
      <c r="D19" s="4"/>
      <c r="E19" s="105">
        <f>IFERROR(VLOOKUP($B19,[1]NUM3C!$G$3:$T$130,2,FALSE),0)</f>
        <v>0</v>
      </c>
      <c r="F19" s="105">
        <f>IFERROR(VLOOKUP($B19,[1]NUM3C!$G$3:$T$130,3,FALSE),0)</f>
        <v>0</v>
      </c>
      <c r="G19" s="105">
        <f>IFERROR(VLOOKUP($B19,[1]NUM3C!$G$3:$T$130,4,FALSE),0)</f>
        <v>0</v>
      </c>
      <c r="H19" s="105">
        <f>IFERROR(VLOOKUP($B19,[1]NUM3C!$G$3:$T$130,5,FALSE),0)</f>
        <v>0</v>
      </c>
      <c r="I19" s="105">
        <f>IFERROR(VLOOKUP($B19,[1]NUM3C!$G$3:$T$130,6,FALSE),0)</f>
        <v>0</v>
      </c>
      <c r="J19" s="105">
        <f>IFERROR(VLOOKUP($B19,[1]NUM3C!$G$3:$T$130,7,FALSE),0)</f>
        <v>0</v>
      </c>
      <c r="K19" s="105">
        <f>IFERROR(VLOOKUP($B19,[1]NUM3C!$G$3:$T$130,8,FALSE),0)</f>
        <v>0</v>
      </c>
      <c r="L19" s="105">
        <f>IFERROR(VLOOKUP($B19,[1]NUM3C!$G$3:$T$130,9,FALSE),0)</f>
        <v>1</v>
      </c>
      <c r="M19" s="105">
        <f>IFERROR(VLOOKUP($B19,[1]NUM3C!$G$3:$T$130,10,FALSE),0)</f>
        <v>0</v>
      </c>
      <c r="N19" s="105">
        <f>IFERROR(VLOOKUP($B19,[1]NUM3C!$G$3:$T$130,11,FALSE),0)</f>
        <v>0</v>
      </c>
      <c r="O19" s="105">
        <f>IFERROR(VLOOKUP($B19,[1]NUM3C!$G$3:$T$130,12,FALSE),0)</f>
        <v>0</v>
      </c>
      <c r="P19" s="105">
        <f>IFERROR(VLOOKUP($B19,[1]NUM3C!$G$3:$T$130,13,FALSE),0)</f>
        <v>0</v>
      </c>
      <c r="Q19" s="99">
        <f t="shared" si="0"/>
        <v>1</v>
      </c>
      <c r="R19" s="105"/>
      <c r="S19" s="105"/>
    </row>
    <row r="20" spans="1:19" x14ac:dyDescent="0.25">
      <c r="A20" s="11" t="s">
        <v>23</v>
      </c>
      <c r="B20" s="63" t="s">
        <v>32</v>
      </c>
      <c r="C20" s="4"/>
      <c r="D20" s="4"/>
      <c r="E20" s="105">
        <f>IFERROR(VLOOKUP($B20,[1]NUM3C!$G$3:$T$130,2,FALSE),0)</f>
        <v>0</v>
      </c>
      <c r="F20" s="105">
        <f>IFERROR(VLOOKUP($B20,[1]NUM3C!$G$3:$T$130,3,FALSE),0)</f>
        <v>0</v>
      </c>
      <c r="G20" s="105">
        <f>IFERROR(VLOOKUP($B20,[1]NUM3C!$G$3:$T$130,4,FALSE),0)</f>
        <v>2</v>
      </c>
      <c r="H20" s="105">
        <f>IFERROR(VLOOKUP($B20,[1]NUM3C!$G$3:$T$130,5,FALSE),0)</f>
        <v>1</v>
      </c>
      <c r="I20" s="105">
        <f>IFERROR(VLOOKUP($B20,[1]NUM3C!$G$3:$T$130,6,FALSE),0)</f>
        <v>1</v>
      </c>
      <c r="J20" s="105">
        <f>IFERROR(VLOOKUP($B20,[1]NUM3C!$G$3:$T$130,7,FALSE),0)</f>
        <v>2</v>
      </c>
      <c r="K20" s="105">
        <f>IFERROR(VLOOKUP($B20,[1]NUM3C!$G$3:$T$130,8,FALSE),0)</f>
        <v>1</v>
      </c>
      <c r="L20" s="105">
        <f>IFERROR(VLOOKUP($B20,[1]NUM3C!$G$3:$T$130,9,FALSE),0)</f>
        <v>1</v>
      </c>
      <c r="M20" s="105">
        <f>IFERROR(VLOOKUP($B20,[1]NUM3C!$G$3:$T$130,10,FALSE),0)</f>
        <v>0</v>
      </c>
      <c r="N20" s="105">
        <f>IFERROR(VLOOKUP($B20,[1]NUM3C!$G$3:$T$130,11,FALSE),0)</f>
        <v>0</v>
      </c>
      <c r="O20" s="105">
        <f>IFERROR(VLOOKUP($B20,[1]NUM3C!$G$3:$T$130,12,FALSE),0)</f>
        <v>0</v>
      </c>
      <c r="P20" s="105">
        <f>IFERROR(VLOOKUP($B20,[1]NUM3C!$G$3:$T$130,13,FALSE),0)</f>
        <v>0</v>
      </c>
      <c r="Q20" s="99">
        <f t="shared" si="0"/>
        <v>8</v>
      </c>
      <c r="R20" s="105"/>
      <c r="S20" s="105"/>
    </row>
    <row r="21" spans="1:19" x14ac:dyDescent="0.25">
      <c r="A21" s="11" t="s">
        <v>23</v>
      </c>
      <c r="B21" s="63" t="s">
        <v>33</v>
      </c>
      <c r="C21" s="8"/>
      <c r="D21" s="4"/>
      <c r="E21" s="105">
        <f>IFERROR(VLOOKUP($B21,[1]NUM3C!$G$3:$T$130,2,FALSE),0)</f>
        <v>0</v>
      </c>
      <c r="F21" s="105">
        <f>IFERROR(VLOOKUP($B21,[1]NUM3C!$G$3:$T$130,3,FALSE),0)</f>
        <v>0</v>
      </c>
      <c r="G21" s="105">
        <f>IFERROR(VLOOKUP($B21,[1]NUM3C!$G$3:$T$130,4,FALSE),0)</f>
        <v>0</v>
      </c>
      <c r="H21" s="105">
        <f>IFERROR(VLOOKUP($B21,[1]NUM3C!$G$3:$T$130,5,FALSE),0)</f>
        <v>1</v>
      </c>
      <c r="I21" s="105">
        <f>IFERROR(VLOOKUP($B21,[1]NUM3C!$G$3:$T$130,6,FALSE),0)</f>
        <v>2</v>
      </c>
      <c r="J21" s="105">
        <f>IFERROR(VLOOKUP($B21,[1]NUM3C!$G$3:$T$130,7,FALSE),0)</f>
        <v>0</v>
      </c>
      <c r="K21" s="105">
        <f>IFERROR(VLOOKUP($B21,[1]NUM3C!$G$3:$T$130,8,FALSE),0)</f>
        <v>0</v>
      </c>
      <c r="L21" s="105">
        <f>IFERROR(VLOOKUP($B21,[1]NUM3C!$G$3:$T$130,9,FALSE),0)</f>
        <v>0</v>
      </c>
      <c r="M21" s="105">
        <f>IFERROR(VLOOKUP($B21,[1]NUM3C!$G$3:$T$130,10,FALSE),0)</f>
        <v>0</v>
      </c>
      <c r="N21" s="105">
        <f>IFERROR(VLOOKUP($B21,[1]NUM3C!$G$3:$T$130,11,FALSE),0)</f>
        <v>0</v>
      </c>
      <c r="O21" s="105">
        <f>IFERROR(VLOOKUP($B21,[1]NUM3C!$G$3:$T$130,12,FALSE),0)</f>
        <v>0</v>
      </c>
      <c r="P21" s="105">
        <f>IFERROR(VLOOKUP($B21,[1]NUM3C!$G$3:$T$130,13,FALSE),0)</f>
        <v>0</v>
      </c>
      <c r="Q21" s="99">
        <f t="shared" si="0"/>
        <v>3</v>
      </c>
      <c r="R21" s="105"/>
      <c r="S21" s="105"/>
    </row>
    <row r="22" spans="1:19" x14ac:dyDescent="0.25">
      <c r="A22" s="11" t="s">
        <v>23</v>
      </c>
      <c r="B22" s="63" t="s">
        <v>34</v>
      </c>
      <c r="C22" s="4"/>
      <c r="D22" s="4"/>
      <c r="E22" s="105">
        <f>IFERROR(VLOOKUP($B22,[1]NUM3C!$G$3:$T$130,2,FALSE),0)</f>
        <v>3</v>
      </c>
      <c r="F22" s="105">
        <f>IFERROR(VLOOKUP($B22,[1]NUM3C!$G$3:$T$130,3,FALSE),0)</f>
        <v>1</v>
      </c>
      <c r="G22" s="105">
        <f>IFERROR(VLOOKUP($B22,[1]NUM3C!$G$3:$T$130,4,FALSE),0)</f>
        <v>3</v>
      </c>
      <c r="H22" s="105">
        <f>IFERROR(VLOOKUP($B22,[1]NUM3C!$G$3:$T$130,5,FALSE),0)</f>
        <v>5</v>
      </c>
      <c r="I22" s="105">
        <f>IFERROR(VLOOKUP($B22,[1]NUM3C!$G$3:$T$130,6,FALSE),0)</f>
        <v>4</v>
      </c>
      <c r="J22" s="105">
        <f>IFERROR(VLOOKUP($B22,[1]NUM3C!$G$3:$T$130,7,FALSE),0)</f>
        <v>7</v>
      </c>
      <c r="K22" s="105">
        <f>IFERROR(VLOOKUP($B22,[1]NUM3C!$G$3:$T$130,8,FALSE),0)</f>
        <v>0</v>
      </c>
      <c r="L22" s="105">
        <f>IFERROR(VLOOKUP($B22,[1]NUM3C!$G$3:$T$130,9,FALSE),0)</f>
        <v>3</v>
      </c>
      <c r="M22" s="105">
        <f>IFERROR(VLOOKUP($B22,[1]NUM3C!$G$3:$T$130,10,FALSE),0)</f>
        <v>0</v>
      </c>
      <c r="N22" s="105">
        <f>IFERROR(VLOOKUP($B22,[1]NUM3C!$G$3:$T$130,11,FALSE),0)</f>
        <v>1</v>
      </c>
      <c r="O22" s="105">
        <f>IFERROR(VLOOKUP($B22,[1]NUM3C!$G$3:$T$130,12,FALSE),0)</f>
        <v>3</v>
      </c>
      <c r="P22" s="105">
        <f>IFERROR(VLOOKUP($B22,[1]NUM3C!$G$3:$T$130,13,FALSE),0)</f>
        <v>8</v>
      </c>
      <c r="Q22" s="99">
        <f t="shared" si="0"/>
        <v>38</v>
      </c>
      <c r="R22" s="105"/>
      <c r="S22" s="105"/>
    </row>
    <row r="23" spans="1:19" x14ac:dyDescent="0.25">
      <c r="A23" s="11" t="s">
        <v>23</v>
      </c>
      <c r="B23" s="63" t="s">
        <v>35</v>
      </c>
      <c r="C23" s="4"/>
      <c r="D23" s="4"/>
      <c r="E23" s="105">
        <f>IFERROR(VLOOKUP($B23,[1]NUM3C!$G$3:$T$130,2,FALSE),0)</f>
        <v>0</v>
      </c>
      <c r="F23" s="105">
        <f>IFERROR(VLOOKUP($B23,[1]NUM3C!$G$3:$T$130,3,FALSE),0)</f>
        <v>0</v>
      </c>
      <c r="G23" s="105">
        <f>IFERROR(VLOOKUP($B23,[1]NUM3C!$G$3:$T$130,4,FALSE),0)</f>
        <v>0</v>
      </c>
      <c r="H23" s="105">
        <f>IFERROR(VLOOKUP($B23,[1]NUM3C!$G$3:$T$130,5,FALSE),0)</f>
        <v>0</v>
      </c>
      <c r="I23" s="105">
        <f>IFERROR(VLOOKUP($B23,[1]NUM3C!$G$3:$T$130,6,FALSE),0)</f>
        <v>0</v>
      </c>
      <c r="J23" s="105">
        <f>IFERROR(VLOOKUP($B23,[1]NUM3C!$G$3:$T$130,7,FALSE),0)</f>
        <v>0</v>
      </c>
      <c r="K23" s="105">
        <f>IFERROR(VLOOKUP($B23,[1]NUM3C!$G$3:$T$130,8,FALSE),0)</f>
        <v>0</v>
      </c>
      <c r="L23" s="105">
        <f>IFERROR(VLOOKUP($B23,[1]NUM3C!$G$3:$T$130,9,FALSE),0)</f>
        <v>0</v>
      </c>
      <c r="M23" s="105">
        <f>IFERROR(VLOOKUP($B23,[1]NUM3C!$G$3:$T$130,10,FALSE),0)</f>
        <v>0</v>
      </c>
      <c r="N23" s="105">
        <f>IFERROR(VLOOKUP($B23,[1]NUM3C!$G$3:$T$130,11,FALSE),0)</f>
        <v>0</v>
      </c>
      <c r="O23" s="105">
        <f>IFERROR(VLOOKUP($B23,[1]NUM3C!$G$3:$T$130,12,FALSE),0)</f>
        <v>0</v>
      </c>
      <c r="P23" s="105">
        <f>IFERROR(VLOOKUP($B23,[1]NUM3C!$G$3:$T$130,13,FALSE),0)</f>
        <v>0</v>
      </c>
      <c r="Q23" s="99">
        <f>SUM(E23:P23)</f>
        <v>0</v>
      </c>
      <c r="R23" s="105"/>
      <c r="S23" s="105"/>
    </row>
    <row r="24" spans="1:19" x14ac:dyDescent="0.25">
      <c r="A24" s="11" t="s">
        <v>23</v>
      </c>
      <c r="B24" s="63" t="s">
        <v>36</v>
      </c>
      <c r="C24" s="4"/>
      <c r="D24" s="4"/>
      <c r="E24" s="105">
        <f>IFERROR(VLOOKUP($B24,[1]NUM3C!$G$3:$T$130,2,FALSE),0)</f>
        <v>0</v>
      </c>
      <c r="F24" s="105">
        <f>IFERROR(VLOOKUP($B24,[1]NUM3C!$G$3:$T$130,3,FALSE),0)</f>
        <v>0</v>
      </c>
      <c r="G24" s="105">
        <f>IFERROR(VLOOKUP($B24,[1]NUM3C!$G$3:$T$130,4,FALSE),0)</f>
        <v>0</v>
      </c>
      <c r="H24" s="105">
        <f>IFERROR(VLOOKUP($B24,[1]NUM3C!$G$3:$T$130,5,FALSE),0)</f>
        <v>0</v>
      </c>
      <c r="I24" s="105">
        <f>IFERROR(VLOOKUP($B24,[1]NUM3C!$G$3:$T$130,6,FALSE),0)</f>
        <v>0</v>
      </c>
      <c r="J24" s="105">
        <f>IFERROR(VLOOKUP($B24,[1]NUM3C!$G$3:$T$130,7,FALSE),0)</f>
        <v>0</v>
      </c>
      <c r="K24" s="105">
        <f>IFERROR(VLOOKUP($B24,[1]NUM3C!$G$3:$T$130,8,FALSE),0)</f>
        <v>0</v>
      </c>
      <c r="L24" s="105">
        <f>IFERROR(VLOOKUP($B24,[1]NUM3C!$G$3:$T$130,9,FALSE),0)</f>
        <v>0</v>
      </c>
      <c r="M24" s="105">
        <f>IFERROR(VLOOKUP($B24,[1]NUM3C!$G$3:$T$130,10,FALSE),0)</f>
        <v>0</v>
      </c>
      <c r="N24" s="105">
        <f>IFERROR(VLOOKUP($B24,[1]NUM3C!$G$3:$T$130,11,FALSE),0)</f>
        <v>0</v>
      </c>
      <c r="O24" s="105">
        <f>IFERROR(VLOOKUP($B24,[1]NUM3C!$G$3:$T$130,12,FALSE),0)</f>
        <v>0</v>
      </c>
      <c r="P24" s="105">
        <f>IFERROR(VLOOKUP($B24,[1]NUM3C!$G$3:$T$130,13,FALSE),0)</f>
        <v>0</v>
      </c>
      <c r="Q24" s="99">
        <f t="shared" si="0"/>
        <v>0</v>
      </c>
      <c r="R24" s="105"/>
      <c r="S24" s="105"/>
    </row>
    <row r="25" spans="1:19" x14ac:dyDescent="0.25">
      <c r="A25" s="2" t="s">
        <v>23</v>
      </c>
      <c r="B25" s="3" t="s">
        <v>37</v>
      </c>
      <c r="C25" s="4"/>
      <c r="D25" s="4"/>
      <c r="E25" s="105">
        <f>IFERROR(VLOOKUP($B25,[1]NUM3C!$G$3:$T$130,2,FALSE),0)</f>
        <v>0</v>
      </c>
      <c r="F25" s="105">
        <f>IFERROR(VLOOKUP($B25,[1]NUM3C!$G$3:$T$130,3,FALSE),0)</f>
        <v>2</v>
      </c>
      <c r="G25" s="105">
        <f>IFERROR(VLOOKUP($B25,[1]NUM3C!$G$3:$T$130,4,FALSE),0)</f>
        <v>8</v>
      </c>
      <c r="H25" s="105">
        <f>IFERROR(VLOOKUP($B25,[1]NUM3C!$G$3:$T$130,5,FALSE),0)</f>
        <v>10</v>
      </c>
      <c r="I25" s="105">
        <f>IFERROR(VLOOKUP($B25,[1]NUM3C!$G$3:$T$130,6,FALSE),0)</f>
        <v>0</v>
      </c>
      <c r="J25" s="105">
        <f>IFERROR(VLOOKUP($B25,[1]NUM3C!$G$3:$T$130,7,FALSE),0)</f>
        <v>0</v>
      </c>
      <c r="K25" s="105">
        <f>IFERROR(VLOOKUP($B25,[1]NUM3C!$G$3:$T$130,8,FALSE),0)</f>
        <v>11</v>
      </c>
      <c r="L25" s="105">
        <f>IFERROR(VLOOKUP($B25,[1]NUM3C!$G$3:$T$130,9,FALSE),0)</f>
        <v>11</v>
      </c>
      <c r="M25" s="105">
        <f>IFERROR(VLOOKUP($B25,[1]NUM3C!$G$3:$T$130,10,FALSE),0)</f>
        <v>0</v>
      </c>
      <c r="N25" s="105">
        <f>IFERROR(VLOOKUP($B25,[1]NUM3C!$G$3:$T$130,11,FALSE),0)</f>
        <v>12</v>
      </c>
      <c r="O25" s="105">
        <f>IFERROR(VLOOKUP($B25,[1]NUM3C!$G$3:$T$130,12,FALSE),0)</f>
        <v>8</v>
      </c>
      <c r="P25" s="105">
        <f>IFERROR(VLOOKUP($B25,[1]NUM3C!$G$3:$T$130,13,FALSE),0)</f>
        <v>9</v>
      </c>
      <c r="Q25" s="99">
        <f t="shared" si="0"/>
        <v>71</v>
      </c>
      <c r="R25" s="105"/>
      <c r="S25" s="105"/>
    </row>
    <row r="26" spans="1:19" x14ac:dyDescent="0.25">
      <c r="A26" s="137" t="s">
        <v>230</v>
      </c>
      <c r="B26" s="138"/>
      <c r="C26" s="57">
        <f>D26/'Metas Muni'!K5</f>
        <v>0.87086562509320053</v>
      </c>
      <c r="D26" s="58">
        <f>Q26/R26</f>
        <v>0.68798384382362843</v>
      </c>
      <c r="E26" s="117">
        <f>SUM(E12:E25)</f>
        <v>82</v>
      </c>
      <c r="F26" s="117">
        <f t="shared" ref="F26:O26" si="1">SUM(F12:F25)</f>
        <v>109</v>
      </c>
      <c r="G26" s="117">
        <f t="shared" si="1"/>
        <v>135</v>
      </c>
      <c r="H26" s="117">
        <f t="shared" si="1"/>
        <v>338</v>
      </c>
      <c r="I26" s="117">
        <f t="shared" si="1"/>
        <v>199</v>
      </c>
      <c r="J26" s="117">
        <f t="shared" si="1"/>
        <v>129</v>
      </c>
      <c r="K26" s="117">
        <f t="shared" si="1"/>
        <v>236</v>
      </c>
      <c r="L26" s="117">
        <f t="shared" si="1"/>
        <v>227</v>
      </c>
      <c r="M26" s="117">
        <f t="shared" si="1"/>
        <v>135</v>
      </c>
      <c r="N26" s="117">
        <f t="shared" si="1"/>
        <v>143</v>
      </c>
      <c r="O26" s="117">
        <f t="shared" si="1"/>
        <v>108</v>
      </c>
      <c r="P26" s="117">
        <f>SUM(P12:P25)</f>
        <v>203</v>
      </c>
      <c r="Q26" s="117">
        <f>SUM(Q12:Q25)</f>
        <v>2044</v>
      </c>
      <c r="R26" s="187">
        <v>2971</v>
      </c>
      <c r="S26" s="187"/>
    </row>
    <row r="27" spans="1:19" x14ac:dyDescent="0.25">
      <c r="A27" s="11" t="s">
        <v>39</v>
      </c>
      <c r="B27" s="63" t="s">
        <v>40</v>
      </c>
      <c r="C27" s="4"/>
      <c r="D27" s="4"/>
      <c r="E27" s="105">
        <f>IFERROR(VLOOKUP($B27,[1]NUM3C!$G$3:$T$130,2,FALSE),0)</f>
        <v>16</v>
      </c>
      <c r="F27" s="105">
        <f>IFERROR(VLOOKUP($B27,[1]NUM3C!$G$3:$T$130,3,FALSE),0)</f>
        <v>25</v>
      </c>
      <c r="G27" s="105">
        <f>IFERROR(VLOOKUP($B27,[1]NUM3C!$G$3:$T$130,4,FALSE),0)</f>
        <v>38</v>
      </c>
      <c r="H27" s="105">
        <f>IFERROR(VLOOKUP($B27,[1]NUM3C!$G$3:$T$130,5,FALSE),0)</f>
        <v>35</v>
      </c>
      <c r="I27" s="105">
        <f>IFERROR(VLOOKUP($B27,[1]NUM3C!$G$3:$T$130,6,FALSE),0)</f>
        <v>20</v>
      </c>
      <c r="J27" s="105">
        <f>IFERROR(VLOOKUP($B27,[1]NUM3C!$G$3:$T$130,7,FALSE),0)</f>
        <v>25</v>
      </c>
      <c r="K27" s="105">
        <f>IFERROR(VLOOKUP($B27,[1]NUM3C!$G$3:$T$130,8,FALSE),0)</f>
        <v>24</v>
      </c>
      <c r="L27" s="105">
        <f>IFERROR(VLOOKUP($B27,[1]NUM3C!$G$3:$T$130,9,FALSE),0)</f>
        <v>15</v>
      </c>
      <c r="M27" s="105">
        <f>IFERROR(VLOOKUP($B27,[1]NUM3C!$G$3:$T$130,10,FALSE),0)</f>
        <v>18</v>
      </c>
      <c r="N27" s="105">
        <f>IFERROR(VLOOKUP($B27,[1]NUM3C!$G$3:$T$130,11,FALSE),0)</f>
        <v>28</v>
      </c>
      <c r="O27" s="105">
        <f>IFERROR(VLOOKUP($B27,[1]NUM3C!$G$3:$T$130,12,FALSE),0)</f>
        <v>30</v>
      </c>
      <c r="P27" s="105">
        <f>IFERROR(VLOOKUP($B27,[1]NUM3C!$G$3:$T$130,13,FALSE),0)</f>
        <v>24</v>
      </c>
      <c r="Q27" s="99">
        <f t="shared" ref="Q27:Q72" si="2">SUM(E27:P27)</f>
        <v>298</v>
      </c>
      <c r="R27" s="118"/>
      <c r="S27" s="118"/>
    </row>
    <row r="28" spans="1:19" x14ac:dyDescent="0.25">
      <c r="A28" s="11" t="s">
        <v>39</v>
      </c>
      <c r="B28" s="63" t="s">
        <v>41</v>
      </c>
      <c r="C28" s="4"/>
      <c r="D28" s="4"/>
      <c r="E28" s="105">
        <f>IFERROR(VLOOKUP($B28,[1]NUM3C!$G$3:$T$130,2,FALSE),0)</f>
        <v>36</v>
      </c>
      <c r="F28" s="105">
        <f>IFERROR(VLOOKUP($B28,[1]NUM3C!$G$3:$T$130,3,FALSE),0)</f>
        <v>32</v>
      </c>
      <c r="G28" s="105">
        <f>IFERROR(VLOOKUP($B28,[1]NUM3C!$G$3:$T$130,4,FALSE),0)</f>
        <v>25</v>
      </c>
      <c r="H28" s="105">
        <f>IFERROR(VLOOKUP($B28,[1]NUM3C!$G$3:$T$130,5,FALSE),0)</f>
        <v>22</v>
      </c>
      <c r="I28" s="105">
        <f>IFERROR(VLOOKUP($B28,[1]NUM3C!$G$3:$T$130,6,FALSE),0)</f>
        <v>28</v>
      </c>
      <c r="J28" s="105">
        <f>IFERROR(VLOOKUP($B28,[1]NUM3C!$G$3:$T$130,7,FALSE),0)</f>
        <v>21</v>
      </c>
      <c r="K28" s="105">
        <f>IFERROR(VLOOKUP($B28,[1]NUM3C!$G$3:$T$130,8,FALSE),0)</f>
        <v>28</v>
      </c>
      <c r="L28" s="105">
        <f>IFERROR(VLOOKUP($B28,[1]NUM3C!$G$3:$T$130,9,FALSE),0)</f>
        <v>31</v>
      </c>
      <c r="M28" s="105">
        <f>IFERROR(VLOOKUP($B28,[1]NUM3C!$G$3:$T$130,10,FALSE),0)</f>
        <v>16</v>
      </c>
      <c r="N28" s="105">
        <f>IFERROR(VLOOKUP($B28,[1]NUM3C!$G$3:$T$130,11,FALSE),0)</f>
        <v>26</v>
      </c>
      <c r="O28" s="105">
        <f>IFERROR(VLOOKUP($B28,[1]NUM3C!$G$3:$T$130,12,FALSE),0)</f>
        <v>27</v>
      </c>
      <c r="P28" s="105">
        <f>IFERROR(VLOOKUP($B28,[1]NUM3C!$G$3:$T$130,13,FALSE),0)</f>
        <v>6</v>
      </c>
      <c r="Q28" s="99">
        <f t="shared" si="2"/>
        <v>298</v>
      </c>
      <c r="R28" s="118"/>
      <c r="S28" s="118"/>
    </row>
    <row r="29" spans="1:19" x14ac:dyDescent="0.25">
      <c r="A29" s="11" t="s">
        <v>39</v>
      </c>
      <c r="B29" s="63" t="s">
        <v>42</v>
      </c>
      <c r="C29" s="4"/>
      <c r="D29" s="4"/>
      <c r="E29" s="105">
        <f>IFERROR(VLOOKUP($B29,[1]NUM3C!$G$3:$T$130,2,FALSE),0)</f>
        <v>59</v>
      </c>
      <c r="F29" s="105">
        <f>IFERROR(VLOOKUP($B29,[1]NUM3C!$G$3:$T$130,3,FALSE),0)</f>
        <v>68</v>
      </c>
      <c r="G29" s="105">
        <f>IFERROR(VLOOKUP($B29,[1]NUM3C!$G$3:$T$130,4,FALSE),0)</f>
        <v>36</v>
      </c>
      <c r="H29" s="105">
        <f>IFERROR(VLOOKUP($B29,[1]NUM3C!$G$3:$T$130,5,FALSE),0)</f>
        <v>41</v>
      </c>
      <c r="I29" s="105">
        <f>IFERROR(VLOOKUP($B29,[1]NUM3C!$G$3:$T$130,6,FALSE),0)</f>
        <v>59</v>
      </c>
      <c r="J29" s="105">
        <f>IFERROR(VLOOKUP($B29,[1]NUM3C!$G$3:$T$130,7,FALSE),0)</f>
        <v>49</v>
      </c>
      <c r="K29" s="105">
        <f>IFERROR(VLOOKUP($B29,[1]NUM3C!$G$3:$T$130,8,FALSE),0)</f>
        <v>39</v>
      </c>
      <c r="L29" s="105">
        <f>IFERROR(VLOOKUP($B29,[1]NUM3C!$G$3:$T$130,9,FALSE),0)</f>
        <v>218</v>
      </c>
      <c r="M29" s="105">
        <f>IFERROR(VLOOKUP($B29,[1]NUM3C!$G$3:$T$130,10,FALSE),0)</f>
        <v>29</v>
      </c>
      <c r="N29" s="105">
        <f>IFERROR(VLOOKUP($B29,[1]NUM3C!$G$3:$T$130,11,FALSE),0)</f>
        <v>48</v>
      </c>
      <c r="O29" s="105">
        <f>IFERROR(VLOOKUP($B29,[1]NUM3C!$G$3:$T$130,12,FALSE),0)</f>
        <v>16</v>
      </c>
      <c r="P29" s="105">
        <f>IFERROR(VLOOKUP($B29,[1]NUM3C!$G$3:$T$130,13,FALSE),0)</f>
        <v>8</v>
      </c>
      <c r="Q29" s="99">
        <f t="shared" si="2"/>
        <v>670</v>
      </c>
      <c r="R29" s="118"/>
      <c r="S29" s="118"/>
    </row>
    <row r="30" spans="1:19" x14ac:dyDescent="0.25">
      <c r="A30" s="11" t="s">
        <v>39</v>
      </c>
      <c r="B30" s="63" t="s">
        <v>43</v>
      </c>
      <c r="C30" s="4"/>
      <c r="D30" s="4"/>
      <c r="E30" s="105">
        <f>IFERROR(VLOOKUP($B30,[1]NUM3C!$G$3:$T$130,2,FALSE),0)</f>
        <v>4</v>
      </c>
      <c r="F30" s="105">
        <f>IFERROR(VLOOKUP($B30,[1]NUM3C!$G$3:$T$130,3,FALSE),0)</f>
        <v>7</v>
      </c>
      <c r="G30" s="105">
        <f>IFERROR(VLOOKUP($B30,[1]NUM3C!$G$3:$T$130,4,FALSE),0)</f>
        <v>5</v>
      </c>
      <c r="H30" s="105">
        <f>IFERROR(VLOOKUP($B30,[1]NUM3C!$G$3:$T$130,5,FALSE),0)</f>
        <v>17</v>
      </c>
      <c r="I30" s="105">
        <f>IFERROR(VLOOKUP($B30,[1]NUM3C!$G$3:$T$130,6,FALSE),0)</f>
        <v>9</v>
      </c>
      <c r="J30" s="105">
        <f>IFERROR(VLOOKUP($B30,[1]NUM3C!$G$3:$T$130,7,FALSE),0)</f>
        <v>7</v>
      </c>
      <c r="K30" s="105">
        <f>IFERROR(VLOOKUP($B30,[1]NUM3C!$G$3:$T$130,8,FALSE),0)</f>
        <v>9</v>
      </c>
      <c r="L30" s="105">
        <f>IFERROR(VLOOKUP($B30,[1]NUM3C!$G$3:$T$130,9,FALSE),0)</f>
        <v>12</v>
      </c>
      <c r="M30" s="105">
        <f>IFERROR(VLOOKUP($B30,[1]NUM3C!$G$3:$T$130,10,FALSE),0)</f>
        <v>3</v>
      </c>
      <c r="N30" s="105">
        <f>IFERROR(VLOOKUP($B30,[1]NUM3C!$G$3:$T$130,11,FALSE),0)</f>
        <v>2</v>
      </c>
      <c r="O30" s="105">
        <f>IFERROR(VLOOKUP($B30,[1]NUM3C!$G$3:$T$130,12,FALSE),0)</f>
        <v>0</v>
      </c>
      <c r="P30" s="105">
        <f>IFERROR(VLOOKUP($B30,[1]NUM3C!$G$3:$T$130,13,FALSE),0)</f>
        <v>0</v>
      </c>
      <c r="Q30" s="99">
        <f t="shared" si="2"/>
        <v>75</v>
      </c>
      <c r="R30" s="118"/>
      <c r="S30" s="118"/>
    </row>
    <row r="31" spans="1:19" x14ac:dyDescent="0.25">
      <c r="A31" s="11" t="s">
        <v>39</v>
      </c>
      <c r="B31" s="63" t="s">
        <v>44</v>
      </c>
      <c r="C31" s="4"/>
      <c r="D31" s="4"/>
      <c r="E31" s="105">
        <f>IFERROR(VLOOKUP($B31,[1]NUM3C!$G$3:$T$130,2,FALSE),0)</f>
        <v>74</v>
      </c>
      <c r="F31" s="105">
        <f>IFERROR(VLOOKUP($B31,[1]NUM3C!$G$3:$T$130,3,FALSE),0)</f>
        <v>50</v>
      </c>
      <c r="G31" s="105">
        <f>IFERROR(VLOOKUP($B31,[1]NUM3C!$G$3:$T$130,4,FALSE),0)</f>
        <v>57</v>
      </c>
      <c r="H31" s="105">
        <f>IFERROR(VLOOKUP($B31,[1]NUM3C!$G$3:$T$130,5,FALSE),0)</f>
        <v>63</v>
      </c>
      <c r="I31" s="105">
        <f>IFERROR(VLOOKUP($B31,[1]NUM3C!$G$3:$T$130,6,FALSE),0)</f>
        <v>49</v>
      </c>
      <c r="J31" s="105">
        <f>IFERROR(VLOOKUP($B31,[1]NUM3C!$G$3:$T$130,7,FALSE),0)</f>
        <v>47</v>
      </c>
      <c r="K31" s="105">
        <f>IFERROR(VLOOKUP($B31,[1]NUM3C!$G$3:$T$130,8,FALSE),0)</f>
        <v>34</v>
      </c>
      <c r="L31" s="105">
        <f>IFERROR(VLOOKUP($B31,[1]NUM3C!$G$3:$T$130,9,FALSE),0)</f>
        <v>52</v>
      </c>
      <c r="M31" s="105">
        <f>IFERROR(VLOOKUP($B31,[1]NUM3C!$G$3:$T$130,10,FALSE),0)</f>
        <v>39</v>
      </c>
      <c r="N31" s="105">
        <f>IFERROR(VLOOKUP($B31,[1]NUM3C!$G$3:$T$130,11,FALSE),0)</f>
        <v>48</v>
      </c>
      <c r="O31" s="105">
        <f>IFERROR(VLOOKUP($B31,[1]NUM3C!$G$3:$T$130,12,FALSE),0)</f>
        <v>39</v>
      </c>
      <c r="P31" s="105">
        <f>IFERROR(VLOOKUP($B31,[1]NUM3C!$G$3:$T$130,13,FALSE),0)</f>
        <v>54</v>
      </c>
      <c r="Q31" s="99">
        <f t="shared" si="2"/>
        <v>606</v>
      </c>
      <c r="R31" s="118"/>
      <c r="S31" s="118"/>
    </row>
    <row r="32" spans="1:19" x14ac:dyDescent="0.25">
      <c r="A32" s="11" t="s">
        <v>39</v>
      </c>
      <c r="B32" s="63" t="s">
        <v>45</v>
      </c>
      <c r="C32" s="4"/>
      <c r="D32" s="4"/>
      <c r="E32" s="105">
        <f>IFERROR(VLOOKUP($B32,[1]NUM3C!$G$3:$T$130,2,FALSE),0)</f>
        <v>0</v>
      </c>
      <c r="F32" s="105">
        <f>IFERROR(VLOOKUP($B32,[1]NUM3C!$G$3:$T$130,3,FALSE),0)</f>
        <v>0</v>
      </c>
      <c r="G32" s="105">
        <f>IFERROR(VLOOKUP($B32,[1]NUM3C!$G$3:$T$130,4,FALSE),0)</f>
        <v>0</v>
      </c>
      <c r="H32" s="105">
        <f>IFERROR(VLOOKUP($B32,[1]NUM3C!$G$3:$T$130,5,FALSE),0)</f>
        <v>0</v>
      </c>
      <c r="I32" s="105">
        <f>IFERROR(VLOOKUP($B32,[1]NUM3C!$G$3:$T$130,6,FALSE),0)</f>
        <v>0</v>
      </c>
      <c r="J32" s="105">
        <f>IFERROR(VLOOKUP($B32,[1]NUM3C!$G$3:$T$130,7,FALSE),0)</f>
        <v>0</v>
      </c>
      <c r="K32" s="105">
        <f>IFERROR(VLOOKUP($B32,[1]NUM3C!$G$3:$T$130,8,FALSE),0)</f>
        <v>0</v>
      </c>
      <c r="L32" s="105">
        <f>IFERROR(VLOOKUP($B32,[1]NUM3C!$G$3:$T$130,9,FALSE),0)</f>
        <v>0</v>
      </c>
      <c r="M32" s="105">
        <f>IFERROR(VLOOKUP($B32,[1]NUM3C!$G$3:$T$130,10,FALSE),0)</f>
        <v>0</v>
      </c>
      <c r="N32" s="105">
        <f>IFERROR(VLOOKUP($B32,[1]NUM3C!$G$3:$T$130,11,FALSE),0)</f>
        <v>0</v>
      </c>
      <c r="O32" s="105">
        <f>IFERROR(VLOOKUP($B32,[1]NUM3C!$G$3:$T$130,12,FALSE),0)</f>
        <v>0</v>
      </c>
      <c r="P32" s="105">
        <f>IFERROR(VLOOKUP($B32,[1]NUM3C!$G$3:$T$130,13,FALSE),0)</f>
        <v>0</v>
      </c>
      <c r="Q32" s="99">
        <f t="shared" si="2"/>
        <v>0</v>
      </c>
      <c r="R32" s="118"/>
      <c r="S32" s="118"/>
    </row>
    <row r="33" spans="1:19" x14ac:dyDescent="0.25">
      <c r="A33" s="11" t="s">
        <v>39</v>
      </c>
      <c r="B33" s="63" t="s">
        <v>46</v>
      </c>
      <c r="C33" s="4"/>
      <c r="D33" s="4"/>
      <c r="E33" s="105">
        <f>IFERROR(VLOOKUP($B33,[1]NUM3C!$G$3:$T$130,2,FALSE),0)</f>
        <v>1</v>
      </c>
      <c r="F33" s="105">
        <f>IFERROR(VLOOKUP($B33,[1]NUM3C!$G$3:$T$130,3,FALSE),0)</f>
        <v>0</v>
      </c>
      <c r="G33" s="105">
        <f>IFERROR(VLOOKUP($B33,[1]NUM3C!$G$3:$T$130,4,FALSE),0)</f>
        <v>2</v>
      </c>
      <c r="H33" s="105">
        <f>IFERROR(VLOOKUP($B33,[1]NUM3C!$G$3:$T$130,5,FALSE),0)</f>
        <v>2</v>
      </c>
      <c r="I33" s="105">
        <f>IFERROR(VLOOKUP($B33,[1]NUM3C!$G$3:$T$130,6,FALSE),0)</f>
        <v>0</v>
      </c>
      <c r="J33" s="105">
        <f>IFERROR(VLOOKUP($B33,[1]NUM3C!$G$3:$T$130,7,FALSE),0)</f>
        <v>7</v>
      </c>
      <c r="K33" s="105">
        <f>IFERROR(VLOOKUP($B33,[1]NUM3C!$G$3:$T$130,8,FALSE),0)</f>
        <v>10</v>
      </c>
      <c r="L33" s="105">
        <f>IFERROR(VLOOKUP($B33,[1]NUM3C!$G$3:$T$130,9,FALSE),0)</f>
        <v>6</v>
      </c>
      <c r="M33" s="105">
        <f>IFERROR(VLOOKUP($B33,[1]NUM3C!$G$3:$T$130,10,FALSE),0)</f>
        <v>0</v>
      </c>
      <c r="N33" s="105">
        <f>IFERROR(VLOOKUP($B33,[1]NUM3C!$G$3:$T$130,11,FALSE),0)</f>
        <v>0</v>
      </c>
      <c r="O33" s="105">
        <f>IFERROR(VLOOKUP($B33,[1]NUM3C!$G$3:$T$130,12,FALSE),0)</f>
        <v>0</v>
      </c>
      <c r="P33" s="105">
        <f>IFERROR(VLOOKUP($B33,[1]NUM3C!$G$3:$T$130,13,FALSE),0)</f>
        <v>0</v>
      </c>
      <c r="Q33" s="99">
        <f t="shared" si="2"/>
        <v>28</v>
      </c>
      <c r="R33" s="118"/>
      <c r="S33" s="118"/>
    </row>
    <row r="34" spans="1:19" x14ac:dyDescent="0.25">
      <c r="A34" s="11" t="s">
        <v>39</v>
      </c>
      <c r="B34" s="63" t="s">
        <v>47</v>
      </c>
      <c r="C34" s="4"/>
      <c r="D34" s="4"/>
      <c r="E34" s="105">
        <f>IFERROR(VLOOKUP($B34,[1]NUM3C!$G$3:$T$130,2,FALSE),0)</f>
        <v>7</v>
      </c>
      <c r="F34" s="105">
        <f>IFERROR(VLOOKUP($B34,[1]NUM3C!$G$3:$T$130,3,FALSE),0)</f>
        <v>6</v>
      </c>
      <c r="G34" s="105">
        <f>IFERROR(VLOOKUP($B34,[1]NUM3C!$G$3:$T$130,4,FALSE),0)</f>
        <v>12</v>
      </c>
      <c r="H34" s="105">
        <f>IFERROR(VLOOKUP($B34,[1]NUM3C!$G$3:$T$130,5,FALSE),0)</f>
        <v>19</v>
      </c>
      <c r="I34" s="105">
        <f>IFERROR(VLOOKUP($B34,[1]NUM3C!$G$3:$T$130,6,FALSE),0)</f>
        <v>22</v>
      </c>
      <c r="J34" s="105">
        <f>IFERROR(VLOOKUP($B34,[1]NUM3C!$G$3:$T$130,7,FALSE),0)</f>
        <v>29</v>
      </c>
      <c r="K34" s="105">
        <f>IFERROR(VLOOKUP($B34,[1]NUM3C!$G$3:$T$130,8,FALSE),0)</f>
        <v>12</v>
      </c>
      <c r="L34" s="105">
        <f>IFERROR(VLOOKUP($B34,[1]NUM3C!$G$3:$T$130,9,FALSE),0)</f>
        <v>6</v>
      </c>
      <c r="M34" s="105">
        <f>IFERROR(VLOOKUP($B34,[1]NUM3C!$G$3:$T$130,10,FALSE),0)</f>
        <v>0</v>
      </c>
      <c r="N34" s="105">
        <f>IFERROR(VLOOKUP($B34,[1]NUM3C!$G$3:$T$130,11,FALSE),0)</f>
        <v>0</v>
      </c>
      <c r="O34" s="105">
        <f>IFERROR(VLOOKUP($B34,[1]NUM3C!$G$3:$T$130,12,FALSE),0)</f>
        <v>0</v>
      </c>
      <c r="P34" s="105">
        <f>IFERROR(VLOOKUP($B34,[1]NUM3C!$G$3:$T$130,13,FALSE),0)</f>
        <v>0</v>
      </c>
      <c r="Q34" s="99">
        <f t="shared" si="2"/>
        <v>113</v>
      </c>
      <c r="R34" s="118"/>
      <c r="S34" s="118"/>
    </row>
    <row r="35" spans="1:19" x14ac:dyDescent="0.25">
      <c r="A35" s="11" t="s">
        <v>39</v>
      </c>
      <c r="B35" s="63" t="s">
        <v>48</v>
      </c>
      <c r="C35" s="4"/>
      <c r="D35" s="4"/>
      <c r="E35" s="105">
        <f>IFERROR(VLOOKUP($B35,[1]NUM3C!$G$3:$T$130,2,FALSE),0)</f>
        <v>0</v>
      </c>
      <c r="F35" s="105">
        <f>IFERROR(VLOOKUP($B35,[1]NUM3C!$G$3:$T$130,3,FALSE),0)</f>
        <v>0</v>
      </c>
      <c r="G35" s="105">
        <f>IFERROR(VLOOKUP($B35,[1]NUM3C!$G$3:$T$130,4,FALSE),0)</f>
        <v>0</v>
      </c>
      <c r="H35" s="105">
        <f>IFERROR(VLOOKUP($B35,[1]NUM3C!$G$3:$T$130,5,FALSE),0)</f>
        <v>0</v>
      </c>
      <c r="I35" s="105">
        <f>IFERROR(VLOOKUP($B35,[1]NUM3C!$G$3:$T$130,6,FALSE),0)</f>
        <v>0</v>
      </c>
      <c r="J35" s="105">
        <f>IFERROR(VLOOKUP($B35,[1]NUM3C!$G$3:$T$130,7,FALSE),0)</f>
        <v>1</v>
      </c>
      <c r="K35" s="105">
        <f>IFERROR(VLOOKUP($B35,[1]NUM3C!$G$3:$T$130,8,FALSE),0)</f>
        <v>0</v>
      </c>
      <c r="L35" s="105">
        <f>IFERROR(VLOOKUP($B35,[1]NUM3C!$G$3:$T$130,9,FALSE),0)</f>
        <v>0</v>
      </c>
      <c r="M35" s="105">
        <f>IFERROR(VLOOKUP($B35,[1]NUM3C!$G$3:$T$130,10,FALSE),0)</f>
        <v>0</v>
      </c>
      <c r="N35" s="105">
        <f>IFERROR(VLOOKUP($B35,[1]NUM3C!$G$3:$T$130,11,FALSE),0)</f>
        <v>0</v>
      </c>
      <c r="O35" s="105">
        <f>IFERROR(VLOOKUP($B35,[1]NUM3C!$G$3:$T$130,12,FALSE),0)</f>
        <v>0</v>
      </c>
      <c r="P35" s="105">
        <f>IFERROR(VLOOKUP($B35,[1]NUM3C!$G$3:$T$130,13,FALSE),0)</f>
        <v>0</v>
      </c>
      <c r="Q35" s="99">
        <f t="shared" si="2"/>
        <v>1</v>
      </c>
      <c r="R35" s="118"/>
      <c r="S35" s="118"/>
    </row>
    <row r="36" spans="1:19" x14ac:dyDescent="0.25">
      <c r="A36" s="11" t="s">
        <v>39</v>
      </c>
      <c r="B36" s="63" t="s">
        <v>49</v>
      </c>
      <c r="C36" s="4"/>
      <c r="D36" s="4"/>
      <c r="E36" s="105">
        <f>IFERROR(VLOOKUP($B36,[1]NUM3C!$G$3:$T$130,2,FALSE),0)</f>
        <v>3</v>
      </c>
      <c r="F36" s="105">
        <f>IFERROR(VLOOKUP($B36,[1]NUM3C!$G$3:$T$130,3,FALSE),0)</f>
        <v>9</v>
      </c>
      <c r="G36" s="105">
        <f>IFERROR(VLOOKUP($B36,[1]NUM3C!$G$3:$T$130,4,FALSE),0)</f>
        <v>4</v>
      </c>
      <c r="H36" s="105">
        <f>IFERROR(VLOOKUP($B36,[1]NUM3C!$G$3:$T$130,5,FALSE),0)</f>
        <v>4</v>
      </c>
      <c r="I36" s="105">
        <f>IFERROR(VLOOKUP($B36,[1]NUM3C!$G$3:$T$130,6,FALSE),0)</f>
        <v>23</v>
      </c>
      <c r="J36" s="105">
        <f>IFERROR(VLOOKUP($B36,[1]NUM3C!$G$3:$T$130,7,FALSE),0)</f>
        <v>6</v>
      </c>
      <c r="K36" s="105">
        <f>IFERROR(VLOOKUP($B36,[1]NUM3C!$G$3:$T$130,8,FALSE),0)</f>
        <v>5</v>
      </c>
      <c r="L36" s="105">
        <f>IFERROR(VLOOKUP($B36,[1]NUM3C!$G$3:$T$130,9,FALSE),0)</f>
        <v>5</v>
      </c>
      <c r="M36" s="105">
        <f>IFERROR(VLOOKUP($B36,[1]NUM3C!$G$3:$T$130,10,FALSE),0)</f>
        <v>2</v>
      </c>
      <c r="N36" s="105">
        <f>IFERROR(VLOOKUP($B36,[1]NUM3C!$G$3:$T$130,11,FALSE),0)</f>
        <v>1</v>
      </c>
      <c r="O36" s="105">
        <f>IFERROR(VLOOKUP($B36,[1]NUM3C!$G$3:$T$130,12,FALSE),0)</f>
        <v>1</v>
      </c>
      <c r="P36" s="105">
        <f>IFERROR(VLOOKUP($B36,[1]NUM3C!$G$3:$T$130,13,FALSE),0)</f>
        <v>0</v>
      </c>
      <c r="Q36" s="99">
        <f t="shared" si="2"/>
        <v>63</v>
      </c>
      <c r="R36" s="118"/>
      <c r="S36" s="118"/>
    </row>
    <row r="37" spans="1:19" x14ac:dyDescent="0.25">
      <c r="A37" s="11" t="s">
        <v>39</v>
      </c>
      <c r="B37" s="3" t="s">
        <v>50</v>
      </c>
      <c r="C37" s="4"/>
      <c r="D37" s="4"/>
      <c r="E37" s="105">
        <f>IFERROR(VLOOKUP($B37,[1]NUM3C!$G$3:$T$130,2,FALSE),0)</f>
        <v>11</v>
      </c>
      <c r="F37" s="105">
        <f>IFERROR(VLOOKUP($B37,[1]NUM3C!$G$3:$T$130,3,FALSE),0)</f>
        <v>15</v>
      </c>
      <c r="G37" s="105">
        <f>IFERROR(VLOOKUP($B37,[1]NUM3C!$G$3:$T$130,4,FALSE),0)</f>
        <v>8</v>
      </c>
      <c r="H37" s="105">
        <f>IFERROR(VLOOKUP($B37,[1]NUM3C!$G$3:$T$130,5,FALSE),0)</f>
        <v>11</v>
      </c>
      <c r="I37" s="105">
        <f>IFERROR(VLOOKUP($B37,[1]NUM3C!$G$3:$T$130,6,FALSE),0)</f>
        <v>5</v>
      </c>
      <c r="J37" s="105">
        <f>IFERROR(VLOOKUP($B37,[1]NUM3C!$G$3:$T$130,7,FALSE),0)</f>
        <v>14</v>
      </c>
      <c r="K37" s="105">
        <f>IFERROR(VLOOKUP($B37,[1]NUM3C!$G$3:$T$130,8,FALSE),0)</f>
        <v>8</v>
      </c>
      <c r="L37" s="105">
        <f>IFERROR(VLOOKUP($B37,[1]NUM3C!$G$3:$T$130,9,FALSE),0)</f>
        <v>2</v>
      </c>
      <c r="M37" s="105">
        <f>IFERROR(VLOOKUP($B37,[1]NUM3C!$G$3:$T$130,10,FALSE),0)</f>
        <v>3</v>
      </c>
      <c r="N37" s="105">
        <f>IFERROR(VLOOKUP($B37,[1]NUM3C!$G$3:$T$130,11,FALSE),0)</f>
        <v>6</v>
      </c>
      <c r="O37" s="105">
        <f>IFERROR(VLOOKUP($B37,[1]NUM3C!$G$3:$T$130,12,FALSE),0)</f>
        <v>0</v>
      </c>
      <c r="P37" s="105">
        <f>IFERROR(VLOOKUP($B37,[1]NUM3C!$G$3:$T$130,13,FALSE),0)</f>
        <v>2</v>
      </c>
      <c r="Q37" s="99">
        <f t="shared" si="2"/>
        <v>85</v>
      </c>
      <c r="R37" s="118"/>
      <c r="S37" s="118"/>
    </row>
    <row r="38" spans="1:19" x14ac:dyDescent="0.25">
      <c r="A38" s="11" t="s">
        <v>39</v>
      </c>
      <c r="B38" s="2" t="s">
        <v>301</v>
      </c>
      <c r="C38" s="4"/>
      <c r="D38" s="4"/>
      <c r="E38" s="105">
        <f>IFERROR(VLOOKUP($B38,[1]NUM3C!$G$3:$T$130,2,FALSE),0)</f>
        <v>0</v>
      </c>
      <c r="F38" s="105">
        <f>IFERROR(VLOOKUP($B38,[1]NUM3C!$G$3:$T$130,3,FALSE),0)</f>
        <v>0</v>
      </c>
      <c r="G38" s="105">
        <f>IFERROR(VLOOKUP($B38,[1]NUM3C!$G$3:$T$130,4,FALSE),0)</f>
        <v>0</v>
      </c>
      <c r="H38" s="105">
        <f>IFERROR(VLOOKUP($B38,[1]NUM3C!$G$3:$T$130,5,FALSE),0)</f>
        <v>0</v>
      </c>
      <c r="I38" s="105">
        <f>IFERROR(VLOOKUP($B38,[1]NUM3C!$G$3:$T$130,6,FALSE),0)</f>
        <v>0</v>
      </c>
      <c r="J38" s="105">
        <f>IFERROR(VLOOKUP($B38,[1]NUM3C!$G$3:$T$130,7,FALSE),0)</f>
        <v>0</v>
      </c>
      <c r="K38" s="105">
        <f>IFERROR(VLOOKUP($B38,[1]NUM3C!$G$3:$T$130,8,FALSE),0)</f>
        <v>0</v>
      </c>
      <c r="L38" s="105">
        <f>IFERROR(VLOOKUP($B38,[1]NUM3C!$G$3:$T$130,9,FALSE),0)</f>
        <v>6</v>
      </c>
      <c r="M38" s="105">
        <f>IFERROR(VLOOKUP($B38,[1]NUM3C!$G$3:$T$130,10,FALSE),0)</f>
        <v>10</v>
      </c>
      <c r="N38" s="105">
        <f>IFERROR(VLOOKUP($B38,[1]NUM3C!$G$3:$T$130,11,FALSE),0)</f>
        <v>17</v>
      </c>
      <c r="O38" s="105">
        <f>IFERROR(VLOOKUP($B38,[1]NUM3C!$G$3:$T$130,12,FALSE),0)</f>
        <v>3</v>
      </c>
      <c r="P38" s="105">
        <f>IFERROR(VLOOKUP($B38,[1]NUM3C!$G$3:$T$130,13,FALSE),0)</f>
        <v>2</v>
      </c>
      <c r="Q38" s="99">
        <f>SUM(E38:P38)</f>
        <v>38</v>
      </c>
      <c r="R38" s="118"/>
      <c r="S38" s="118"/>
    </row>
    <row r="39" spans="1:19" x14ac:dyDescent="0.25">
      <c r="A39" s="11" t="s">
        <v>39</v>
      </c>
      <c r="B39" s="2" t="s">
        <v>302</v>
      </c>
      <c r="C39" s="4"/>
      <c r="D39" s="4"/>
      <c r="E39" s="105">
        <f>IFERROR(VLOOKUP($B39,[1]NUM3C!$G$3:$T$130,2,FALSE),0)</f>
        <v>0</v>
      </c>
      <c r="F39" s="105">
        <f>IFERROR(VLOOKUP($B39,[1]NUM3C!$G$3:$T$130,3,FALSE),0)</f>
        <v>0</v>
      </c>
      <c r="G39" s="105">
        <f>IFERROR(VLOOKUP($B39,[1]NUM3C!$G$3:$T$130,4,FALSE),0)</f>
        <v>0</v>
      </c>
      <c r="H39" s="105">
        <f>IFERROR(VLOOKUP($B39,[1]NUM3C!$G$3:$T$130,5,FALSE),0)</f>
        <v>0</v>
      </c>
      <c r="I39" s="105">
        <f>IFERROR(VLOOKUP($B39,[1]NUM3C!$G$3:$T$130,6,FALSE),0)</f>
        <v>0</v>
      </c>
      <c r="J39" s="105">
        <f>IFERROR(VLOOKUP($B39,[1]NUM3C!$G$3:$T$130,7,FALSE),0)</f>
        <v>0</v>
      </c>
      <c r="K39" s="105">
        <f>IFERROR(VLOOKUP($B39,[1]NUM3C!$G$3:$T$130,8,FALSE),0)</f>
        <v>0</v>
      </c>
      <c r="L39" s="105">
        <f>IFERROR(VLOOKUP($B39,[1]NUM3C!$G$3:$T$130,9,FALSE),0)</f>
        <v>0</v>
      </c>
      <c r="M39" s="105">
        <f>IFERROR(VLOOKUP($B39,[1]NUM3C!$G$3:$T$130,10,FALSE),0)</f>
        <v>5</v>
      </c>
      <c r="N39" s="105">
        <f>IFERROR(VLOOKUP($B39,[1]NUM3C!$G$3:$T$130,11,FALSE),0)</f>
        <v>5</v>
      </c>
      <c r="O39" s="105">
        <f>IFERROR(VLOOKUP($B39,[1]NUM3C!$G$3:$T$130,12,FALSE),0)</f>
        <v>4</v>
      </c>
      <c r="P39" s="105">
        <f>IFERROR(VLOOKUP($B39,[1]NUM3C!$G$3:$T$130,13,FALSE),0)</f>
        <v>1</v>
      </c>
      <c r="Q39" s="99">
        <f>SUM(E39:P39)</f>
        <v>15</v>
      </c>
      <c r="R39" s="118"/>
      <c r="S39" s="118"/>
    </row>
    <row r="40" spans="1:19" ht="15.75" thickBot="1" x14ac:dyDescent="0.3">
      <c r="A40" s="137" t="s">
        <v>231</v>
      </c>
      <c r="B40" s="138"/>
      <c r="C40" s="57">
        <f>D40/'Metas Muni'!K6</f>
        <v>0.93507554103715806</v>
      </c>
      <c r="D40" s="58">
        <f>Q40/R40</f>
        <v>0.73870967741935489</v>
      </c>
      <c r="E40" s="117">
        <f>SUM(E27:E39)</f>
        <v>211</v>
      </c>
      <c r="F40" s="117">
        <f t="shared" ref="F40:P40" si="3">SUM(F27:F39)</f>
        <v>212</v>
      </c>
      <c r="G40" s="117">
        <f t="shared" si="3"/>
        <v>187</v>
      </c>
      <c r="H40" s="117">
        <f t="shared" si="3"/>
        <v>214</v>
      </c>
      <c r="I40" s="117">
        <f t="shared" si="3"/>
        <v>215</v>
      </c>
      <c r="J40" s="117">
        <f t="shared" si="3"/>
        <v>206</v>
      </c>
      <c r="K40" s="117">
        <f t="shared" si="3"/>
        <v>169</v>
      </c>
      <c r="L40" s="117">
        <f t="shared" si="3"/>
        <v>353</v>
      </c>
      <c r="M40" s="117">
        <f t="shared" si="3"/>
        <v>125</v>
      </c>
      <c r="N40" s="117">
        <f t="shared" si="3"/>
        <v>181</v>
      </c>
      <c r="O40" s="117">
        <f t="shared" si="3"/>
        <v>120</v>
      </c>
      <c r="P40" s="117">
        <f t="shared" si="3"/>
        <v>97</v>
      </c>
      <c r="Q40" s="101">
        <f>SUM(Q27:Q39)</f>
        <v>2290</v>
      </c>
      <c r="R40" s="184">
        <v>3100</v>
      </c>
      <c r="S40" s="184"/>
    </row>
    <row r="41" spans="1:19" ht="15.75" thickBot="1" x14ac:dyDescent="0.3">
      <c r="A41" s="12" t="s">
        <v>52</v>
      </c>
      <c r="B41" s="63" t="s">
        <v>53</v>
      </c>
      <c r="C41" s="59"/>
      <c r="D41"/>
      <c r="E41" s="105">
        <f>IFERROR(VLOOKUP($B41,[1]NUM3C!$G$3:$T$130,2,FALSE),0)</f>
        <v>0</v>
      </c>
      <c r="F41" s="105">
        <f>IFERROR(VLOOKUP($B41,[1]NUM3C!$G$3:$T$130,3,FALSE),0)</f>
        <v>0</v>
      </c>
      <c r="G41" s="105">
        <f>IFERROR(VLOOKUP($B41,[1]NUM3C!$G$3:$T$130,4,FALSE),0)</f>
        <v>0</v>
      </c>
      <c r="H41" s="105">
        <f>IFERROR(VLOOKUP($B41,[1]NUM3C!$G$3:$T$130,5,FALSE),0)</f>
        <v>0</v>
      </c>
      <c r="I41" s="105">
        <f>IFERROR(VLOOKUP($B41,[1]NUM3C!$G$3:$T$130,6,FALSE),0)</f>
        <v>3</v>
      </c>
      <c r="J41" s="105">
        <f>IFERROR(VLOOKUP($B41,[1]NUM3C!$G$3:$T$130,7,FALSE),0)</f>
        <v>6</v>
      </c>
      <c r="K41" s="105">
        <f>IFERROR(VLOOKUP($B41,[1]NUM3C!$G$3:$T$130,8,FALSE),0)</f>
        <v>0</v>
      </c>
      <c r="L41" s="105">
        <f>IFERROR(VLOOKUP($B41,[1]NUM3C!$G$3:$T$130,9,FALSE),0)</f>
        <v>5</v>
      </c>
      <c r="M41" s="105">
        <f>IFERROR(VLOOKUP($B41,[1]NUM3C!$G$3:$T$130,10,FALSE),0)</f>
        <v>0</v>
      </c>
      <c r="N41" s="105">
        <f>IFERROR(VLOOKUP($B41,[1]NUM3C!$G$3:$T$130,11,FALSE),0)</f>
        <v>0</v>
      </c>
      <c r="O41" s="105">
        <f>IFERROR(VLOOKUP($B41,[1]NUM3C!$G$3:$T$130,12,FALSE),0)</f>
        <v>0</v>
      </c>
      <c r="P41" s="105">
        <f>IFERROR(VLOOKUP($B41,[1]NUM3C!$G$3:$T$130,13,FALSE),0)</f>
        <v>0</v>
      </c>
      <c r="Q41" s="99">
        <f t="shared" si="2"/>
        <v>14</v>
      </c>
      <c r="R41" s="186"/>
      <c r="S41" s="186"/>
    </row>
    <row r="42" spans="1:19" ht="15.75" thickBot="1" x14ac:dyDescent="0.3">
      <c r="A42" s="12" t="s">
        <v>52</v>
      </c>
      <c r="B42" s="63" t="s">
        <v>54</v>
      </c>
      <c r="C42" s="59"/>
      <c r="D42"/>
      <c r="E42" s="105">
        <f>IFERROR(VLOOKUP($B42,[1]NUM3C!$G$3:$T$130,2,FALSE),0)</f>
        <v>0</v>
      </c>
      <c r="F42" s="105">
        <f>IFERROR(VLOOKUP($B42,[1]NUM3C!$G$3:$T$130,3,FALSE),0)</f>
        <v>0</v>
      </c>
      <c r="G42" s="105">
        <f>IFERROR(VLOOKUP($B42,[1]NUM3C!$G$3:$T$130,4,FALSE),0)</f>
        <v>0</v>
      </c>
      <c r="H42" s="105">
        <f>IFERROR(VLOOKUP($B42,[1]NUM3C!$G$3:$T$130,5,FALSE),0)</f>
        <v>0</v>
      </c>
      <c r="I42" s="105">
        <f>IFERROR(VLOOKUP($B42,[1]NUM3C!$G$3:$T$130,6,FALSE),0)</f>
        <v>0</v>
      </c>
      <c r="J42" s="105">
        <f>IFERROR(VLOOKUP($B42,[1]NUM3C!$G$3:$T$130,7,FALSE),0)</f>
        <v>3</v>
      </c>
      <c r="K42" s="105">
        <f>IFERROR(VLOOKUP($B42,[1]NUM3C!$G$3:$T$130,8,FALSE),0)</f>
        <v>1</v>
      </c>
      <c r="L42" s="105">
        <f>IFERROR(VLOOKUP($B42,[1]NUM3C!$G$3:$T$130,9,FALSE),0)</f>
        <v>7</v>
      </c>
      <c r="M42" s="105">
        <f>IFERROR(VLOOKUP($B42,[1]NUM3C!$G$3:$T$130,10,FALSE),0)</f>
        <v>1</v>
      </c>
      <c r="N42" s="105">
        <f>IFERROR(VLOOKUP($B42,[1]NUM3C!$G$3:$T$130,11,FALSE),0)</f>
        <v>0</v>
      </c>
      <c r="O42" s="105">
        <f>IFERROR(VLOOKUP($B42,[1]NUM3C!$G$3:$T$130,12,FALSE),0)</f>
        <v>0</v>
      </c>
      <c r="P42" s="105">
        <f>IFERROR(VLOOKUP($B42,[1]NUM3C!$G$3:$T$130,13,FALSE),0)</f>
        <v>0</v>
      </c>
      <c r="Q42" s="99">
        <f t="shared" si="2"/>
        <v>12</v>
      </c>
      <c r="R42" s="186"/>
      <c r="S42" s="186"/>
    </row>
    <row r="43" spans="1:19" ht="15.75" thickBot="1" x14ac:dyDescent="0.3">
      <c r="A43" s="12" t="s">
        <v>52</v>
      </c>
      <c r="B43" s="63" t="s">
        <v>55</v>
      </c>
      <c r="C43"/>
      <c r="D43"/>
      <c r="E43" s="105">
        <f>IFERROR(VLOOKUP($B43,[1]NUM3C!$G$3:$T$130,2,FALSE),0)</f>
        <v>0</v>
      </c>
      <c r="F43" s="105">
        <f>IFERROR(VLOOKUP($B43,[1]NUM3C!$G$3:$T$130,3,FALSE),0)</f>
        <v>0</v>
      </c>
      <c r="G43" s="105">
        <f>IFERROR(VLOOKUP($B43,[1]NUM3C!$G$3:$T$130,4,FALSE),0)</f>
        <v>0</v>
      </c>
      <c r="H43" s="105">
        <f>IFERROR(VLOOKUP($B43,[1]NUM3C!$G$3:$T$130,5,FALSE),0)</f>
        <v>0</v>
      </c>
      <c r="I43" s="105">
        <f>IFERROR(VLOOKUP($B43,[1]NUM3C!$G$3:$T$130,6,FALSE),0)</f>
        <v>4</v>
      </c>
      <c r="J43" s="105">
        <f>IFERROR(VLOOKUP($B43,[1]NUM3C!$G$3:$T$130,7,FALSE),0)</f>
        <v>1</v>
      </c>
      <c r="K43" s="105">
        <f>IFERROR(VLOOKUP($B43,[1]NUM3C!$G$3:$T$130,8,FALSE),0)</f>
        <v>1</v>
      </c>
      <c r="L43" s="105">
        <f>IFERROR(VLOOKUP($B43,[1]NUM3C!$G$3:$T$130,9,FALSE),0)</f>
        <v>7</v>
      </c>
      <c r="M43" s="105">
        <f>IFERROR(VLOOKUP($B43,[1]NUM3C!$G$3:$T$130,10,FALSE),0)</f>
        <v>1</v>
      </c>
      <c r="N43" s="105">
        <f>IFERROR(VLOOKUP($B43,[1]NUM3C!$G$3:$T$130,11,FALSE),0)</f>
        <v>0</v>
      </c>
      <c r="O43" s="105">
        <f>IFERROR(VLOOKUP($B43,[1]NUM3C!$G$3:$T$130,12,FALSE),0)</f>
        <v>0</v>
      </c>
      <c r="P43" s="105">
        <f>IFERROR(VLOOKUP($B43,[1]NUM3C!$G$3:$T$130,13,FALSE),0)</f>
        <v>0</v>
      </c>
      <c r="Q43" s="99">
        <f t="shared" si="2"/>
        <v>14</v>
      </c>
      <c r="R43" s="186"/>
      <c r="S43" s="186"/>
    </row>
    <row r="44" spans="1:19" ht="15.75" thickBot="1" x14ac:dyDescent="0.3">
      <c r="A44" s="12" t="s">
        <v>52</v>
      </c>
      <c r="B44" s="63" t="s">
        <v>56</v>
      </c>
      <c r="C44" s="66"/>
      <c r="D44"/>
      <c r="E44" s="105">
        <f>IFERROR(VLOOKUP($B44,[1]NUM3C!$G$3:$T$130,2,FALSE),0)</f>
        <v>0</v>
      </c>
      <c r="F44" s="105">
        <f>IFERROR(VLOOKUP($B44,[1]NUM3C!$G$3:$T$130,3,FALSE),0)</f>
        <v>0</v>
      </c>
      <c r="G44" s="105">
        <f>IFERROR(VLOOKUP($B44,[1]NUM3C!$G$3:$T$130,4,FALSE),0)</f>
        <v>0</v>
      </c>
      <c r="H44" s="105">
        <f>IFERROR(VLOOKUP($B44,[1]NUM3C!$G$3:$T$130,5,FALSE),0)</f>
        <v>0</v>
      </c>
      <c r="I44" s="105">
        <f>IFERROR(VLOOKUP($B44,[1]NUM3C!$G$3:$T$130,6,FALSE),0)</f>
        <v>1</v>
      </c>
      <c r="J44" s="105">
        <f>IFERROR(VLOOKUP($B44,[1]NUM3C!$G$3:$T$130,7,FALSE),0)</f>
        <v>0</v>
      </c>
      <c r="K44" s="105">
        <f>IFERROR(VLOOKUP($B44,[1]NUM3C!$G$3:$T$130,8,FALSE),0)</f>
        <v>0</v>
      </c>
      <c r="L44" s="105">
        <f>IFERROR(VLOOKUP($B44,[1]NUM3C!$G$3:$T$130,9,FALSE),0)</f>
        <v>7</v>
      </c>
      <c r="M44" s="105">
        <f>IFERROR(VLOOKUP($B44,[1]NUM3C!$G$3:$T$130,10,FALSE),0)</f>
        <v>1</v>
      </c>
      <c r="N44" s="105">
        <f>IFERROR(VLOOKUP($B44,[1]NUM3C!$G$3:$T$130,11,FALSE),0)</f>
        <v>0</v>
      </c>
      <c r="O44" s="105">
        <f>IFERROR(VLOOKUP($B44,[1]NUM3C!$G$3:$T$130,12,FALSE),0)</f>
        <v>0</v>
      </c>
      <c r="P44" s="105">
        <f>IFERROR(VLOOKUP($B44,[1]NUM3C!$G$3:$T$130,13,FALSE),0)</f>
        <v>0</v>
      </c>
      <c r="Q44" s="99">
        <f t="shared" si="2"/>
        <v>9</v>
      </c>
      <c r="R44" s="186"/>
      <c r="S44" s="186"/>
    </row>
    <row r="45" spans="1:19" ht="15.75" thickBot="1" x14ac:dyDescent="0.3">
      <c r="A45" s="151" t="s">
        <v>57</v>
      </c>
      <c r="B45" s="152"/>
      <c r="C45" s="57">
        <f>D45/'Metas Muni'!K7</f>
        <v>1</v>
      </c>
      <c r="D45" s="58">
        <f>Q45/R45</f>
        <v>0.875</v>
      </c>
      <c r="E45" s="60">
        <f t="shared" ref="E45:Q45" si="4">SUM(E41:E44)</f>
        <v>0</v>
      </c>
      <c r="F45" s="60">
        <f t="shared" si="4"/>
        <v>0</v>
      </c>
      <c r="G45" s="60">
        <f t="shared" si="4"/>
        <v>0</v>
      </c>
      <c r="H45" s="60">
        <f t="shared" si="4"/>
        <v>0</v>
      </c>
      <c r="I45" s="60">
        <f t="shared" si="4"/>
        <v>8</v>
      </c>
      <c r="J45" s="60">
        <f t="shared" si="4"/>
        <v>10</v>
      </c>
      <c r="K45" s="60">
        <f t="shared" si="4"/>
        <v>2</v>
      </c>
      <c r="L45" s="60">
        <f t="shared" si="4"/>
        <v>26</v>
      </c>
      <c r="M45" s="60">
        <f t="shared" si="4"/>
        <v>3</v>
      </c>
      <c r="N45" s="60">
        <f t="shared" si="4"/>
        <v>0</v>
      </c>
      <c r="O45" s="60">
        <f>SUM(O41:O44)</f>
        <v>0</v>
      </c>
      <c r="P45" s="60">
        <f>SUM(P41:P44)</f>
        <v>0</v>
      </c>
      <c r="Q45" s="60">
        <f t="shared" si="4"/>
        <v>49</v>
      </c>
      <c r="R45" s="184">
        <v>56</v>
      </c>
      <c r="S45" s="184"/>
    </row>
    <row r="46" spans="1:19" ht="15.75" thickBot="1" x14ac:dyDescent="0.3">
      <c r="A46" s="12" t="s">
        <v>58</v>
      </c>
      <c r="B46" s="63" t="s">
        <v>59</v>
      </c>
      <c r="C46"/>
      <c r="D46"/>
      <c r="E46" s="105">
        <f>IFERROR(VLOOKUP($B46,[1]NUM3C!$G$3:$T$130,2,FALSE),0)</f>
        <v>0</v>
      </c>
      <c r="F46" s="105">
        <f>IFERROR(VLOOKUP($B46,[1]NUM3C!$G$3:$T$130,3,FALSE),0)</f>
        <v>0</v>
      </c>
      <c r="G46" s="105">
        <f>IFERROR(VLOOKUP($B46,[1]NUM3C!$G$3:$T$130,4,FALSE),0)</f>
        <v>0</v>
      </c>
      <c r="H46" s="105">
        <f>IFERROR(VLOOKUP($B46,[1]NUM3C!$G$3:$T$130,5,FALSE),0)</f>
        <v>4</v>
      </c>
      <c r="I46" s="105">
        <f>IFERROR(VLOOKUP($B46,[1]NUM3C!$G$3:$T$130,6,FALSE),0)</f>
        <v>2</v>
      </c>
      <c r="J46" s="105">
        <f>IFERROR(VLOOKUP($B46,[1]NUM3C!$G$3:$T$130,7,FALSE),0)</f>
        <v>3</v>
      </c>
      <c r="K46" s="105">
        <f>IFERROR(VLOOKUP($B46,[1]NUM3C!$G$3:$T$130,8,FALSE),0)</f>
        <v>2</v>
      </c>
      <c r="L46" s="105">
        <f>IFERROR(VLOOKUP($B46,[1]NUM3C!$G$3:$T$130,9,FALSE),0)</f>
        <v>1</v>
      </c>
      <c r="M46" s="105">
        <f>IFERROR(VLOOKUP($B46,[1]NUM3C!$G$3:$T$130,10,FALSE),0)</f>
        <v>2</v>
      </c>
      <c r="N46" s="105">
        <f>IFERROR(VLOOKUP($B46,[1]NUM3C!$G$3:$T$130,11,FALSE),0)</f>
        <v>9</v>
      </c>
      <c r="O46" s="105">
        <f>IFERROR(VLOOKUP($B46,[1]NUM3C!$G$3:$T$130,12,FALSE),0)</f>
        <v>2</v>
      </c>
      <c r="P46" s="105">
        <f>IFERROR(VLOOKUP($B46,[1]NUM3C!$G$3:$T$130,13,FALSE),0)</f>
        <v>0</v>
      </c>
      <c r="Q46" s="99">
        <f t="shared" si="2"/>
        <v>25</v>
      </c>
      <c r="R46" s="186"/>
      <c r="S46" s="186"/>
    </row>
    <row r="47" spans="1:19" ht="15.75" thickBot="1" x14ac:dyDescent="0.3">
      <c r="A47" s="12" t="s">
        <v>58</v>
      </c>
      <c r="B47" s="63" t="s">
        <v>60</v>
      </c>
      <c r="C47"/>
      <c r="D47"/>
      <c r="E47" s="105">
        <f>IFERROR(VLOOKUP($B47,[1]NUM3C!$G$3:$T$130,2,FALSE),0)</f>
        <v>0</v>
      </c>
      <c r="F47" s="105">
        <f>IFERROR(VLOOKUP($B47,[1]NUM3C!$G$3:$T$130,3,FALSE),0)</f>
        <v>0</v>
      </c>
      <c r="G47" s="105">
        <f>IFERROR(VLOOKUP($B47,[1]NUM3C!$G$3:$T$130,4,FALSE),0)</f>
        <v>1</v>
      </c>
      <c r="H47" s="105">
        <f>IFERROR(VLOOKUP($B47,[1]NUM3C!$G$3:$T$130,5,FALSE),0)</f>
        <v>2</v>
      </c>
      <c r="I47" s="105">
        <f>IFERROR(VLOOKUP($B47,[1]NUM3C!$G$3:$T$130,6,FALSE),0)</f>
        <v>2</v>
      </c>
      <c r="J47" s="105">
        <f>IFERROR(VLOOKUP($B47,[1]NUM3C!$G$3:$T$130,7,FALSE),0)</f>
        <v>1</v>
      </c>
      <c r="K47" s="105">
        <f>IFERROR(VLOOKUP($B47,[1]NUM3C!$G$3:$T$130,8,FALSE),0)</f>
        <v>0</v>
      </c>
      <c r="L47" s="105">
        <f>IFERROR(VLOOKUP($B47,[1]NUM3C!$G$3:$T$130,9,FALSE),0)</f>
        <v>0</v>
      </c>
      <c r="M47" s="105">
        <f>IFERROR(VLOOKUP($B47,[1]NUM3C!$G$3:$T$130,10,FALSE),0)</f>
        <v>0</v>
      </c>
      <c r="N47" s="105">
        <f>IFERROR(VLOOKUP($B47,[1]NUM3C!$G$3:$T$130,11,FALSE),0)</f>
        <v>0</v>
      </c>
      <c r="O47" s="105">
        <f>IFERROR(VLOOKUP($B47,[1]NUM3C!$G$3:$T$130,12,FALSE),0)</f>
        <v>1</v>
      </c>
      <c r="P47" s="105">
        <f>IFERROR(VLOOKUP($B47,[1]NUM3C!$G$3:$T$130,13,FALSE),0)</f>
        <v>0</v>
      </c>
      <c r="Q47" s="99">
        <f t="shared" si="2"/>
        <v>7</v>
      </c>
      <c r="R47" s="186"/>
      <c r="S47" s="186"/>
    </row>
    <row r="48" spans="1:19" ht="15.75" thickBot="1" x14ac:dyDescent="0.3">
      <c r="A48" s="12" t="s">
        <v>58</v>
      </c>
      <c r="B48" s="63" t="s">
        <v>61</v>
      </c>
      <c r="C48"/>
      <c r="D48"/>
      <c r="E48" s="105">
        <f>IFERROR(VLOOKUP($B48,[1]NUM3C!$G$3:$T$130,2,FALSE),0)</f>
        <v>0</v>
      </c>
      <c r="F48" s="105">
        <f>IFERROR(VLOOKUP($B48,[1]NUM3C!$G$3:$T$130,3,FALSE),0)</f>
        <v>0</v>
      </c>
      <c r="G48" s="105">
        <f>IFERROR(VLOOKUP($B48,[1]NUM3C!$G$3:$T$130,4,FALSE),0)</f>
        <v>0</v>
      </c>
      <c r="H48" s="105">
        <f>IFERROR(VLOOKUP($B48,[1]NUM3C!$G$3:$T$130,5,FALSE),0)</f>
        <v>1</v>
      </c>
      <c r="I48" s="105">
        <f>IFERROR(VLOOKUP($B48,[1]NUM3C!$G$3:$T$130,6,FALSE),0)</f>
        <v>3</v>
      </c>
      <c r="J48" s="105">
        <f>IFERROR(VLOOKUP($B48,[1]NUM3C!$G$3:$T$130,7,FALSE),0)</f>
        <v>0</v>
      </c>
      <c r="K48" s="105">
        <f>IFERROR(VLOOKUP($B48,[1]NUM3C!$G$3:$T$130,8,FALSE),0)</f>
        <v>0</v>
      </c>
      <c r="L48" s="105">
        <f>IFERROR(VLOOKUP($B48,[1]NUM3C!$G$3:$T$130,9,FALSE),0)</f>
        <v>0</v>
      </c>
      <c r="M48" s="105">
        <f>IFERROR(VLOOKUP($B48,[1]NUM3C!$G$3:$T$130,10,FALSE),0)</f>
        <v>0</v>
      </c>
      <c r="N48" s="105">
        <f>IFERROR(VLOOKUP($B48,[1]NUM3C!$G$3:$T$130,11,FALSE),0)</f>
        <v>0</v>
      </c>
      <c r="O48" s="105">
        <f>IFERROR(VLOOKUP($B48,[1]NUM3C!$G$3:$T$130,12,FALSE),0)</f>
        <v>7</v>
      </c>
      <c r="P48" s="105">
        <f>IFERROR(VLOOKUP($B48,[1]NUM3C!$G$3:$T$130,13,FALSE),0)</f>
        <v>0</v>
      </c>
      <c r="Q48" s="99">
        <f t="shared" si="2"/>
        <v>11</v>
      </c>
      <c r="R48" s="186"/>
      <c r="S48" s="186"/>
    </row>
    <row r="49" spans="1:19" ht="15.75" thickBot="1" x14ac:dyDescent="0.3">
      <c r="A49" s="12" t="s">
        <v>58</v>
      </c>
      <c r="B49" s="63" t="s">
        <v>62</v>
      </c>
      <c r="C49" s="67"/>
      <c r="D49"/>
      <c r="E49" s="105">
        <f>IFERROR(VLOOKUP($B49,[1]NUM3C!$G$3:$T$130,2,FALSE),0)</f>
        <v>0</v>
      </c>
      <c r="F49" s="105">
        <f>IFERROR(VLOOKUP($B49,[1]NUM3C!$G$3:$T$130,3,FALSE),0)</f>
        <v>0</v>
      </c>
      <c r="G49" s="105">
        <f>IFERROR(VLOOKUP($B49,[1]NUM3C!$G$3:$T$130,4,FALSE),0)</f>
        <v>0</v>
      </c>
      <c r="H49" s="105">
        <f>IFERROR(VLOOKUP($B49,[1]NUM3C!$G$3:$T$130,5,FALSE),0)</f>
        <v>5</v>
      </c>
      <c r="I49" s="105">
        <f>IFERROR(VLOOKUP($B49,[1]NUM3C!$G$3:$T$130,6,FALSE),0)</f>
        <v>4</v>
      </c>
      <c r="J49" s="105">
        <f>IFERROR(VLOOKUP($B49,[1]NUM3C!$G$3:$T$130,7,FALSE),0)</f>
        <v>1</v>
      </c>
      <c r="K49" s="105">
        <f>IFERROR(VLOOKUP($B49,[1]NUM3C!$G$3:$T$130,8,FALSE),0)</f>
        <v>0</v>
      </c>
      <c r="L49" s="105">
        <f>IFERROR(VLOOKUP($B49,[1]NUM3C!$G$3:$T$130,9,FALSE),0)</f>
        <v>0</v>
      </c>
      <c r="M49" s="105">
        <f>IFERROR(VLOOKUP($B49,[1]NUM3C!$G$3:$T$130,10,FALSE),0)</f>
        <v>5</v>
      </c>
      <c r="N49" s="105">
        <f>IFERROR(VLOOKUP($B49,[1]NUM3C!$G$3:$T$130,11,FALSE),0)</f>
        <v>6</v>
      </c>
      <c r="O49" s="105">
        <f>IFERROR(VLOOKUP($B49,[1]NUM3C!$G$3:$T$130,12,FALSE),0)</f>
        <v>1</v>
      </c>
      <c r="P49" s="105">
        <f>IFERROR(VLOOKUP($B49,[1]NUM3C!$G$3:$T$130,13,FALSE),0)</f>
        <v>0</v>
      </c>
      <c r="Q49" s="99">
        <f t="shared" si="2"/>
        <v>22</v>
      </c>
      <c r="R49" s="186"/>
      <c r="S49" s="186"/>
    </row>
    <row r="50" spans="1:19" x14ac:dyDescent="0.25">
      <c r="A50" s="151" t="s">
        <v>63</v>
      </c>
      <c r="B50" s="152"/>
      <c r="C50" s="57">
        <f>D50/'Metas Muni'!K8</f>
        <v>1.1403988939885188</v>
      </c>
      <c r="D50" s="58">
        <f>Q50/R50</f>
        <v>0.98484848484848486</v>
      </c>
      <c r="E50" s="60">
        <f>SUM(E46:E49)</f>
        <v>0</v>
      </c>
      <c r="F50" s="60">
        <f>SUM(F46:F49)</f>
        <v>0</v>
      </c>
      <c r="G50" s="60">
        <f>SUM(G46:G49)</f>
        <v>1</v>
      </c>
      <c r="H50" s="60">
        <f>SUM(H46:H49)</f>
        <v>12</v>
      </c>
      <c r="I50" s="60">
        <f t="shared" ref="I50:N50" si="5">SUM(I46:I49)</f>
        <v>11</v>
      </c>
      <c r="J50" s="60">
        <f t="shared" si="5"/>
        <v>5</v>
      </c>
      <c r="K50" s="60">
        <f t="shared" si="5"/>
        <v>2</v>
      </c>
      <c r="L50" s="60">
        <f t="shared" si="5"/>
        <v>1</v>
      </c>
      <c r="M50" s="60">
        <f t="shared" si="5"/>
        <v>7</v>
      </c>
      <c r="N50" s="60">
        <f t="shared" si="5"/>
        <v>15</v>
      </c>
      <c r="O50" s="60">
        <f>SUM(O46:O49)</f>
        <v>11</v>
      </c>
      <c r="P50" s="60">
        <f>SUM(P46:P49)</f>
        <v>0</v>
      </c>
      <c r="Q50" s="60">
        <f>SUM(Q46:Q49)</f>
        <v>65</v>
      </c>
      <c r="R50" s="184">
        <v>66</v>
      </c>
      <c r="S50" s="184"/>
    </row>
    <row r="51" spans="1:19" x14ac:dyDescent="0.25">
      <c r="A51" s="11" t="s">
        <v>64</v>
      </c>
      <c r="B51" s="63" t="s">
        <v>65</v>
      </c>
      <c r="C51" s="4"/>
      <c r="D51" s="4"/>
      <c r="E51" s="105">
        <f>IFERROR(VLOOKUP($B51,[1]NUM3C!$G$3:$T$130,2,FALSE),0)</f>
        <v>0</v>
      </c>
      <c r="F51" s="105">
        <f>IFERROR(VLOOKUP($B51,[1]NUM3C!$G$3:$T$130,3,FALSE),0)</f>
        <v>0</v>
      </c>
      <c r="G51" s="105">
        <f>IFERROR(VLOOKUP($B51,[1]NUM3C!$G$3:$T$130,4,FALSE),0)</f>
        <v>0</v>
      </c>
      <c r="H51" s="105">
        <f>IFERROR(VLOOKUP($B51,[1]NUM3C!$G$3:$T$130,5,FALSE),0)</f>
        <v>1</v>
      </c>
      <c r="I51" s="105">
        <f>IFERROR(VLOOKUP($B51,[1]NUM3C!$G$3:$T$130,6,FALSE),0)</f>
        <v>6</v>
      </c>
      <c r="J51" s="105">
        <f>IFERROR(VLOOKUP($B51,[1]NUM3C!$G$3:$T$130,7,FALSE),0)</f>
        <v>8</v>
      </c>
      <c r="K51" s="105">
        <f>IFERROR(VLOOKUP($B51,[1]NUM3C!$G$3:$T$130,8,FALSE),0)</f>
        <v>5</v>
      </c>
      <c r="L51" s="105">
        <f>IFERROR(VLOOKUP($B51,[1]NUM3C!$G$3:$T$130,9,FALSE),0)</f>
        <v>10</v>
      </c>
      <c r="M51" s="105">
        <f>IFERROR(VLOOKUP($B51,[1]NUM3C!$G$3:$T$130,10,FALSE),0)</f>
        <v>2</v>
      </c>
      <c r="N51" s="105">
        <f>IFERROR(VLOOKUP($B51,[1]NUM3C!$G$3:$T$130,11,FALSE),0)</f>
        <v>5</v>
      </c>
      <c r="O51" s="105">
        <f>IFERROR(VLOOKUP($B51,[1]NUM3C!$G$3:$T$130,12,FALSE),0)</f>
        <v>11</v>
      </c>
      <c r="P51" s="105">
        <f>IFERROR(VLOOKUP($B51,[1]NUM3C!$G$3:$T$130,13,FALSE),0)</f>
        <v>0</v>
      </c>
      <c r="Q51" s="99">
        <f t="shared" si="2"/>
        <v>48</v>
      </c>
      <c r="R51" s="118"/>
      <c r="S51" s="118"/>
    </row>
    <row r="52" spans="1:19" x14ac:dyDescent="0.25">
      <c r="A52" s="11" t="s">
        <v>64</v>
      </c>
      <c r="B52" s="63" t="s">
        <v>66</v>
      </c>
      <c r="C52" s="4"/>
      <c r="D52" s="4"/>
      <c r="E52" s="105">
        <f>IFERROR(VLOOKUP($B52,[1]NUM3C!$G$3:$T$130,2,FALSE),0)</f>
        <v>0</v>
      </c>
      <c r="F52" s="105">
        <f>IFERROR(VLOOKUP($B52,[1]NUM3C!$G$3:$T$130,3,FALSE),0)</f>
        <v>0</v>
      </c>
      <c r="G52" s="105">
        <f>IFERROR(VLOOKUP($B52,[1]NUM3C!$G$3:$T$130,4,FALSE),0)</f>
        <v>0</v>
      </c>
      <c r="H52" s="105">
        <f>IFERROR(VLOOKUP($B52,[1]NUM3C!$G$3:$T$130,5,FALSE),0)</f>
        <v>0</v>
      </c>
      <c r="I52" s="105">
        <f>IFERROR(VLOOKUP($B52,[1]NUM3C!$G$3:$T$130,6,FALSE),0)</f>
        <v>0</v>
      </c>
      <c r="J52" s="105">
        <f>IFERROR(VLOOKUP($B52,[1]NUM3C!$G$3:$T$130,7,FALSE),0)</f>
        <v>0</v>
      </c>
      <c r="K52" s="105">
        <f>IFERROR(VLOOKUP($B52,[1]NUM3C!$G$3:$T$130,8,FALSE),0)</f>
        <v>0</v>
      </c>
      <c r="L52" s="105">
        <f>IFERROR(VLOOKUP($B52,[1]NUM3C!$G$3:$T$130,9,FALSE),0)</f>
        <v>0</v>
      </c>
      <c r="M52" s="105">
        <f>IFERROR(VLOOKUP($B52,[1]NUM3C!$G$3:$T$130,10,FALSE),0)</f>
        <v>0</v>
      </c>
      <c r="N52" s="105">
        <f>IFERROR(VLOOKUP($B52,[1]NUM3C!$G$3:$T$130,11,FALSE),0)</f>
        <v>0</v>
      </c>
      <c r="O52" s="105">
        <f>IFERROR(VLOOKUP($B52,[1]NUM3C!$G$3:$T$130,12,FALSE),0)</f>
        <v>0</v>
      </c>
      <c r="P52" s="105">
        <f>IFERROR(VLOOKUP($B52,[1]NUM3C!$G$3:$T$130,13,FALSE),0)</f>
        <v>0</v>
      </c>
      <c r="Q52" s="99">
        <f t="shared" si="2"/>
        <v>0</v>
      </c>
      <c r="R52" s="118"/>
      <c r="S52" s="118"/>
    </row>
    <row r="53" spans="1:19" x14ac:dyDescent="0.25">
      <c r="A53" s="11" t="s">
        <v>64</v>
      </c>
      <c r="B53" s="63" t="s">
        <v>67</v>
      </c>
      <c r="C53" s="4"/>
      <c r="D53" s="4"/>
      <c r="E53" s="105">
        <f>IFERROR(VLOOKUP($B53,[1]NUM3C!$G$3:$T$130,2,FALSE),0)</f>
        <v>0</v>
      </c>
      <c r="F53" s="105">
        <f>IFERROR(VLOOKUP($B53,[1]NUM3C!$G$3:$T$130,3,FALSE),0)</f>
        <v>0</v>
      </c>
      <c r="G53" s="105">
        <f>IFERROR(VLOOKUP($B53,[1]NUM3C!$G$3:$T$130,4,FALSE),0)</f>
        <v>1</v>
      </c>
      <c r="H53" s="105">
        <f>IFERROR(VLOOKUP($B53,[1]NUM3C!$G$3:$T$130,5,FALSE),0)</f>
        <v>4</v>
      </c>
      <c r="I53" s="105">
        <f>IFERROR(VLOOKUP($B53,[1]NUM3C!$G$3:$T$130,6,FALSE),0)</f>
        <v>5</v>
      </c>
      <c r="J53" s="105">
        <f>IFERROR(VLOOKUP($B53,[1]NUM3C!$G$3:$T$130,7,FALSE),0)</f>
        <v>1</v>
      </c>
      <c r="K53" s="105">
        <f>IFERROR(VLOOKUP($B53,[1]NUM3C!$G$3:$T$130,8,FALSE),0)</f>
        <v>0</v>
      </c>
      <c r="L53" s="105">
        <f>IFERROR(VLOOKUP($B53,[1]NUM3C!$G$3:$T$130,9,FALSE),0)</f>
        <v>1</v>
      </c>
      <c r="M53" s="105">
        <f>IFERROR(VLOOKUP($B53,[1]NUM3C!$G$3:$T$130,10,FALSE),0)</f>
        <v>2</v>
      </c>
      <c r="N53" s="105">
        <f>IFERROR(VLOOKUP($B53,[1]NUM3C!$G$3:$T$130,11,FALSE),0)</f>
        <v>4</v>
      </c>
      <c r="O53" s="105">
        <f>IFERROR(VLOOKUP($B53,[1]NUM3C!$G$3:$T$130,12,FALSE),0)</f>
        <v>2</v>
      </c>
      <c r="P53" s="105">
        <f>IFERROR(VLOOKUP($B53,[1]NUM3C!$G$3:$T$130,13,FALSE),0)</f>
        <v>0</v>
      </c>
      <c r="Q53" s="99">
        <f t="shared" si="2"/>
        <v>20</v>
      </c>
      <c r="R53" s="118"/>
      <c r="S53" s="118"/>
    </row>
    <row r="54" spans="1:19" x14ac:dyDescent="0.25">
      <c r="A54" s="11" t="s">
        <v>64</v>
      </c>
      <c r="B54" s="63" t="s">
        <v>68</v>
      </c>
      <c r="C54" s="4"/>
      <c r="D54" s="4"/>
      <c r="E54" s="105">
        <f>IFERROR(VLOOKUP($B54,[1]NUM3C!$G$3:$T$130,2,FALSE),0)</f>
        <v>0</v>
      </c>
      <c r="F54" s="105">
        <f>IFERROR(VLOOKUP($B54,[1]NUM3C!$G$3:$T$130,3,FALSE),0)</f>
        <v>0</v>
      </c>
      <c r="G54" s="105">
        <f>IFERROR(VLOOKUP($B54,[1]NUM3C!$G$3:$T$130,4,FALSE),0)</f>
        <v>0</v>
      </c>
      <c r="H54" s="105">
        <f>IFERROR(VLOOKUP($B54,[1]NUM3C!$G$3:$T$130,5,FALSE),0)</f>
        <v>0</v>
      </c>
      <c r="I54" s="105">
        <f>IFERROR(VLOOKUP($B54,[1]NUM3C!$G$3:$T$130,6,FALSE),0)</f>
        <v>0</v>
      </c>
      <c r="J54" s="105">
        <f>IFERROR(VLOOKUP($B54,[1]NUM3C!$G$3:$T$130,7,FALSE),0)</f>
        <v>0</v>
      </c>
      <c r="K54" s="105">
        <f>IFERROR(VLOOKUP($B54,[1]NUM3C!$G$3:$T$130,8,FALSE),0)</f>
        <v>0</v>
      </c>
      <c r="L54" s="105">
        <f>IFERROR(VLOOKUP($B54,[1]NUM3C!$G$3:$T$130,9,FALSE),0)</f>
        <v>0</v>
      </c>
      <c r="M54" s="105">
        <f>IFERROR(VLOOKUP($B54,[1]NUM3C!$G$3:$T$130,10,FALSE),0)</f>
        <v>0</v>
      </c>
      <c r="N54" s="105">
        <f>IFERROR(VLOOKUP($B54,[1]NUM3C!$G$3:$T$130,11,FALSE),0)</f>
        <v>0</v>
      </c>
      <c r="O54" s="105">
        <f>IFERROR(VLOOKUP($B54,[1]NUM3C!$G$3:$T$130,12,FALSE),0)</f>
        <v>0</v>
      </c>
      <c r="P54" s="105">
        <f>IFERROR(VLOOKUP($B54,[1]NUM3C!$G$3:$T$130,13,FALSE),0)</f>
        <v>0</v>
      </c>
      <c r="Q54" s="99">
        <f t="shared" si="2"/>
        <v>0</v>
      </c>
      <c r="R54" s="118"/>
      <c r="S54" s="118"/>
    </row>
    <row r="55" spans="1:19" x14ac:dyDescent="0.25">
      <c r="A55" s="11" t="s">
        <v>64</v>
      </c>
      <c r="B55" s="63" t="s">
        <v>69</v>
      </c>
      <c r="C55" s="4"/>
      <c r="D55" s="4"/>
      <c r="E55" s="105">
        <f>IFERROR(VLOOKUP($B55,[1]NUM3C!$G$3:$T$130,2,FALSE),0)</f>
        <v>0</v>
      </c>
      <c r="F55" s="105">
        <f>IFERROR(VLOOKUP($B55,[1]NUM3C!$G$3:$T$130,3,FALSE),0)</f>
        <v>0</v>
      </c>
      <c r="G55" s="105">
        <f>IFERROR(VLOOKUP($B55,[1]NUM3C!$G$3:$T$130,4,FALSE),0)</f>
        <v>0</v>
      </c>
      <c r="H55" s="105">
        <f>IFERROR(VLOOKUP($B55,[1]NUM3C!$G$3:$T$130,5,FALSE),0)</f>
        <v>0</v>
      </c>
      <c r="I55" s="105">
        <f>IFERROR(VLOOKUP($B55,[1]NUM3C!$G$3:$T$130,6,FALSE),0)</f>
        <v>0</v>
      </c>
      <c r="J55" s="105">
        <f>IFERROR(VLOOKUP($B55,[1]NUM3C!$G$3:$T$130,7,FALSE),0)</f>
        <v>0</v>
      </c>
      <c r="K55" s="105">
        <f>IFERROR(VLOOKUP($B55,[1]NUM3C!$G$3:$T$130,8,FALSE),0)</f>
        <v>0</v>
      </c>
      <c r="L55" s="105">
        <f>IFERROR(VLOOKUP($B55,[1]NUM3C!$G$3:$T$130,9,FALSE),0)</f>
        <v>0</v>
      </c>
      <c r="M55" s="105">
        <f>IFERROR(VLOOKUP($B55,[1]NUM3C!$G$3:$T$130,10,FALSE),0)</f>
        <v>0</v>
      </c>
      <c r="N55" s="105">
        <f>IFERROR(VLOOKUP($B55,[1]NUM3C!$G$3:$T$130,11,FALSE),0)</f>
        <v>0</v>
      </c>
      <c r="O55" s="105">
        <f>IFERROR(VLOOKUP($B55,[1]NUM3C!$G$3:$T$130,12,FALSE),0)</f>
        <v>0</v>
      </c>
      <c r="P55" s="105">
        <f>IFERROR(VLOOKUP($B55,[1]NUM3C!$G$3:$T$130,13,FALSE),0)</f>
        <v>0</v>
      </c>
      <c r="Q55" s="99">
        <f t="shared" si="2"/>
        <v>0</v>
      </c>
      <c r="R55" s="118"/>
      <c r="S55" s="118"/>
    </row>
    <row r="56" spans="1:19" x14ac:dyDescent="0.25">
      <c r="A56" s="11" t="s">
        <v>64</v>
      </c>
      <c r="B56" s="63" t="s">
        <v>70</v>
      </c>
      <c r="C56" s="4"/>
      <c r="D56" s="4"/>
      <c r="E56" s="105">
        <f>IFERROR(VLOOKUP($B56,[1]NUM3C!$G$3:$T$130,2,FALSE),0)</f>
        <v>0</v>
      </c>
      <c r="F56" s="105">
        <f>IFERROR(VLOOKUP($B56,[1]NUM3C!$G$3:$T$130,3,FALSE),0)</f>
        <v>0</v>
      </c>
      <c r="G56" s="105">
        <f>IFERROR(VLOOKUP($B56,[1]NUM3C!$G$3:$T$130,4,FALSE),0)</f>
        <v>0</v>
      </c>
      <c r="H56" s="105">
        <f>IFERROR(VLOOKUP($B56,[1]NUM3C!$G$3:$T$130,5,FALSE),0)</f>
        <v>0</v>
      </c>
      <c r="I56" s="105">
        <f>IFERROR(VLOOKUP($B56,[1]NUM3C!$G$3:$T$130,6,FALSE),0)</f>
        <v>0</v>
      </c>
      <c r="J56" s="105">
        <f>IFERROR(VLOOKUP($B56,[1]NUM3C!$G$3:$T$130,7,FALSE),0)</f>
        <v>0</v>
      </c>
      <c r="K56" s="105">
        <f>IFERROR(VLOOKUP($B56,[1]NUM3C!$G$3:$T$130,8,FALSE),0)</f>
        <v>0</v>
      </c>
      <c r="L56" s="105">
        <f>IFERROR(VLOOKUP($B56,[1]NUM3C!$G$3:$T$130,9,FALSE),0)</f>
        <v>0</v>
      </c>
      <c r="M56" s="105">
        <f>IFERROR(VLOOKUP($B56,[1]NUM3C!$G$3:$T$130,10,FALSE),0)</f>
        <v>0</v>
      </c>
      <c r="N56" s="105">
        <f>IFERROR(VLOOKUP($B56,[1]NUM3C!$G$3:$T$130,11,FALSE),0)</f>
        <v>0</v>
      </c>
      <c r="O56" s="105">
        <f>IFERROR(VLOOKUP($B56,[1]NUM3C!$G$3:$T$130,12,FALSE),0)</f>
        <v>0</v>
      </c>
      <c r="P56" s="105">
        <f>IFERROR(VLOOKUP($B56,[1]NUM3C!$G$3:$T$130,13,FALSE),0)</f>
        <v>0</v>
      </c>
      <c r="Q56" s="99">
        <f t="shared" si="2"/>
        <v>0</v>
      </c>
      <c r="R56" s="118"/>
      <c r="S56" s="118"/>
    </row>
    <row r="57" spans="1:19" x14ac:dyDescent="0.25">
      <c r="A57" s="11" t="s">
        <v>64</v>
      </c>
      <c r="B57" s="63" t="s">
        <v>71</v>
      </c>
      <c r="C57" s="4"/>
      <c r="D57" s="4"/>
      <c r="E57" s="105">
        <f>IFERROR(VLOOKUP($B57,[1]NUM3C!$G$3:$T$130,2,FALSE),0)</f>
        <v>0</v>
      </c>
      <c r="F57" s="105">
        <f>IFERROR(VLOOKUP($B57,[1]NUM3C!$G$3:$T$130,3,FALSE),0)</f>
        <v>0</v>
      </c>
      <c r="G57" s="105">
        <f>IFERROR(VLOOKUP($B57,[1]NUM3C!$G$3:$T$130,4,FALSE),0)</f>
        <v>0</v>
      </c>
      <c r="H57" s="105">
        <f>IFERROR(VLOOKUP($B57,[1]NUM3C!$G$3:$T$130,5,FALSE),0)</f>
        <v>0</v>
      </c>
      <c r="I57" s="105">
        <f>IFERROR(VLOOKUP($B57,[1]NUM3C!$G$3:$T$130,6,FALSE),0)</f>
        <v>5</v>
      </c>
      <c r="J57" s="105">
        <f>IFERROR(VLOOKUP($B57,[1]NUM3C!$G$3:$T$130,7,FALSE),0)</f>
        <v>2</v>
      </c>
      <c r="K57" s="105">
        <f>IFERROR(VLOOKUP($B57,[1]NUM3C!$G$3:$T$130,8,FALSE),0)</f>
        <v>16</v>
      </c>
      <c r="L57" s="105">
        <f>IFERROR(VLOOKUP($B57,[1]NUM3C!$G$3:$T$130,9,FALSE),0)</f>
        <v>6</v>
      </c>
      <c r="M57" s="105">
        <f>IFERROR(VLOOKUP($B57,[1]NUM3C!$G$3:$T$130,10,FALSE),0)</f>
        <v>1</v>
      </c>
      <c r="N57" s="105">
        <f>IFERROR(VLOOKUP($B57,[1]NUM3C!$G$3:$T$130,11,FALSE),0)</f>
        <v>12</v>
      </c>
      <c r="O57" s="105">
        <f>IFERROR(VLOOKUP($B57,[1]NUM3C!$G$3:$T$130,12,FALSE),0)</f>
        <v>0</v>
      </c>
      <c r="P57" s="105">
        <f>IFERROR(VLOOKUP($B57,[1]NUM3C!$G$3:$T$130,13,FALSE),0)</f>
        <v>0</v>
      </c>
      <c r="Q57" s="99">
        <f t="shared" si="2"/>
        <v>42</v>
      </c>
      <c r="R57" s="118"/>
      <c r="S57" s="118"/>
    </row>
    <row r="58" spans="1:19" x14ac:dyDescent="0.25">
      <c r="A58" s="11" t="s">
        <v>64</v>
      </c>
      <c r="B58" s="63" t="s">
        <v>72</v>
      </c>
      <c r="C58" s="4"/>
      <c r="D58" s="4"/>
      <c r="E58" s="105">
        <f>IFERROR(VLOOKUP($B58,[1]NUM3C!$G$3:$T$130,2,FALSE),0)</f>
        <v>0</v>
      </c>
      <c r="F58" s="105">
        <f>IFERROR(VLOOKUP($B58,[1]NUM3C!$G$3:$T$130,3,FALSE),0)</f>
        <v>0</v>
      </c>
      <c r="G58" s="105">
        <f>IFERROR(VLOOKUP($B58,[1]NUM3C!$G$3:$T$130,4,FALSE),0)</f>
        <v>0</v>
      </c>
      <c r="H58" s="105">
        <f>IFERROR(VLOOKUP($B58,[1]NUM3C!$G$3:$T$130,5,FALSE),0)</f>
        <v>0</v>
      </c>
      <c r="I58" s="105">
        <f>IFERROR(VLOOKUP($B58,[1]NUM3C!$G$3:$T$130,6,FALSE),0)</f>
        <v>0</v>
      </c>
      <c r="J58" s="105">
        <f>IFERROR(VLOOKUP($B58,[1]NUM3C!$G$3:$T$130,7,FALSE),0)</f>
        <v>0</v>
      </c>
      <c r="K58" s="105">
        <f>IFERROR(VLOOKUP($B58,[1]NUM3C!$G$3:$T$130,8,FALSE),0)</f>
        <v>0</v>
      </c>
      <c r="L58" s="105">
        <f>IFERROR(VLOOKUP($B58,[1]NUM3C!$G$3:$T$130,9,FALSE),0)</f>
        <v>0</v>
      </c>
      <c r="M58" s="105">
        <f>IFERROR(VLOOKUP($B58,[1]NUM3C!$G$3:$T$130,10,FALSE),0)</f>
        <v>0</v>
      </c>
      <c r="N58" s="105">
        <f>IFERROR(VLOOKUP($B58,[1]NUM3C!$G$3:$T$130,11,FALSE),0)</f>
        <v>0</v>
      </c>
      <c r="O58" s="105">
        <f>IFERROR(VLOOKUP($B58,[1]NUM3C!$G$3:$T$130,12,FALSE),0)</f>
        <v>0</v>
      </c>
      <c r="P58" s="105">
        <f>IFERROR(VLOOKUP($B58,[1]NUM3C!$G$3:$T$130,13,FALSE),0)</f>
        <v>0</v>
      </c>
      <c r="Q58" s="99">
        <f t="shared" si="2"/>
        <v>0</v>
      </c>
      <c r="R58" s="118"/>
      <c r="S58" s="118"/>
    </row>
    <row r="59" spans="1:19" x14ac:dyDescent="0.25">
      <c r="A59" s="11" t="s">
        <v>64</v>
      </c>
      <c r="B59" s="63" t="s">
        <v>73</v>
      </c>
      <c r="C59" s="4"/>
      <c r="D59" s="4"/>
      <c r="E59" s="105">
        <f>IFERROR(VLOOKUP($B59,[1]NUM3C!$G$3:$T$130,2,FALSE),0)</f>
        <v>0</v>
      </c>
      <c r="F59" s="105">
        <f>IFERROR(VLOOKUP($B59,[1]NUM3C!$G$3:$T$130,3,FALSE),0)</f>
        <v>0</v>
      </c>
      <c r="G59" s="105">
        <f>IFERROR(VLOOKUP($B59,[1]NUM3C!$G$3:$T$130,4,FALSE),0)</f>
        <v>5</v>
      </c>
      <c r="H59" s="105">
        <f>IFERROR(VLOOKUP($B59,[1]NUM3C!$G$3:$T$130,5,FALSE),0)</f>
        <v>1</v>
      </c>
      <c r="I59" s="105">
        <f>IFERROR(VLOOKUP($B59,[1]NUM3C!$G$3:$T$130,6,FALSE),0)</f>
        <v>5</v>
      </c>
      <c r="J59" s="105">
        <f>IFERROR(VLOOKUP($B59,[1]NUM3C!$G$3:$T$130,7,FALSE),0)</f>
        <v>4</v>
      </c>
      <c r="K59" s="105">
        <f>IFERROR(VLOOKUP($B59,[1]NUM3C!$G$3:$T$130,8,FALSE),0)</f>
        <v>7</v>
      </c>
      <c r="L59" s="105">
        <f>IFERROR(VLOOKUP($B59,[1]NUM3C!$G$3:$T$130,9,FALSE),0)</f>
        <v>0</v>
      </c>
      <c r="M59" s="105">
        <f>IFERROR(VLOOKUP($B59,[1]NUM3C!$G$3:$T$130,10,FALSE),0)</f>
        <v>6</v>
      </c>
      <c r="N59" s="105">
        <f>IFERROR(VLOOKUP($B59,[1]NUM3C!$G$3:$T$130,11,FALSE),0)</f>
        <v>7</v>
      </c>
      <c r="O59" s="105">
        <f>IFERROR(VLOOKUP($B59,[1]NUM3C!$G$3:$T$130,12,FALSE),0)</f>
        <v>0</v>
      </c>
      <c r="P59" s="105">
        <f>IFERROR(VLOOKUP($B59,[1]NUM3C!$G$3:$T$130,13,FALSE),0)</f>
        <v>0</v>
      </c>
      <c r="Q59" s="99">
        <f t="shared" si="2"/>
        <v>35</v>
      </c>
      <c r="R59" s="118"/>
      <c r="S59" s="118"/>
    </row>
    <row r="60" spans="1:19" x14ac:dyDescent="0.25">
      <c r="A60" s="11" t="s">
        <v>64</v>
      </c>
      <c r="B60" s="63" t="s">
        <v>74</v>
      </c>
      <c r="C60" s="4"/>
      <c r="D60" s="4"/>
      <c r="E60" s="105">
        <f>IFERROR(VLOOKUP($B60,[1]NUM3C!$G$3:$T$130,2,FALSE),0)</f>
        <v>0</v>
      </c>
      <c r="F60" s="105">
        <f>IFERROR(VLOOKUP($B60,[1]NUM3C!$G$3:$T$130,3,FALSE),0)</f>
        <v>0</v>
      </c>
      <c r="G60" s="105">
        <f>IFERROR(VLOOKUP($B60,[1]NUM3C!$G$3:$T$130,4,FALSE),0)</f>
        <v>0</v>
      </c>
      <c r="H60" s="105">
        <f>IFERROR(VLOOKUP($B60,[1]NUM3C!$G$3:$T$130,5,FALSE),0)</f>
        <v>0</v>
      </c>
      <c r="I60" s="105">
        <f>IFERROR(VLOOKUP($B60,[1]NUM3C!$G$3:$T$130,6,FALSE),0)</f>
        <v>0</v>
      </c>
      <c r="J60" s="105">
        <f>IFERROR(VLOOKUP($B60,[1]NUM3C!$G$3:$T$130,7,FALSE),0)</f>
        <v>0</v>
      </c>
      <c r="K60" s="105">
        <f>IFERROR(VLOOKUP($B60,[1]NUM3C!$G$3:$T$130,8,FALSE),0)</f>
        <v>0</v>
      </c>
      <c r="L60" s="105">
        <f>IFERROR(VLOOKUP($B60,[1]NUM3C!$G$3:$T$130,9,FALSE),0)</f>
        <v>0</v>
      </c>
      <c r="M60" s="105">
        <f>IFERROR(VLOOKUP($B60,[1]NUM3C!$G$3:$T$130,10,FALSE),0)</f>
        <v>0</v>
      </c>
      <c r="N60" s="105">
        <f>IFERROR(VLOOKUP($B60,[1]NUM3C!$G$3:$T$130,11,FALSE),0)</f>
        <v>0</v>
      </c>
      <c r="O60" s="105">
        <f>IFERROR(VLOOKUP($B60,[1]NUM3C!$G$3:$T$130,12,FALSE),0)</f>
        <v>0</v>
      </c>
      <c r="P60" s="105">
        <f>IFERROR(VLOOKUP($B60,[1]NUM3C!$G$3:$T$130,13,FALSE),0)</f>
        <v>0</v>
      </c>
      <c r="Q60" s="99">
        <f t="shared" si="2"/>
        <v>0</v>
      </c>
      <c r="R60" s="118"/>
      <c r="S60" s="118"/>
    </row>
    <row r="61" spans="1:19" x14ac:dyDescent="0.25">
      <c r="A61" s="2" t="s">
        <v>64</v>
      </c>
      <c r="B61" s="2" t="s">
        <v>304</v>
      </c>
      <c r="C61" s="4"/>
      <c r="D61" s="4"/>
      <c r="E61" s="105">
        <f>IFERROR(VLOOKUP($B61,[1]NUM3C!$G$3:$T$130,2,FALSE),0)</f>
        <v>0</v>
      </c>
      <c r="F61" s="105">
        <f>IFERROR(VLOOKUP($B61,[1]NUM3C!$G$3:$T$130,3,FALSE),0)</f>
        <v>0</v>
      </c>
      <c r="G61" s="105">
        <f>IFERROR(VLOOKUP($B61,[1]NUM3C!$G$3:$T$130,4,FALSE),0)</f>
        <v>0</v>
      </c>
      <c r="H61" s="105">
        <f>IFERROR(VLOOKUP($B61,[1]NUM3C!$G$3:$T$130,5,FALSE),0)</f>
        <v>0</v>
      </c>
      <c r="I61" s="105">
        <f>IFERROR(VLOOKUP($B61,[1]NUM3C!$G$3:$T$130,6,FALSE),0)</f>
        <v>0</v>
      </c>
      <c r="J61" s="105">
        <f>IFERROR(VLOOKUP($B61,[1]NUM3C!$G$3:$T$130,7,FALSE),0)</f>
        <v>0</v>
      </c>
      <c r="K61" s="105">
        <f>IFERROR(VLOOKUP($B61,[1]NUM3C!$G$3:$T$130,8,FALSE),0)</f>
        <v>0</v>
      </c>
      <c r="L61" s="105">
        <f>IFERROR(VLOOKUP($B61,[1]NUM3C!$G$3:$T$130,9,FALSE),0)</f>
        <v>0</v>
      </c>
      <c r="M61" s="105">
        <f>IFERROR(VLOOKUP($B61,[1]NUM3C!$G$3:$T$130,10,FALSE),0)</f>
        <v>0</v>
      </c>
      <c r="N61" s="105">
        <f>IFERROR(VLOOKUP($B61,[1]NUM3C!$G$3:$T$130,11,FALSE),0)</f>
        <v>0</v>
      </c>
      <c r="O61" s="105">
        <f>IFERROR(VLOOKUP($B61,[1]NUM3C!$G$3:$T$130,12,FALSE),0)</f>
        <v>10</v>
      </c>
      <c r="P61" s="105">
        <f>IFERROR(VLOOKUP($B61,[1]NUM3C!$G$3:$T$130,13,FALSE),0)</f>
        <v>1</v>
      </c>
      <c r="Q61" s="99">
        <f>SUM(E61:P61)</f>
        <v>11</v>
      </c>
      <c r="R61" s="118"/>
      <c r="S61" s="118"/>
    </row>
    <row r="62" spans="1:19" x14ac:dyDescent="0.25">
      <c r="A62" s="137" t="s">
        <v>232</v>
      </c>
      <c r="B62" s="138"/>
      <c r="C62" s="57">
        <f>D62/'Metas Muni'!K9</f>
        <v>1.0129343930185446</v>
      </c>
      <c r="D62" s="58">
        <f>Q62/R62</f>
        <v>0.83870967741935487</v>
      </c>
      <c r="E62" s="117">
        <f>SUM(E51:E61)</f>
        <v>0</v>
      </c>
      <c r="F62" s="117">
        <f t="shared" ref="F62:Q62" si="6">SUM(F51:F61)</f>
        <v>0</v>
      </c>
      <c r="G62" s="117">
        <f t="shared" si="6"/>
        <v>6</v>
      </c>
      <c r="H62" s="117">
        <f t="shared" si="6"/>
        <v>6</v>
      </c>
      <c r="I62" s="117">
        <f t="shared" si="6"/>
        <v>21</v>
      </c>
      <c r="J62" s="117">
        <f t="shared" si="6"/>
        <v>15</v>
      </c>
      <c r="K62" s="117">
        <f t="shared" si="6"/>
        <v>28</v>
      </c>
      <c r="L62" s="117">
        <f t="shared" si="6"/>
        <v>17</v>
      </c>
      <c r="M62" s="117">
        <f t="shared" si="6"/>
        <v>11</v>
      </c>
      <c r="N62" s="117">
        <f t="shared" si="6"/>
        <v>28</v>
      </c>
      <c r="O62" s="117">
        <f t="shared" si="6"/>
        <v>23</v>
      </c>
      <c r="P62" s="117">
        <f t="shared" si="6"/>
        <v>1</v>
      </c>
      <c r="Q62" s="101">
        <f t="shared" si="6"/>
        <v>156</v>
      </c>
      <c r="R62" s="184">
        <v>186</v>
      </c>
      <c r="S62" s="184"/>
    </row>
    <row r="63" spans="1:19" x14ac:dyDescent="0.25">
      <c r="A63" s="11" t="s">
        <v>76</v>
      </c>
      <c r="B63" s="63" t="s">
        <v>77</v>
      </c>
      <c r="C63" s="4"/>
      <c r="D63" s="4"/>
      <c r="E63" s="105">
        <f>IFERROR(VLOOKUP($B63,[1]NUM3C!$G$3:$T$130,2,FALSE),0)</f>
        <v>22</v>
      </c>
      <c r="F63" s="105">
        <f>IFERROR(VLOOKUP($B63,[1]NUM3C!$G$3:$T$130,3,FALSE),0)</f>
        <v>7</v>
      </c>
      <c r="G63" s="105">
        <f>IFERROR(VLOOKUP($B63,[1]NUM3C!$G$3:$T$130,4,FALSE),0)</f>
        <v>18</v>
      </c>
      <c r="H63" s="105">
        <f>IFERROR(VLOOKUP($B63,[1]NUM3C!$G$3:$T$130,5,FALSE),0)</f>
        <v>6</v>
      </c>
      <c r="I63" s="105">
        <f>IFERROR(VLOOKUP($B63,[1]NUM3C!$G$3:$T$130,6,FALSE),0)</f>
        <v>10</v>
      </c>
      <c r="J63" s="105">
        <f>IFERROR(VLOOKUP($B63,[1]NUM3C!$G$3:$T$130,7,FALSE),0)</f>
        <v>6</v>
      </c>
      <c r="K63" s="105">
        <f>IFERROR(VLOOKUP($B63,[1]NUM3C!$G$3:$T$130,8,FALSE),0)</f>
        <v>6</v>
      </c>
      <c r="L63" s="105">
        <f>IFERROR(VLOOKUP($B63,[1]NUM3C!$G$3:$T$130,9,FALSE),0)</f>
        <v>5</v>
      </c>
      <c r="M63" s="105">
        <f>IFERROR(VLOOKUP($B63,[1]NUM3C!$G$3:$T$130,10,FALSE),0)</f>
        <v>0</v>
      </c>
      <c r="N63" s="105">
        <f>IFERROR(VLOOKUP($B63,[1]NUM3C!$G$3:$T$130,11,FALSE),0)</f>
        <v>2</v>
      </c>
      <c r="O63" s="105">
        <f>IFERROR(VLOOKUP($B63,[1]NUM3C!$G$3:$T$130,12,FALSE),0)</f>
        <v>0</v>
      </c>
      <c r="P63" s="105">
        <f>IFERROR(VLOOKUP($B63,[1]NUM3C!$G$3:$T$130,13,FALSE),0)</f>
        <v>0</v>
      </c>
      <c r="Q63" s="99">
        <f t="shared" si="2"/>
        <v>82</v>
      </c>
      <c r="R63" s="118"/>
      <c r="S63" s="118"/>
    </row>
    <row r="64" spans="1:19" x14ac:dyDescent="0.25">
      <c r="A64" s="11" t="s">
        <v>76</v>
      </c>
      <c r="B64" s="63" t="s">
        <v>78</v>
      </c>
      <c r="C64" s="4"/>
      <c r="D64" s="4"/>
      <c r="E64" s="105">
        <f>IFERROR(VLOOKUP($B64,[1]NUM3C!$G$3:$T$130,2,FALSE),0)</f>
        <v>3</v>
      </c>
      <c r="F64" s="105">
        <f>IFERROR(VLOOKUP($B64,[1]NUM3C!$G$3:$T$130,3,FALSE),0)</f>
        <v>0</v>
      </c>
      <c r="G64" s="105">
        <f>IFERROR(VLOOKUP($B64,[1]NUM3C!$G$3:$T$130,4,FALSE),0)</f>
        <v>4</v>
      </c>
      <c r="H64" s="105">
        <f>IFERROR(VLOOKUP($B64,[1]NUM3C!$G$3:$T$130,5,FALSE),0)</f>
        <v>0</v>
      </c>
      <c r="I64" s="105">
        <f>IFERROR(VLOOKUP($B64,[1]NUM3C!$G$3:$T$130,6,FALSE),0)</f>
        <v>1</v>
      </c>
      <c r="J64" s="105">
        <f>IFERROR(VLOOKUP($B64,[1]NUM3C!$G$3:$T$130,7,FALSE),0)</f>
        <v>1</v>
      </c>
      <c r="K64" s="105">
        <f>IFERROR(VLOOKUP($B64,[1]NUM3C!$G$3:$T$130,8,FALSE),0)</f>
        <v>0</v>
      </c>
      <c r="L64" s="105">
        <f>IFERROR(VLOOKUP($B64,[1]NUM3C!$G$3:$T$130,9,FALSE),0)</f>
        <v>0</v>
      </c>
      <c r="M64" s="105">
        <f>IFERROR(VLOOKUP($B64,[1]NUM3C!$G$3:$T$130,10,FALSE),0)</f>
        <v>0</v>
      </c>
      <c r="N64" s="105">
        <f>IFERROR(VLOOKUP($B64,[1]NUM3C!$G$3:$T$130,11,FALSE),0)</f>
        <v>0</v>
      </c>
      <c r="O64" s="105">
        <f>IFERROR(VLOOKUP($B64,[1]NUM3C!$G$3:$T$130,12,FALSE),0)</f>
        <v>1</v>
      </c>
      <c r="P64" s="105">
        <f>IFERROR(VLOOKUP($B64,[1]NUM3C!$G$3:$T$130,13,FALSE),0)</f>
        <v>0</v>
      </c>
      <c r="Q64" s="99">
        <f t="shared" si="2"/>
        <v>10</v>
      </c>
      <c r="R64" s="118"/>
      <c r="S64" s="118"/>
    </row>
    <row r="65" spans="1:19" x14ac:dyDescent="0.25">
      <c r="A65" s="11" t="s">
        <v>76</v>
      </c>
      <c r="B65" s="63" t="s">
        <v>79</v>
      </c>
      <c r="C65" s="4"/>
      <c r="D65" s="4"/>
      <c r="E65" s="105">
        <f>IFERROR(VLOOKUP($B65,[1]NUM3C!$G$3:$T$130,2,FALSE),0)</f>
        <v>2</v>
      </c>
      <c r="F65" s="105">
        <f>IFERROR(VLOOKUP($B65,[1]NUM3C!$G$3:$T$130,3,FALSE),0)</f>
        <v>0</v>
      </c>
      <c r="G65" s="105">
        <f>IFERROR(VLOOKUP($B65,[1]NUM3C!$G$3:$T$130,4,FALSE),0)</f>
        <v>1</v>
      </c>
      <c r="H65" s="105">
        <f>IFERROR(VLOOKUP($B65,[1]NUM3C!$G$3:$T$130,5,FALSE),0)</f>
        <v>0</v>
      </c>
      <c r="I65" s="105">
        <f>IFERROR(VLOOKUP($B65,[1]NUM3C!$G$3:$T$130,6,FALSE),0)</f>
        <v>4</v>
      </c>
      <c r="J65" s="105">
        <f>IFERROR(VLOOKUP($B65,[1]NUM3C!$G$3:$T$130,7,FALSE),0)</f>
        <v>0</v>
      </c>
      <c r="K65" s="105">
        <f>IFERROR(VLOOKUP($B65,[1]NUM3C!$G$3:$T$130,8,FALSE),0)</f>
        <v>2</v>
      </c>
      <c r="L65" s="105">
        <f>IFERROR(VLOOKUP($B65,[1]NUM3C!$G$3:$T$130,9,FALSE),0)</f>
        <v>0</v>
      </c>
      <c r="M65" s="105">
        <f>IFERROR(VLOOKUP($B65,[1]NUM3C!$G$3:$T$130,10,FALSE),0)</f>
        <v>1</v>
      </c>
      <c r="N65" s="105">
        <f>IFERROR(VLOOKUP($B65,[1]NUM3C!$G$3:$T$130,11,FALSE),0)</f>
        <v>1</v>
      </c>
      <c r="O65" s="105">
        <f>IFERROR(VLOOKUP($B65,[1]NUM3C!$G$3:$T$130,12,FALSE),0)</f>
        <v>0</v>
      </c>
      <c r="P65" s="105">
        <f>IFERROR(VLOOKUP($B65,[1]NUM3C!$G$3:$T$130,13,FALSE),0)</f>
        <v>1</v>
      </c>
      <c r="Q65" s="99">
        <f t="shared" si="2"/>
        <v>12</v>
      </c>
      <c r="R65" s="118"/>
      <c r="S65" s="118"/>
    </row>
    <row r="66" spans="1:19" x14ac:dyDescent="0.25">
      <c r="A66" s="11" t="s">
        <v>76</v>
      </c>
      <c r="B66" s="63" t="s">
        <v>80</v>
      </c>
      <c r="C66" s="4"/>
      <c r="D66" s="4"/>
      <c r="E66" s="105">
        <f>IFERROR(VLOOKUP($B66,[1]NUM3C!$G$3:$T$130,2,FALSE),0)</f>
        <v>1</v>
      </c>
      <c r="F66" s="105">
        <f>IFERROR(VLOOKUP($B66,[1]NUM3C!$G$3:$T$130,3,FALSE),0)</f>
        <v>1</v>
      </c>
      <c r="G66" s="105">
        <f>IFERROR(VLOOKUP($B66,[1]NUM3C!$G$3:$T$130,4,FALSE),0)</f>
        <v>0</v>
      </c>
      <c r="H66" s="105">
        <f>IFERROR(VLOOKUP($B66,[1]NUM3C!$G$3:$T$130,5,FALSE),0)</f>
        <v>1</v>
      </c>
      <c r="I66" s="105">
        <f>IFERROR(VLOOKUP($B66,[1]NUM3C!$G$3:$T$130,6,FALSE),0)</f>
        <v>0</v>
      </c>
      <c r="J66" s="105">
        <f>IFERROR(VLOOKUP($B66,[1]NUM3C!$G$3:$T$130,7,FALSE),0)</f>
        <v>2</v>
      </c>
      <c r="K66" s="105">
        <f>IFERROR(VLOOKUP($B66,[1]NUM3C!$G$3:$T$130,8,FALSE),0)</f>
        <v>0</v>
      </c>
      <c r="L66" s="105">
        <f>IFERROR(VLOOKUP($B66,[1]NUM3C!$G$3:$T$130,9,FALSE),0)</f>
        <v>0</v>
      </c>
      <c r="M66" s="105">
        <f>IFERROR(VLOOKUP($B66,[1]NUM3C!$G$3:$T$130,10,FALSE),0)</f>
        <v>0</v>
      </c>
      <c r="N66" s="105">
        <f>IFERROR(VLOOKUP($B66,[1]NUM3C!$G$3:$T$130,11,FALSE),0)</f>
        <v>0</v>
      </c>
      <c r="O66" s="105">
        <f>IFERROR(VLOOKUP($B66,[1]NUM3C!$G$3:$T$130,12,FALSE),0)</f>
        <v>1</v>
      </c>
      <c r="P66" s="105">
        <f>IFERROR(VLOOKUP($B66,[1]NUM3C!$G$3:$T$130,13,FALSE),0)</f>
        <v>0</v>
      </c>
      <c r="Q66" s="99">
        <f t="shared" si="2"/>
        <v>6</v>
      </c>
      <c r="R66" s="118"/>
      <c r="S66" s="118"/>
    </row>
    <row r="67" spans="1:19" x14ac:dyDescent="0.25">
      <c r="A67" s="11" t="s">
        <v>76</v>
      </c>
      <c r="B67" s="63" t="s">
        <v>81</v>
      </c>
      <c r="C67" s="4"/>
      <c r="D67" s="4"/>
      <c r="E67" s="105">
        <f>IFERROR(VLOOKUP($B67,[1]NUM3C!$G$3:$T$130,2,FALSE),0)</f>
        <v>0</v>
      </c>
      <c r="F67" s="105">
        <f>IFERROR(VLOOKUP($B67,[1]NUM3C!$G$3:$T$130,3,FALSE),0)</f>
        <v>0</v>
      </c>
      <c r="G67" s="105">
        <f>IFERROR(VLOOKUP($B67,[1]NUM3C!$G$3:$T$130,4,FALSE),0)</f>
        <v>0</v>
      </c>
      <c r="H67" s="105">
        <f>IFERROR(VLOOKUP($B67,[1]NUM3C!$G$3:$T$130,5,FALSE),0)</f>
        <v>0</v>
      </c>
      <c r="I67" s="105">
        <f>IFERROR(VLOOKUP($B67,[1]NUM3C!$G$3:$T$130,6,FALSE),0)</f>
        <v>0</v>
      </c>
      <c r="J67" s="105">
        <f>IFERROR(VLOOKUP($B67,[1]NUM3C!$G$3:$T$130,7,FALSE),0)</f>
        <v>0</v>
      </c>
      <c r="K67" s="105">
        <f>IFERROR(VLOOKUP($B67,[1]NUM3C!$G$3:$T$130,8,FALSE),0)</f>
        <v>0</v>
      </c>
      <c r="L67" s="105">
        <f>IFERROR(VLOOKUP($B67,[1]NUM3C!$G$3:$T$130,9,FALSE),0)</f>
        <v>0</v>
      </c>
      <c r="M67" s="105">
        <f>IFERROR(VLOOKUP($B67,[1]NUM3C!$G$3:$T$130,10,FALSE),0)</f>
        <v>0</v>
      </c>
      <c r="N67" s="105">
        <f>IFERROR(VLOOKUP($B67,[1]NUM3C!$G$3:$T$130,11,FALSE),0)</f>
        <v>0</v>
      </c>
      <c r="O67" s="105">
        <f>IFERROR(VLOOKUP($B67,[1]NUM3C!$G$3:$T$130,12,FALSE),0)</f>
        <v>0</v>
      </c>
      <c r="P67" s="105">
        <f>IFERROR(VLOOKUP($B67,[1]NUM3C!$G$3:$T$130,13,FALSE),0)</f>
        <v>0</v>
      </c>
      <c r="Q67" s="99">
        <f t="shared" si="2"/>
        <v>0</v>
      </c>
      <c r="R67" s="118"/>
      <c r="S67" s="118"/>
    </row>
    <row r="68" spans="1:19" x14ac:dyDescent="0.25">
      <c r="A68" s="11" t="s">
        <v>76</v>
      </c>
      <c r="B68" s="63" t="s">
        <v>82</v>
      </c>
      <c r="C68" s="4"/>
      <c r="D68" s="4"/>
      <c r="E68" s="105">
        <f>IFERROR(VLOOKUP($B68,[1]NUM3C!$G$3:$T$130,2,FALSE),0)</f>
        <v>0</v>
      </c>
      <c r="F68" s="105">
        <f>IFERROR(VLOOKUP($B68,[1]NUM3C!$G$3:$T$130,3,FALSE),0)</f>
        <v>1</v>
      </c>
      <c r="G68" s="105">
        <f>IFERROR(VLOOKUP($B68,[1]NUM3C!$G$3:$T$130,4,FALSE),0)</f>
        <v>0</v>
      </c>
      <c r="H68" s="105">
        <f>IFERROR(VLOOKUP($B68,[1]NUM3C!$G$3:$T$130,5,FALSE),0)</f>
        <v>0</v>
      </c>
      <c r="I68" s="105">
        <f>IFERROR(VLOOKUP($B68,[1]NUM3C!$G$3:$T$130,6,FALSE),0)</f>
        <v>1</v>
      </c>
      <c r="J68" s="105">
        <f>IFERROR(VLOOKUP($B68,[1]NUM3C!$G$3:$T$130,7,FALSE),0)</f>
        <v>0</v>
      </c>
      <c r="K68" s="105">
        <f>IFERROR(VLOOKUP($B68,[1]NUM3C!$G$3:$T$130,8,FALSE),0)</f>
        <v>0</v>
      </c>
      <c r="L68" s="105">
        <f>IFERROR(VLOOKUP($B68,[1]NUM3C!$G$3:$T$130,9,FALSE),0)</f>
        <v>0</v>
      </c>
      <c r="M68" s="105">
        <f>IFERROR(VLOOKUP($B68,[1]NUM3C!$G$3:$T$130,10,FALSE),0)</f>
        <v>1</v>
      </c>
      <c r="N68" s="105">
        <f>IFERROR(VLOOKUP($B68,[1]NUM3C!$G$3:$T$130,11,FALSE),0)</f>
        <v>0</v>
      </c>
      <c r="O68" s="105">
        <f>IFERROR(VLOOKUP($B68,[1]NUM3C!$G$3:$T$130,12,FALSE),0)</f>
        <v>0</v>
      </c>
      <c r="P68" s="105">
        <f>IFERROR(VLOOKUP($B68,[1]NUM3C!$G$3:$T$130,13,FALSE),0)</f>
        <v>0</v>
      </c>
      <c r="Q68" s="99">
        <f t="shared" si="2"/>
        <v>3</v>
      </c>
      <c r="R68" s="118"/>
      <c r="S68" s="118"/>
    </row>
    <row r="69" spans="1:19" x14ac:dyDescent="0.25">
      <c r="A69" s="11" t="s">
        <v>76</v>
      </c>
      <c r="B69" s="63" t="s">
        <v>83</v>
      </c>
      <c r="C69" s="4"/>
      <c r="D69" s="4"/>
      <c r="E69" s="105">
        <f>IFERROR(VLOOKUP($B69,[1]NUM3C!$G$3:$T$130,2,FALSE),0)</f>
        <v>0</v>
      </c>
      <c r="F69" s="105">
        <f>IFERROR(VLOOKUP($B69,[1]NUM3C!$G$3:$T$130,3,FALSE),0)</f>
        <v>0</v>
      </c>
      <c r="G69" s="105">
        <f>IFERROR(VLOOKUP($B69,[1]NUM3C!$G$3:$T$130,4,FALSE),0)</f>
        <v>1</v>
      </c>
      <c r="H69" s="105">
        <f>IFERROR(VLOOKUP($B69,[1]NUM3C!$G$3:$T$130,5,FALSE),0)</f>
        <v>0</v>
      </c>
      <c r="I69" s="105">
        <f>IFERROR(VLOOKUP($B69,[1]NUM3C!$G$3:$T$130,6,FALSE),0)</f>
        <v>2</v>
      </c>
      <c r="J69" s="105">
        <f>IFERROR(VLOOKUP($B69,[1]NUM3C!$G$3:$T$130,7,FALSE),0)</f>
        <v>2</v>
      </c>
      <c r="K69" s="105">
        <f>IFERROR(VLOOKUP($B69,[1]NUM3C!$G$3:$T$130,8,FALSE),0)</f>
        <v>1</v>
      </c>
      <c r="L69" s="105">
        <f>IFERROR(VLOOKUP($B69,[1]NUM3C!$G$3:$T$130,9,FALSE),0)</f>
        <v>0</v>
      </c>
      <c r="M69" s="105">
        <f>IFERROR(VLOOKUP($B69,[1]NUM3C!$G$3:$T$130,10,FALSE),0)</f>
        <v>2</v>
      </c>
      <c r="N69" s="105">
        <f>IFERROR(VLOOKUP($B69,[1]NUM3C!$G$3:$T$130,11,FALSE),0)</f>
        <v>0</v>
      </c>
      <c r="O69" s="105">
        <f>IFERROR(VLOOKUP($B69,[1]NUM3C!$G$3:$T$130,12,FALSE),0)</f>
        <v>0</v>
      </c>
      <c r="P69" s="105">
        <f>IFERROR(VLOOKUP($B69,[1]NUM3C!$G$3:$T$130,13,FALSE),0)</f>
        <v>0</v>
      </c>
      <c r="Q69" s="99">
        <f t="shared" si="2"/>
        <v>8</v>
      </c>
      <c r="R69" s="118"/>
      <c r="S69" s="118"/>
    </row>
    <row r="70" spans="1:19" x14ac:dyDescent="0.25">
      <c r="A70" s="11" t="s">
        <v>76</v>
      </c>
      <c r="B70" s="63" t="s">
        <v>84</v>
      </c>
      <c r="C70" s="4"/>
      <c r="D70" s="4"/>
      <c r="E70" s="105">
        <f>IFERROR(VLOOKUP($B70,[1]NUM3C!$G$3:$T$130,2,FALSE),0)</f>
        <v>0</v>
      </c>
      <c r="F70" s="105">
        <f>IFERROR(VLOOKUP($B70,[1]NUM3C!$G$3:$T$130,3,FALSE),0)</f>
        <v>0</v>
      </c>
      <c r="G70" s="105">
        <f>IFERROR(VLOOKUP($B70,[1]NUM3C!$G$3:$T$130,4,FALSE),0)</f>
        <v>0</v>
      </c>
      <c r="H70" s="105">
        <f>IFERROR(VLOOKUP($B70,[1]NUM3C!$G$3:$T$130,5,FALSE),0)</f>
        <v>0</v>
      </c>
      <c r="I70" s="105">
        <f>IFERROR(VLOOKUP($B70,[1]NUM3C!$G$3:$T$130,6,FALSE),0)</f>
        <v>0</v>
      </c>
      <c r="J70" s="105">
        <f>IFERROR(VLOOKUP($B70,[1]NUM3C!$G$3:$T$130,7,FALSE),0)</f>
        <v>0</v>
      </c>
      <c r="K70" s="105">
        <f>IFERROR(VLOOKUP($B70,[1]NUM3C!$G$3:$T$130,8,FALSE),0)</f>
        <v>0</v>
      </c>
      <c r="L70" s="105">
        <f>IFERROR(VLOOKUP($B70,[1]NUM3C!$G$3:$T$130,9,FALSE),0)</f>
        <v>0</v>
      </c>
      <c r="M70" s="105">
        <f>IFERROR(VLOOKUP($B70,[1]NUM3C!$G$3:$T$130,10,FALSE),0)</f>
        <v>0</v>
      </c>
      <c r="N70" s="105">
        <f>IFERROR(VLOOKUP($B70,[1]NUM3C!$G$3:$T$130,11,FALSE),0)</f>
        <v>0</v>
      </c>
      <c r="O70" s="105">
        <f>IFERROR(VLOOKUP($B70,[1]NUM3C!$G$3:$T$130,12,FALSE),0)</f>
        <v>0</v>
      </c>
      <c r="P70" s="105">
        <f>IFERROR(VLOOKUP($B70,[1]NUM3C!$G$3:$T$130,13,FALSE),0)</f>
        <v>0</v>
      </c>
      <c r="Q70" s="99">
        <f t="shared" si="2"/>
        <v>0</v>
      </c>
      <c r="R70" s="118"/>
      <c r="S70" s="118"/>
    </row>
    <row r="71" spans="1:19" x14ac:dyDescent="0.25">
      <c r="A71" s="11" t="s">
        <v>76</v>
      </c>
      <c r="B71" s="63" t="s">
        <v>85</v>
      </c>
      <c r="C71" s="4"/>
      <c r="D71" s="4"/>
      <c r="E71" s="105">
        <f>IFERROR(VLOOKUP($B71,[1]NUM3C!$G$3:$T$130,2,FALSE),0)</f>
        <v>0</v>
      </c>
      <c r="F71" s="105">
        <f>IFERROR(VLOOKUP($B71,[1]NUM3C!$G$3:$T$130,3,FALSE),0)</f>
        <v>0</v>
      </c>
      <c r="G71" s="105">
        <f>IFERROR(VLOOKUP($B71,[1]NUM3C!$G$3:$T$130,4,FALSE),0)</f>
        <v>0</v>
      </c>
      <c r="H71" s="105">
        <f>IFERROR(VLOOKUP($B71,[1]NUM3C!$G$3:$T$130,5,FALSE),0)</f>
        <v>0</v>
      </c>
      <c r="I71" s="105">
        <f>IFERROR(VLOOKUP($B71,[1]NUM3C!$G$3:$T$130,6,FALSE),0)</f>
        <v>0</v>
      </c>
      <c r="J71" s="105">
        <f>IFERROR(VLOOKUP($B71,[1]NUM3C!$G$3:$T$130,7,FALSE),0)</f>
        <v>0</v>
      </c>
      <c r="K71" s="105">
        <f>IFERROR(VLOOKUP($B71,[1]NUM3C!$G$3:$T$130,8,FALSE),0)</f>
        <v>0</v>
      </c>
      <c r="L71" s="105">
        <f>IFERROR(VLOOKUP($B71,[1]NUM3C!$G$3:$T$130,9,FALSE),0)</f>
        <v>0</v>
      </c>
      <c r="M71" s="105">
        <f>IFERROR(VLOOKUP($B71,[1]NUM3C!$G$3:$T$130,10,FALSE),0)</f>
        <v>0</v>
      </c>
      <c r="N71" s="105">
        <f>IFERROR(VLOOKUP($B71,[1]NUM3C!$G$3:$T$130,11,FALSE),0)</f>
        <v>0</v>
      </c>
      <c r="O71" s="105">
        <f>IFERROR(VLOOKUP($B71,[1]NUM3C!$G$3:$T$130,12,FALSE),0)</f>
        <v>0</v>
      </c>
      <c r="P71" s="105">
        <f>IFERROR(VLOOKUP($B71,[1]NUM3C!$G$3:$T$130,13,FALSE),0)</f>
        <v>1</v>
      </c>
      <c r="Q71" s="99">
        <f t="shared" si="2"/>
        <v>1</v>
      </c>
      <c r="R71" s="118"/>
      <c r="S71" s="118"/>
    </row>
    <row r="72" spans="1:19" x14ac:dyDescent="0.25">
      <c r="A72" s="11" t="s">
        <v>76</v>
      </c>
      <c r="B72" s="63" t="s">
        <v>86</v>
      </c>
      <c r="C72" s="4"/>
      <c r="D72" s="4"/>
      <c r="E72" s="105">
        <f>IFERROR(VLOOKUP($B72,[1]NUM3C!$G$3:$T$130,2,FALSE),0)</f>
        <v>0</v>
      </c>
      <c r="F72" s="105">
        <f>IFERROR(VLOOKUP($B72,[1]NUM3C!$G$3:$T$130,3,FALSE),0)</f>
        <v>0</v>
      </c>
      <c r="G72" s="105">
        <f>IFERROR(VLOOKUP($B72,[1]NUM3C!$G$3:$T$130,4,FALSE),0)</f>
        <v>0</v>
      </c>
      <c r="H72" s="105">
        <f>IFERROR(VLOOKUP($B72,[1]NUM3C!$G$3:$T$130,5,FALSE),0)</f>
        <v>0</v>
      </c>
      <c r="I72" s="105">
        <f>IFERROR(VLOOKUP($B72,[1]NUM3C!$G$3:$T$130,6,FALSE),0)</f>
        <v>0</v>
      </c>
      <c r="J72" s="105">
        <f>IFERROR(VLOOKUP($B72,[1]NUM3C!$G$3:$T$130,7,FALSE),0)</f>
        <v>0</v>
      </c>
      <c r="K72" s="105">
        <f>IFERROR(VLOOKUP($B72,[1]NUM3C!$G$3:$T$130,8,FALSE),0)</f>
        <v>0</v>
      </c>
      <c r="L72" s="105">
        <f>IFERROR(VLOOKUP($B72,[1]NUM3C!$G$3:$T$130,9,FALSE),0)</f>
        <v>0</v>
      </c>
      <c r="M72" s="105">
        <f>IFERROR(VLOOKUP($B72,[1]NUM3C!$G$3:$T$130,10,FALSE),0)</f>
        <v>0</v>
      </c>
      <c r="N72" s="105">
        <f>IFERROR(VLOOKUP($B72,[1]NUM3C!$G$3:$T$130,11,FALSE),0)</f>
        <v>0</v>
      </c>
      <c r="O72" s="105">
        <f>IFERROR(VLOOKUP($B72,[1]NUM3C!$G$3:$T$130,12,FALSE),0)</f>
        <v>0</v>
      </c>
      <c r="P72" s="105">
        <f>IFERROR(VLOOKUP($B72,[1]NUM3C!$G$3:$T$130,13,FALSE),0)</f>
        <v>0</v>
      </c>
      <c r="Q72" s="99">
        <f t="shared" si="2"/>
        <v>0</v>
      </c>
      <c r="R72" s="118"/>
      <c r="S72" s="118"/>
    </row>
    <row r="73" spans="1:19" x14ac:dyDescent="0.25">
      <c r="A73" s="11" t="s">
        <v>76</v>
      </c>
      <c r="B73" s="63" t="s">
        <v>87</v>
      </c>
      <c r="C73" s="4"/>
      <c r="D73" s="4"/>
      <c r="E73" s="105">
        <f>IFERROR(VLOOKUP($B73,[1]NUM3C!$G$3:$T$130,2,FALSE),0)</f>
        <v>3</v>
      </c>
      <c r="F73" s="105">
        <f>IFERROR(VLOOKUP($B73,[1]NUM3C!$G$3:$T$130,3,FALSE),0)</f>
        <v>2</v>
      </c>
      <c r="G73" s="105">
        <f>IFERROR(VLOOKUP($B73,[1]NUM3C!$G$3:$T$130,4,FALSE),0)</f>
        <v>3</v>
      </c>
      <c r="H73" s="105">
        <f>IFERROR(VLOOKUP($B73,[1]NUM3C!$G$3:$T$130,5,FALSE),0)</f>
        <v>4</v>
      </c>
      <c r="I73" s="105">
        <f>IFERROR(VLOOKUP($B73,[1]NUM3C!$G$3:$T$130,6,FALSE),0)</f>
        <v>2</v>
      </c>
      <c r="J73" s="105">
        <f>IFERROR(VLOOKUP($B73,[1]NUM3C!$G$3:$T$130,7,FALSE),0)</f>
        <v>4</v>
      </c>
      <c r="K73" s="105">
        <f>IFERROR(VLOOKUP($B73,[1]NUM3C!$G$3:$T$130,8,FALSE),0)</f>
        <v>2</v>
      </c>
      <c r="L73" s="105">
        <f>IFERROR(VLOOKUP($B73,[1]NUM3C!$G$3:$T$130,9,FALSE),0)</f>
        <v>7</v>
      </c>
      <c r="M73" s="105">
        <f>IFERROR(VLOOKUP($B73,[1]NUM3C!$G$3:$T$130,10,FALSE),0)</f>
        <v>1</v>
      </c>
      <c r="N73" s="105">
        <f>IFERROR(VLOOKUP($B73,[1]NUM3C!$G$3:$T$130,11,FALSE),0)</f>
        <v>0</v>
      </c>
      <c r="O73" s="105">
        <f>IFERROR(VLOOKUP($B73,[1]NUM3C!$G$3:$T$130,12,FALSE),0)</f>
        <v>0</v>
      </c>
      <c r="P73" s="105">
        <f>IFERROR(VLOOKUP($B73,[1]NUM3C!$G$3:$T$130,13,FALSE),0)</f>
        <v>0</v>
      </c>
      <c r="Q73" s="99">
        <f>SUM(E73:P73)</f>
        <v>28</v>
      </c>
      <c r="R73" s="118"/>
      <c r="S73" s="118"/>
    </row>
    <row r="74" spans="1:19" x14ac:dyDescent="0.25">
      <c r="A74" s="11" t="s">
        <v>76</v>
      </c>
      <c r="B74" s="63" t="s">
        <v>88</v>
      </c>
      <c r="C74" s="4"/>
      <c r="D74" s="4"/>
      <c r="E74" s="105">
        <f>IFERROR(VLOOKUP($B74,[1]NUM3C!$G$3:$T$130,2,FALSE),0)</f>
        <v>0</v>
      </c>
      <c r="F74" s="105">
        <f>IFERROR(VLOOKUP($B74,[1]NUM3C!$G$3:$T$130,3,FALSE),0)</f>
        <v>0</v>
      </c>
      <c r="G74" s="105">
        <f>IFERROR(VLOOKUP($B74,[1]NUM3C!$G$3:$T$130,4,FALSE),0)</f>
        <v>0</v>
      </c>
      <c r="H74" s="105">
        <f>IFERROR(VLOOKUP($B74,[1]NUM3C!$G$3:$T$130,5,FALSE),0)</f>
        <v>0</v>
      </c>
      <c r="I74" s="105">
        <f>IFERROR(VLOOKUP($B74,[1]NUM3C!$G$3:$T$130,6,FALSE),0)</f>
        <v>0</v>
      </c>
      <c r="J74" s="105">
        <f>IFERROR(VLOOKUP($B74,[1]NUM3C!$G$3:$T$130,7,FALSE),0)</f>
        <v>1</v>
      </c>
      <c r="K74" s="105">
        <f>IFERROR(VLOOKUP($B74,[1]NUM3C!$G$3:$T$130,8,FALSE),0)</f>
        <v>0</v>
      </c>
      <c r="L74" s="105">
        <f>IFERROR(VLOOKUP($B74,[1]NUM3C!$G$3:$T$130,9,FALSE),0)</f>
        <v>0</v>
      </c>
      <c r="M74" s="105">
        <f>IFERROR(VLOOKUP($B74,[1]NUM3C!$G$3:$T$130,10,FALSE),0)</f>
        <v>0</v>
      </c>
      <c r="N74" s="105">
        <f>IFERROR(VLOOKUP($B74,[1]NUM3C!$G$3:$T$130,11,FALSE),0)</f>
        <v>0</v>
      </c>
      <c r="O74" s="105">
        <f>IFERROR(VLOOKUP($B74,[1]NUM3C!$G$3:$T$130,12,FALSE),0)</f>
        <v>0</v>
      </c>
      <c r="P74" s="105">
        <f>IFERROR(VLOOKUP($B74,[1]NUM3C!$G$3:$T$130,13,FALSE),0)</f>
        <v>0</v>
      </c>
      <c r="Q74" s="99">
        <f>SUM(E74:P74)</f>
        <v>1</v>
      </c>
      <c r="R74" s="118"/>
      <c r="S74" s="118"/>
    </row>
    <row r="75" spans="1:19" x14ac:dyDescent="0.25">
      <c r="A75" s="11" t="s">
        <v>76</v>
      </c>
      <c r="B75" s="63" t="s">
        <v>89</v>
      </c>
      <c r="C75" s="4"/>
      <c r="D75" s="4"/>
      <c r="E75" s="105">
        <f>IFERROR(VLOOKUP($B75,[1]NUM3C!$G$3:$T$130,2,FALSE),0)</f>
        <v>0</v>
      </c>
      <c r="F75" s="105">
        <f>IFERROR(VLOOKUP($B75,[1]NUM3C!$G$3:$T$130,3,FALSE),0)</f>
        <v>0</v>
      </c>
      <c r="G75" s="105">
        <f>IFERROR(VLOOKUP($B75,[1]NUM3C!$G$3:$T$130,4,FALSE),0)</f>
        <v>0</v>
      </c>
      <c r="H75" s="105">
        <f>IFERROR(VLOOKUP($B75,[1]NUM3C!$G$3:$T$130,5,FALSE),0)</f>
        <v>0</v>
      </c>
      <c r="I75" s="105">
        <f>IFERROR(VLOOKUP($B75,[1]NUM3C!$G$3:$T$130,6,FALSE),0)</f>
        <v>0</v>
      </c>
      <c r="J75" s="105">
        <f>IFERROR(VLOOKUP($B75,[1]NUM3C!$G$3:$T$130,7,FALSE),0)</f>
        <v>0</v>
      </c>
      <c r="K75" s="105">
        <f>IFERROR(VLOOKUP($B75,[1]NUM3C!$G$3:$T$130,8,FALSE),0)</f>
        <v>0</v>
      </c>
      <c r="L75" s="105">
        <f>IFERROR(VLOOKUP($B75,[1]NUM3C!$G$3:$T$130,9,FALSE),0)</f>
        <v>0</v>
      </c>
      <c r="M75" s="105">
        <f>IFERROR(VLOOKUP($B75,[1]NUM3C!$G$3:$T$130,10,FALSE),0)</f>
        <v>0</v>
      </c>
      <c r="N75" s="105">
        <f>IFERROR(VLOOKUP($B75,[1]NUM3C!$G$3:$T$130,11,FALSE),0)</f>
        <v>0</v>
      </c>
      <c r="O75" s="105">
        <f>IFERROR(VLOOKUP($B75,[1]NUM3C!$G$3:$T$130,12,FALSE),0)</f>
        <v>0</v>
      </c>
      <c r="P75" s="105">
        <f>IFERROR(VLOOKUP($B75,[1]NUM3C!$G$3:$T$130,13,FALSE),0)</f>
        <v>0</v>
      </c>
      <c r="Q75" s="99">
        <f>SUM(E75:P75)</f>
        <v>0</v>
      </c>
      <c r="R75" s="118"/>
      <c r="S75" s="118"/>
    </row>
    <row r="76" spans="1:19" x14ac:dyDescent="0.25">
      <c r="A76" s="11" t="s">
        <v>76</v>
      </c>
      <c r="B76" s="63" t="s">
        <v>90</v>
      </c>
      <c r="C76" s="4"/>
      <c r="D76" s="4"/>
      <c r="E76" s="105">
        <f>IFERROR(VLOOKUP($B76,[1]NUM3C!$G$3:$T$130,2,FALSE),0)</f>
        <v>1</v>
      </c>
      <c r="F76" s="105">
        <f>IFERROR(VLOOKUP($B76,[1]NUM3C!$G$3:$T$130,3,FALSE),0)</f>
        <v>7</v>
      </c>
      <c r="G76" s="105">
        <f>IFERROR(VLOOKUP($B76,[1]NUM3C!$G$3:$T$130,4,FALSE),0)</f>
        <v>12</v>
      </c>
      <c r="H76" s="105">
        <f>IFERROR(VLOOKUP($B76,[1]NUM3C!$G$3:$T$130,5,FALSE),0)</f>
        <v>15</v>
      </c>
      <c r="I76" s="105">
        <f>IFERROR(VLOOKUP($B76,[1]NUM3C!$G$3:$T$130,6,FALSE),0)</f>
        <v>4</v>
      </c>
      <c r="J76" s="105">
        <f>IFERROR(VLOOKUP($B76,[1]NUM3C!$G$3:$T$130,7,FALSE),0)</f>
        <v>8</v>
      </c>
      <c r="K76" s="105">
        <f>IFERROR(VLOOKUP($B76,[1]NUM3C!$G$3:$T$130,8,FALSE),0)</f>
        <v>7</v>
      </c>
      <c r="L76" s="105">
        <f>IFERROR(VLOOKUP($B76,[1]NUM3C!$G$3:$T$130,9,FALSE),0)</f>
        <v>40</v>
      </c>
      <c r="M76" s="105">
        <f>IFERROR(VLOOKUP($B76,[1]NUM3C!$G$3:$T$130,10,FALSE),0)</f>
        <v>8</v>
      </c>
      <c r="N76" s="105">
        <f>IFERROR(VLOOKUP($B76,[1]NUM3C!$G$3:$T$130,11,FALSE),0)</f>
        <v>13</v>
      </c>
      <c r="O76" s="105">
        <f>IFERROR(VLOOKUP($B76,[1]NUM3C!$G$3:$T$130,12,FALSE),0)</f>
        <v>9</v>
      </c>
      <c r="P76" s="105">
        <f>IFERROR(VLOOKUP($B76,[1]NUM3C!$G$3:$T$130,13,FALSE),0)</f>
        <v>14</v>
      </c>
      <c r="Q76" s="99">
        <f>SUM(E76:P76)</f>
        <v>138</v>
      </c>
      <c r="R76" s="118"/>
      <c r="S76" s="118"/>
    </row>
    <row r="77" spans="1:19" x14ac:dyDescent="0.25">
      <c r="A77" s="137" t="s">
        <v>233</v>
      </c>
      <c r="B77" s="138"/>
      <c r="C77" s="57">
        <f>D77/'Metas Muni'!K10</f>
        <v>1.05088234117677</v>
      </c>
      <c r="D77" s="58">
        <f>Q77/R77</f>
        <v>0.88379204892966357</v>
      </c>
      <c r="E77" s="117">
        <f>SUM(E63:E76)</f>
        <v>32</v>
      </c>
      <c r="F77" s="117">
        <f t="shared" ref="F77:P77" si="7">SUM(F63:F76)</f>
        <v>18</v>
      </c>
      <c r="G77" s="117">
        <f t="shared" si="7"/>
        <v>39</v>
      </c>
      <c r="H77" s="117">
        <f t="shared" si="7"/>
        <v>26</v>
      </c>
      <c r="I77" s="117">
        <f t="shared" si="7"/>
        <v>24</v>
      </c>
      <c r="J77" s="117">
        <f t="shared" si="7"/>
        <v>24</v>
      </c>
      <c r="K77" s="117">
        <f t="shared" si="7"/>
        <v>18</v>
      </c>
      <c r="L77" s="117">
        <f t="shared" si="7"/>
        <v>52</v>
      </c>
      <c r="M77" s="117">
        <f t="shared" si="7"/>
        <v>13</v>
      </c>
      <c r="N77" s="117">
        <f t="shared" si="7"/>
        <v>16</v>
      </c>
      <c r="O77" s="117">
        <f t="shared" si="7"/>
        <v>11</v>
      </c>
      <c r="P77" s="117">
        <f t="shared" si="7"/>
        <v>16</v>
      </c>
      <c r="Q77" s="101">
        <f>SUM(Q63:Q76)</f>
        <v>289</v>
      </c>
      <c r="R77" s="184">
        <v>327</v>
      </c>
      <c r="S77" s="184"/>
    </row>
    <row r="78" spans="1:19" x14ac:dyDescent="0.25">
      <c r="A78" s="11" t="s">
        <v>92</v>
      </c>
      <c r="B78" s="63" t="s">
        <v>93</v>
      </c>
      <c r="C78" s="4"/>
      <c r="D78" s="4"/>
      <c r="E78" s="105">
        <f>IFERROR(VLOOKUP($B78,[1]NUM3C!$G$3:$T$130,2,FALSE),0)</f>
        <v>4</v>
      </c>
      <c r="F78" s="105">
        <f>IFERROR(VLOOKUP($B78,[1]NUM3C!$G$3:$T$130,3,FALSE),0)</f>
        <v>0</v>
      </c>
      <c r="G78" s="105">
        <f>IFERROR(VLOOKUP($B78,[1]NUM3C!$G$3:$T$130,4,FALSE),0)</f>
        <v>4</v>
      </c>
      <c r="H78" s="105">
        <f>IFERROR(VLOOKUP($B78,[1]NUM3C!$G$3:$T$130,5,FALSE),0)</f>
        <v>0</v>
      </c>
      <c r="I78" s="105">
        <f>IFERROR(VLOOKUP($B78,[1]NUM3C!$G$3:$T$130,6,FALSE),0)</f>
        <v>1</v>
      </c>
      <c r="J78" s="105">
        <f>IFERROR(VLOOKUP($B78,[1]NUM3C!$G$3:$T$130,7,FALSE),0)</f>
        <v>0</v>
      </c>
      <c r="K78" s="105">
        <f>IFERROR(VLOOKUP($B78,[1]NUM3C!$G$3:$T$130,8,FALSE),0)</f>
        <v>0</v>
      </c>
      <c r="L78" s="105">
        <f>IFERROR(VLOOKUP($B78,[1]NUM3C!$G$3:$T$130,9,FALSE),0)</f>
        <v>6</v>
      </c>
      <c r="M78" s="105">
        <f>IFERROR(VLOOKUP($B78,[1]NUM3C!$G$3:$T$130,10,FALSE),0)</f>
        <v>10</v>
      </c>
      <c r="N78" s="105">
        <f>IFERROR(VLOOKUP($B78,[1]NUM3C!$G$3:$T$130,11,FALSE),0)</f>
        <v>9</v>
      </c>
      <c r="O78" s="105">
        <f>IFERROR(VLOOKUP($B78,[1]NUM3C!$G$3:$T$130,12,FALSE),0)</f>
        <v>7</v>
      </c>
      <c r="P78" s="105">
        <f>IFERROR(VLOOKUP($B78,[1]NUM3C!$G$3:$T$130,13,FALSE),0)</f>
        <v>10</v>
      </c>
      <c r="Q78" s="99">
        <f t="shared" ref="Q78:Q87" si="8">SUM(E78:P78)</f>
        <v>51</v>
      </c>
      <c r="R78" s="118"/>
      <c r="S78" s="118"/>
    </row>
    <row r="79" spans="1:19" x14ac:dyDescent="0.25">
      <c r="A79" s="11" t="s">
        <v>92</v>
      </c>
      <c r="B79" s="63" t="s">
        <v>94</v>
      </c>
      <c r="C79" s="4"/>
      <c r="D79" s="4"/>
      <c r="E79" s="105">
        <f>IFERROR(VLOOKUP($B79,[1]NUM3C!$G$3:$T$130,2,FALSE),0)</f>
        <v>0</v>
      </c>
      <c r="F79" s="105">
        <f>IFERROR(VLOOKUP($B79,[1]NUM3C!$G$3:$T$130,3,FALSE),0)</f>
        <v>0</v>
      </c>
      <c r="G79" s="105">
        <f>IFERROR(VLOOKUP($B79,[1]NUM3C!$G$3:$T$130,4,FALSE),0)</f>
        <v>5</v>
      </c>
      <c r="H79" s="105">
        <f>IFERROR(VLOOKUP($B79,[1]NUM3C!$G$3:$T$130,5,FALSE),0)</f>
        <v>0</v>
      </c>
      <c r="I79" s="105">
        <f>IFERROR(VLOOKUP($B79,[1]NUM3C!$G$3:$T$130,6,FALSE),0)</f>
        <v>0</v>
      </c>
      <c r="J79" s="105">
        <f>IFERROR(VLOOKUP($B79,[1]NUM3C!$G$3:$T$130,7,FALSE),0)</f>
        <v>2</v>
      </c>
      <c r="K79" s="105">
        <f>IFERROR(VLOOKUP($B79,[1]NUM3C!$G$3:$T$130,8,FALSE),0)</f>
        <v>0</v>
      </c>
      <c r="L79" s="105">
        <f>IFERROR(VLOOKUP($B79,[1]NUM3C!$G$3:$T$130,9,FALSE),0)</f>
        <v>1</v>
      </c>
      <c r="M79" s="105">
        <f>IFERROR(VLOOKUP($B79,[1]NUM3C!$G$3:$T$130,10,FALSE),0)</f>
        <v>1</v>
      </c>
      <c r="N79" s="105">
        <f>IFERROR(VLOOKUP($B79,[1]NUM3C!$G$3:$T$130,11,FALSE),0)</f>
        <v>0</v>
      </c>
      <c r="O79" s="105">
        <f>IFERROR(VLOOKUP($B79,[1]NUM3C!$G$3:$T$130,12,FALSE),0)</f>
        <v>1</v>
      </c>
      <c r="P79" s="105">
        <f>IFERROR(VLOOKUP($B79,[1]NUM3C!$G$3:$T$130,13,FALSE),0)</f>
        <v>0</v>
      </c>
      <c r="Q79" s="99">
        <f t="shared" si="8"/>
        <v>10</v>
      </c>
      <c r="R79" s="118"/>
      <c r="S79" s="118"/>
    </row>
    <row r="80" spans="1:19" x14ac:dyDescent="0.25">
      <c r="A80" s="11" t="s">
        <v>92</v>
      </c>
      <c r="B80" s="63" t="s">
        <v>95</v>
      </c>
      <c r="C80" s="4"/>
      <c r="D80" s="4"/>
      <c r="E80" s="105">
        <f>IFERROR(VLOOKUP($B80,[1]NUM3C!$G$3:$T$130,2,FALSE),0)</f>
        <v>0</v>
      </c>
      <c r="F80" s="105">
        <f>IFERROR(VLOOKUP($B80,[1]NUM3C!$G$3:$T$130,3,FALSE),0)</f>
        <v>0</v>
      </c>
      <c r="G80" s="105">
        <f>IFERROR(VLOOKUP($B80,[1]NUM3C!$G$3:$T$130,4,FALSE),0)</f>
        <v>2</v>
      </c>
      <c r="H80" s="105">
        <f>IFERROR(VLOOKUP($B80,[1]NUM3C!$G$3:$T$130,5,FALSE),0)</f>
        <v>0</v>
      </c>
      <c r="I80" s="105">
        <f>IFERROR(VLOOKUP($B80,[1]NUM3C!$G$3:$T$130,6,FALSE),0)</f>
        <v>0</v>
      </c>
      <c r="J80" s="105">
        <f>IFERROR(VLOOKUP($B80,[1]NUM3C!$G$3:$T$130,7,FALSE),0)</f>
        <v>0</v>
      </c>
      <c r="K80" s="105">
        <f>IFERROR(VLOOKUP($B80,[1]NUM3C!$G$3:$T$130,8,FALSE),0)</f>
        <v>0</v>
      </c>
      <c r="L80" s="105">
        <f>IFERROR(VLOOKUP($B80,[1]NUM3C!$G$3:$T$130,9,FALSE),0)</f>
        <v>0</v>
      </c>
      <c r="M80" s="105">
        <f>IFERROR(VLOOKUP($B80,[1]NUM3C!$G$3:$T$130,10,FALSE),0)</f>
        <v>0</v>
      </c>
      <c r="N80" s="105">
        <f>IFERROR(VLOOKUP($B80,[1]NUM3C!$G$3:$T$130,11,FALSE),0)</f>
        <v>0</v>
      </c>
      <c r="O80" s="105">
        <f>IFERROR(VLOOKUP($B80,[1]NUM3C!$G$3:$T$130,12,FALSE),0)</f>
        <v>0</v>
      </c>
      <c r="P80" s="105">
        <f>IFERROR(VLOOKUP($B80,[1]NUM3C!$G$3:$T$130,13,FALSE),0)</f>
        <v>0</v>
      </c>
      <c r="Q80" s="99">
        <f t="shared" si="8"/>
        <v>2</v>
      </c>
      <c r="R80" s="118"/>
      <c r="S80" s="118"/>
    </row>
    <row r="81" spans="1:19" x14ac:dyDescent="0.25">
      <c r="A81" s="11" t="s">
        <v>92</v>
      </c>
      <c r="B81" s="63" t="s">
        <v>96</v>
      </c>
      <c r="C81" s="4"/>
      <c r="D81" s="4"/>
      <c r="E81" s="105">
        <f>IFERROR(VLOOKUP($B81,[1]NUM3C!$G$3:$T$130,2,FALSE),0)</f>
        <v>0</v>
      </c>
      <c r="F81" s="105">
        <f>IFERROR(VLOOKUP($B81,[1]NUM3C!$G$3:$T$130,3,FALSE),0)</f>
        <v>0</v>
      </c>
      <c r="G81" s="105">
        <f>IFERROR(VLOOKUP($B81,[1]NUM3C!$G$3:$T$130,4,FALSE),0)</f>
        <v>0</v>
      </c>
      <c r="H81" s="105">
        <f>IFERROR(VLOOKUP($B81,[1]NUM3C!$G$3:$T$130,5,FALSE),0)</f>
        <v>0</v>
      </c>
      <c r="I81" s="105">
        <f>IFERROR(VLOOKUP($B81,[1]NUM3C!$G$3:$T$130,6,FALSE),0)</f>
        <v>10</v>
      </c>
      <c r="J81" s="105">
        <f>IFERROR(VLOOKUP($B81,[1]NUM3C!$G$3:$T$130,7,FALSE),0)</f>
        <v>0</v>
      </c>
      <c r="K81" s="105">
        <f>IFERROR(VLOOKUP($B81,[1]NUM3C!$G$3:$T$130,8,FALSE),0)</f>
        <v>0</v>
      </c>
      <c r="L81" s="105">
        <f>IFERROR(VLOOKUP($B81,[1]NUM3C!$G$3:$T$130,9,FALSE),0)</f>
        <v>0</v>
      </c>
      <c r="M81" s="105">
        <f>IFERROR(VLOOKUP($B81,[1]NUM3C!$G$3:$T$130,10,FALSE),0)</f>
        <v>8</v>
      </c>
      <c r="N81" s="105">
        <f>IFERROR(VLOOKUP($B81,[1]NUM3C!$G$3:$T$130,11,FALSE),0)</f>
        <v>0</v>
      </c>
      <c r="O81" s="105">
        <f>IFERROR(VLOOKUP($B81,[1]NUM3C!$G$3:$T$130,12,FALSE),0)</f>
        <v>4</v>
      </c>
      <c r="P81" s="105">
        <f>IFERROR(VLOOKUP($B81,[1]NUM3C!$G$3:$T$130,13,FALSE),0)</f>
        <v>1</v>
      </c>
      <c r="Q81" s="99">
        <f t="shared" si="8"/>
        <v>23</v>
      </c>
      <c r="R81" s="118"/>
      <c r="S81" s="118"/>
    </row>
    <row r="82" spans="1:19" x14ac:dyDescent="0.25">
      <c r="A82" s="11" t="s">
        <v>92</v>
      </c>
      <c r="B82" s="63" t="s">
        <v>97</v>
      </c>
      <c r="C82" s="4"/>
      <c r="D82" s="4"/>
      <c r="E82" s="105">
        <f>IFERROR(VLOOKUP($B82,[1]NUM3C!$G$3:$T$130,2,FALSE),0)</f>
        <v>0</v>
      </c>
      <c r="F82" s="105">
        <f>IFERROR(VLOOKUP($B82,[1]NUM3C!$G$3:$T$130,3,FALSE),0)</f>
        <v>0</v>
      </c>
      <c r="G82" s="105">
        <f>IFERROR(VLOOKUP($B82,[1]NUM3C!$G$3:$T$130,4,FALSE),0)</f>
        <v>0</v>
      </c>
      <c r="H82" s="105">
        <f>IFERROR(VLOOKUP($B82,[1]NUM3C!$G$3:$T$130,5,FALSE),0)</f>
        <v>0</v>
      </c>
      <c r="I82" s="105">
        <f>IFERROR(VLOOKUP($B82,[1]NUM3C!$G$3:$T$130,6,FALSE),0)</f>
        <v>0</v>
      </c>
      <c r="J82" s="105">
        <f>IFERROR(VLOOKUP($B82,[1]NUM3C!$G$3:$T$130,7,FALSE),0)</f>
        <v>1</v>
      </c>
      <c r="K82" s="105">
        <f>IFERROR(VLOOKUP($B82,[1]NUM3C!$G$3:$T$130,8,FALSE),0)</f>
        <v>0</v>
      </c>
      <c r="L82" s="105">
        <f>IFERROR(VLOOKUP($B82,[1]NUM3C!$G$3:$T$130,9,FALSE),0)</f>
        <v>0</v>
      </c>
      <c r="M82" s="105">
        <f>IFERROR(VLOOKUP($B82,[1]NUM3C!$G$3:$T$130,10,FALSE),0)</f>
        <v>0</v>
      </c>
      <c r="N82" s="105">
        <f>IFERROR(VLOOKUP($B82,[1]NUM3C!$G$3:$T$130,11,FALSE),0)</f>
        <v>0</v>
      </c>
      <c r="O82" s="105">
        <f>IFERROR(VLOOKUP($B82,[1]NUM3C!$G$3:$T$130,12,FALSE),0)</f>
        <v>0</v>
      </c>
      <c r="P82" s="105">
        <f>IFERROR(VLOOKUP($B82,[1]NUM3C!$G$3:$T$130,13,FALSE),0)</f>
        <v>2</v>
      </c>
      <c r="Q82" s="99">
        <f t="shared" si="8"/>
        <v>3</v>
      </c>
      <c r="R82" s="118"/>
      <c r="S82" s="118"/>
    </row>
    <row r="83" spans="1:19" x14ac:dyDescent="0.25">
      <c r="A83" s="11" t="s">
        <v>92</v>
      </c>
      <c r="B83" s="63" t="s">
        <v>98</v>
      </c>
      <c r="C83" s="4"/>
      <c r="D83" s="4"/>
      <c r="E83" s="105">
        <f>IFERROR(VLOOKUP($B83,[1]NUM3C!$G$3:$T$130,2,FALSE),0)</f>
        <v>0</v>
      </c>
      <c r="F83" s="105">
        <f>IFERROR(VLOOKUP($B83,[1]NUM3C!$G$3:$T$130,3,FALSE),0)</f>
        <v>0</v>
      </c>
      <c r="G83" s="105">
        <f>IFERROR(VLOOKUP($B83,[1]NUM3C!$G$3:$T$130,4,FALSE),0)</f>
        <v>0</v>
      </c>
      <c r="H83" s="105">
        <f>IFERROR(VLOOKUP($B83,[1]NUM3C!$G$3:$T$130,5,FALSE),0)</f>
        <v>0</v>
      </c>
      <c r="I83" s="105">
        <f>IFERROR(VLOOKUP($B83,[1]NUM3C!$G$3:$T$130,6,FALSE),0)</f>
        <v>0</v>
      </c>
      <c r="J83" s="105">
        <f>IFERROR(VLOOKUP($B83,[1]NUM3C!$G$3:$T$130,7,FALSE),0)</f>
        <v>1</v>
      </c>
      <c r="K83" s="105">
        <f>IFERROR(VLOOKUP($B83,[1]NUM3C!$G$3:$T$130,8,FALSE),0)</f>
        <v>0</v>
      </c>
      <c r="L83" s="105">
        <f>IFERROR(VLOOKUP($B83,[1]NUM3C!$G$3:$T$130,9,FALSE),0)</f>
        <v>0</v>
      </c>
      <c r="M83" s="105">
        <f>IFERROR(VLOOKUP($B83,[1]NUM3C!$G$3:$T$130,10,FALSE),0)</f>
        <v>0</v>
      </c>
      <c r="N83" s="105">
        <f>IFERROR(VLOOKUP($B83,[1]NUM3C!$G$3:$T$130,11,FALSE),0)</f>
        <v>10</v>
      </c>
      <c r="O83" s="105">
        <f>IFERROR(VLOOKUP($B83,[1]NUM3C!$G$3:$T$130,12,FALSE),0)</f>
        <v>0</v>
      </c>
      <c r="P83" s="105">
        <f>IFERROR(VLOOKUP($B83,[1]NUM3C!$G$3:$T$130,13,FALSE),0)</f>
        <v>0</v>
      </c>
      <c r="Q83" s="99">
        <f t="shared" si="8"/>
        <v>11</v>
      </c>
      <c r="R83" s="118"/>
      <c r="S83" s="118"/>
    </row>
    <row r="84" spans="1:19" x14ac:dyDescent="0.25">
      <c r="A84" s="11" t="s">
        <v>92</v>
      </c>
      <c r="B84" s="63" t="s">
        <v>99</v>
      </c>
      <c r="C84" s="4"/>
      <c r="D84" s="4"/>
      <c r="E84" s="105">
        <f>IFERROR(VLOOKUP($B84,[1]NUM3C!$G$3:$T$130,2,FALSE),0)</f>
        <v>0</v>
      </c>
      <c r="F84" s="105">
        <f>IFERROR(VLOOKUP($B84,[1]NUM3C!$G$3:$T$130,3,FALSE),0)</f>
        <v>0</v>
      </c>
      <c r="G84" s="105">
        <f>IFERROR(VLOOKUP($B84,[1]NUM3C!$G$3:$T$130,4,FALSE),0)</f>
        <v>0</v>
      </c>
      <c r="H84" s="105">
        <f>IFERROR(VLOOKUP($B84,[1]NUM3C!$G$3:$T$130,5,FALSE),0)</f>
        <v>0</v>
      </c>
      <c r="I84" s="105">
        <f>IFERROR(VLOOKUP($B84,[1]NUM3C!$G$3:$T$130,6,FALSE),0)</f>
        <v>0</v>
      </c>
      <c r="J84" s="105">
        <f>IFERROR(VLOOKUP($B84,[1]NUM3C!$G$3:$T$130,7,FALSE),0)</f>
        <v>0</v>
      </c>
      <c r="K84" s="105">
        <f>IFERROR(VLOOKUP($B84,[1]NUM3C!$G$3:$T$130,8,FALSE),0)</f>
        <v>0</v>
      </c>
      <c r="L84" s="105">
        <f>IFERROR(VLOOKUP($B84,[1]NUM3C!$G$3:$T$130,9,FALSE),0)</f>
        <v>0</v>
      </c>
      <c r="M84" s="105">
        <f>IFERROR(VLOOKUP($B84,[1]NUM3C!$G$3:$T$130,10,FALSE),0)</f>
        <v>0</v>
      </c>
      <c r="N84" s="105">
        <f>IFERROR(VLOOKUP($B84,[1]NUM3C!$G$3:$T$130,11,FALSE),0)</f>
        <v>0</v>
      </c>
      <c r="O84" s="105">
        <f>IFERROR(VLOOKUP($B84,[1]NUM3C!$G$3:$T$130,12,FALSE),0)</f>
        <v>0</v>
      </c>
      <c r="P84" s="105">
        <f>IFERROR(VLOOKUP($B84,[1]NUM3C!$G$3:$T$130,13,FALSE),0)</f>
        <v>0</v>
      </c>
      <c r="Q84" s="99">
        <f t="shared" si="8"/>
        <v>0</v>
      </c>
      <c r="R84" s="118"/>
      <c r="S84" s="118"/>
    </row>
    <row r="85" spans="1:19" x14ac:dyDescent="0.25">
      <c r="A85" s="11" t="s">
        <v>92</v>
      </c>
      <c r="B85" s="63" t="s">
        <v>100</v>
      </c>
      <c r="C85" s="4"/>
      <c r="D85" s="4"/>
      <c r="E85" s="105">
        <f>IFERROR(VLOOKUP($B85,[1]NUM3C!$G$3:$T$130,2,FALSE),0)</f>
        <v>0</v>
      </c>
      <c r="F85" s="105">
        <f>IFERROR(VLOOKUP($B85,[1]NUM3C!$G$3:$T$130,3,FALSE),0)</f>
        <v>0</v>
      </c>
      <c r="G85" s="105">
        <f>IFERROR(VLOOKUP($B85,[1]NUM3C!$G$3:$T$130,4,FALSE),0)</f>
        <v>0</v>
      </c>
      <c r="H85" s="105">
        <f>IFERROR(VLOOKUP($B85,[1]NUM3C!$G$3:$T$130,5,FALSE),0)</f>
        <v>0</v>
      </c>
      <c r="I85" s="105">
        <f>IFERROR(VLOOKUP($B85,[1]NUM3C!$G$3:$T$130,6,FALSE),0)</f>
        <v>0</v>
      </c>
      <c r="J85" s="105">
        <f>IFERROR(VLOOKUP($B85,[1]NUM3C!$G$3:$T$130,7,FALSE),0)</f>
        <v>0</v>
      </c>
      <c r="K85" s="105">
        <f>IFERROR(VLOOKUP($B85,[1]NUM3C!$G$3:$T$130,8,FALSE),0)</f>
        <v>0</v>
      </c>
      <c r="L85" s="105">
        <f>IFERROR(VLOOKUP($B85,[1]NUM3C!$G$3:$T$130,9,FALSE),0)</f>
        <v>0</v>
      </c>
      <c r="M85" s="105">
        <f>IFERROR(VLOOKUP($B85,[1]NUM3C!$G$3:$T$130,10,FALSE),0)</f>
        <v>0</v>
      </c>
      <c r="N85" s="105">
        <f>IFERROR(VLOOKUP($B85,[1]NUM3C!$G$3:$T$130,11,FALSE),0)</f>
        <v>0</v>
      </c>
      <c r="O85" s="105">
        <f>IFERROR(VLOOKUP($B85,[1]NUM3C!$G$3:$T$130,12,FALSE),0)</f>
        <v>0</v>
      </c>
      <c r="P85" s="105">
        <f>IFERROR(VLOOKUP($B85,[1]NUM3C!$G$3:$T$130,13,FALSE),0)</f>
        <v>0</v>
      </c>
      <c r="Q85" s="99">
        <f t="shared" si="8"/>
        <v>0</v>
      </c>
      <c r="R85" s="118"/>
      <c r="S85" s="118"/>
    </row>
    <row r="86" spans="1:19" x14ac:dyDescent="0.25">
      <c r="A86" s="11" t="s">
        <v>92</v>
      </c>
      <c r="B86" s="63" t="s">
        <v>101</v>
      </c>
      <c r="C86" s="4"/>
      <c r="D86" s="4"/>
      <c r="E86" s="105">
        <f>IFERROR(VLOOKUP($B86,[1]NUM3C!$G$3:$T$130,2,FALSE),0)</f>
        <v>0</v>
      </c>
      <c r="F86" s="105">
        <f>IFERROR(VLOOKUP($B86,[1]NUM3C!$G$3:$T$130,3,FALSE),0)</f>
        <v>0</v>
      </c>
      <c r="G86" s="105">
        <f>IFERROR(VLOOKUP($B86,[1]NUM3C!$G$3:$T$130,4,FALSE),0)</f>
        <v>0</v>
      </c>
      <c r="H86" s="105">
        <f>IFERROR(VLOOKUP($B86,[1]NUM3C!$G$3:$T$130,5,FALSE),0)</f>
        <v>0</v>
      </c>
      <c r="I86" s="105">
        <f>IFERROR(VLOOKUP($B86,[1]NUM3C!$G$3:$T$130,6,FALSE),0)</f>
        <v>0</v>
      </c>
      <c r="J86" s="105">
        <f>IFERROR(VLOOKUP($B86,[1]NUM3C!$G$3:$T$130,7,FALSE),0)</f>
        <v>0</v>
      </c>
      <c r="K86" s="105">
        <f>IFERROR(VLOOKUP($B86,[1]NUM3C!$G$3:$T$130,8,FALSE),0)</f>
        <v>0</v>
      </c>
      <c r="L86" s="105">
        <f>IFERROR(VLOOKUP($B86,[1]NUM3C!$G$3:$T$130,9,FALSE),0)</f>
        <v>0</v>
      </c>
      <c r="M86" s="105">
        <f>IFERROR(VLOOKUP($B86,[1]NUM3C!$G$3:$T$130,10,FALSE),0)</f>
        <v>0</v>
      </c>
      <c r="N86" s="105">
        <f>IFERROR(VLOOKUP($B86,[1]NUM3C!$G$3:$T$130,11,FALSE),0)</f>
        <v>0</v>
      </c>
      <c r="O86" s="105">
        <f>IFERROR(VLOOKUP($B86,[1]NUM3C!$G$3:$T$130,12,FALSE),0)</f>
        <v>0</v>
      </c>
      <c r="P86" s="105">
        <f>IFERROR(VLOOKUP($B86,[1]NUM3C!$G$3:$T$130,13,FALSE),0)</f>
        <v>0</v>
      </c>
      <c r="Q86" s="99">
        <f t="shared" si="8"/>
        <v>0</v>
      </c>
      <c r="R86" s="118"/>
      <c r="S86" s="118"/>
    </row>
    <row r="87" spans="1:19" x14ac:dyDescent="0.25">
      <c r="A87" s="11" t="s">
        <v>92</v>
      </c>
      <c r="B87" s="63" t="s">
        <v>102</v>
      </c>
      <c r="C87" s="4"/>
      <c r="D87" s="4"/>
      <c r="E87" s="105">
        <f>IFERROR(VLOOKUP($B87,[1]NUM3C!$G$3:$T$130,2,FALSE),0)</f>
        <v>0</v>
      </c>
      <c r="F87" s="105">
        <f>IFERROR(VLOOKUP($B87,[1]NUM3C!$G$3:$T$130,3,FALSE),0)</f>
        <v>0</v>
      </c>
      <c r="G87" s="105">
        <f>IFERROR(VLOOKUP($B87,[1]NUM3C!$G$3:$T$130,4,FALSE),0)</f>
        <v>0</v>
      </c>
      <c r="H87" s="105">
        <f>IFERROR(VLOOKUP($B87,[1]NUM3C!$G$3:$T$130,5,FALSE),0)</f>
        <v>0</v>
      </c>
      <c r="I87" s="105">
        <f>IFERROR(VLOOKUP($B87,[1]NUM3C!$G$3:$T$130,6,FALSE),0)</f>
        <v>0</v>
      </c>
      <c r="J87" s="105">
        <f>IFERROR(VLOOKUP($B87,[1]NUM3C!$G$3:$T$130,7,FALSE),0)</f>
        <v>0</v>
      </c>
      <c r="K87" s="105">
        <f>IFERROR(VLOOKUP($B87,[1]NUM3C!$G$3:$T$130,8,FALSE),0)</f>
        <v>0</v>
      </c>
      <c r="L87" s="105">
        <f>IFERROR(VLOOKUP($B87,[1]NUM3C!$G$3:$T$130,9,FALSE),0)</f>
        <v>0</v>
      </c>
      <c r="M87" s="105">
        <f>IFERROR(VLOOKUP($B87,[1]NUM3C!$G$3:$T$130,10,FALSE),0)</f>
        <v>0</v>
      </c>
      <c r="N87" s="105">
        <f>IFERROR(VLOOKUP($B87,[1]NUM3C!$G$3:$T$130,11,FALSE),0)</f>
        <v>0</v>
      </c>
      <c r="O87" s="105">
        <f>IFERROR(VLOOKUP($B87,[1]NUM3C!$G$3:$T$130,12,FALSE),0)</f>
        <v>0</v>
      </c>
      <c r="P87" s="105">
        <f>IFERROR(VLOOKUP($B87,[1]NUM3C!$G$3:$T$130,13,FALSE),0)</f>
        <v>0</v>
      </c>
      <c r="Q87" s="99">
        <f t="shared" si="8"/>
        <v>0</v>
      </c>
      <c r="R87" s="118"/>
      <c r="S87" s="118"/>
    </row>
    <row r="88" spans="1:19" x14ac:dyDescent="0.25">
      <c r="A88" s="137" t="s">
        <v>234</v>
      </c>
      <c r="B88" s="138"/>
      <c r="C88" s="57">
        <f>D88/'Metas Muni'!K11</f>
        <v>1.0308970144191565</v>
      </c>
      <c r="D88" s="58">
        <f>Q88/R88</f>
        <v>0.90090090090090091</v>
      </c>
      <c r="E88" s="117">
        <f>SUM(E78:E87)</f>
        <v>4</v>
      </c>
      <c r="F88" s="117">
        <f>SUM(F78:F87)</f>
        <v>0</v>
      </c>
      <c r="G88" s="117">
        <f>SUM(G78:G87)</f>
        <v>11</v>
      </c>
      <c r="H88" s="117">
        <f>SUM(H78:H87)</f>
        <v>0</v>
      </c>
      <c r="I88" s="117">
        <f t="shared" ref="I88:N88" si="9">SUM(I78:I87)</f>
        <v>11</v>
      </c>
      <c r="J88" s="117">
        <f t="shared" si="9"/>
        <v>4</v>
      </c>
      <c r="K88" s="117">
        <f t="shared" si="9"/>
        <v>0</v>
      </c>
      <c r="L88" s="117">
        <f t="shared" si="9"/>
        <v>7</v>
      </c>
      <c r="M88" s="117">
        <f t="shared" si="9"/>
        <v>19</v>
      </c>
      <c r="N88" s="117">
        <f t="shared" si="9"/>
        <v>19</v>
      </c>
      <c r="O88" s="117">
        <f>SUM(O78:O87)</f>
        <v>12</v>
      </c>
      <c r="P88" s="117">
        <f>SUM(P78:P87)</f>
        <v>13</v>
      </c>
      <c r="Q88" s="101">
        <f>SUM(Q78:Q87)</f>
        <v>100</v>
      </c>
      <c r="R88" s="184">
        <v>111</v>
      </c>
      <c r="S88" s="184"/>
    </row>
    <row r="89" spans="1:19" x14ac:dyDescent="0.25">
      <c r="A89" s="11" t="s">
        <v>104</v>
      </c>
      <c r="B89" s="63" t="s">
        <v>105</v>
      </c>
      <c r="C89" s="4"/>
      <c r="D89" s="4"/>
      <c r="E89" s="105">
        <f>IFERROR(VLOOKUP($B89,[1]NUM3C!$G$3:$T$130,2,FALSE),0)</f>
        <v>0</v>
      </c>
      <c r="F89" s="105">
        <f>IFERROR(VLOOKUP($B89,[1]NUM3C!$G$3:$T$130,3,FALSE),0)</f>
        <v>0</v>
      </c>
      <c r="G89" s="105">
        <f>IFERROR(VLOOKUP($B89,[1]NUM3C!$G$3:$T$130,4,FALSE),0)</f>
        <v>0</v>
      </c>
      <c r="H89" s="105">
        <f>IFERROR(VLOOKUP($B89,[1]NUM3C!$G$3:$T$130,5,FALSE),0)</f>
        <v>0</v>
      </c>
      <c r="I89" s="105">
        <f>IFERROR(VLOOKUP($B89,[1]NUM3C!$G$3:$T$130,6,FALSE),0)</f>
        <v>4</v>
      </c>
      <c r="J89" s="105">
        <f>IFERROR(VLOOKUP($B89,[1]NUM3C!$G$3:$T$130,7,FALSE),0)</f>
        <v>0</v>
      </c>
      <c r="K89" s="105">
        <f>IFERROR(VLOOKUP($B89,[1]NUM3C!$G$3:$T$130,8,FALSE),0)</f>
        <v>1</v>
      </c>
      <c r="L89" s="105">
        <f>IFERROR(VLOOKUP($B89,[1]NUM3C!$G$3:$T$130,9,FALSE),0)</f>
        <v>2</v>
      </c>
      <c r="M89" s="105">
        <f>IFERROR(VLOOKUP($B89,[1]NUM3C!$G$3:$T$130,10,FALSE),0)</f>
        <v>0</v>
      </c>
      <c r="N89" s="105">
        <f>IFERROR(VLOOKUP($B89,[1]NUM3C!$G$3:$T$130,11,FALSE),0)</f>
        <v>2</v>
      </c>
      <c r="O89" s="105">
        <f>IFERROR(VLOOKUP($B89,[1]NUM3C!$G$3:$T$130,12,FALSE),0)</f>
        <v>0</v>
      </c>
      <c r="P89" s="105">
        <f>IFERROR(VLOOKUP($B89,[1]NUM3C!$G$3:$T$130,13,FALSE),0)</f>
        <v>0</v>
      </c>
      <c r="Q89" s="99">
        <f>SUM(E89:P89)</f>
        <v>9</v>
      </c>
      <c r="R89" s="118"/>
      <c r="S89" s="118"/>
    </row>
    <row r="90" spans="1:19" x14ac:dyDescent="0.25">
      <c r="A90" s="11" t="s">
        <v>104</v>
      </c>
      <c r="B90" s="63" t="s">
        <v>106</v>
      </c>
      <c r="C90" s="4"/>
      <c r="D90" s="4"/>
      <c r="E90" s="105">
        <f>IFERROR(VLOOKUP($B90,[1]NUM3C!$G$3:$T$130,2,FALSE),0)</f>
        <v>0</v>
      </c>
      <c r="F90" s="105">
        <f>IFERROR(VLOOKUP($B90,[1]NUM3C!$G$3:$T$130,3,FALSE),0)</f>
        <v>0</v>
      </c>
      <c r="G90" s="105">
        <f>IFERROR(VLOOKUP($B90,[1]NUM3C!$G$3:$T$130,4,FALSE),0)</f>
        <v>2</v>
      </c>
      <c r="H90" s="105">
        <f>IFERROR(VLOOKUP($B90,[1]NUM3C!$G$3:$T$130,5,FALSE),0)</f>
        <v>0</v>
      </c>
      <c r="I90" s="105">
        <f>IFERROR(VLOOKUP($B90,[1]NUM3C!$G$3:$T$130,6,FALSE),0)</f>
        <v>1</v>
      </c>
      <c r="J90" s="105">
        <f>IFERROR(VLOOKUP($B90,[1]NUM3C!$G$3:$T$130,7,FALSE),0)</f>
        <v>0</v>
      </c>
      <c r="K90" s="105">
        <f>IFERROR(VLOOKUP($B90,[1]NUM3C!$G$3:$T$130,8,FALSE),0)</f>
        <v>0</v>
      </c>
      <c r="L90" s="105">
        <f>IFERROR(VLOOKUP($B90,[1]NUM3C!$G$3:$T$130,9,FALSE),0)</f>
        <v>3</v>
      </c>
      <c r="M90" s="105">
        <f>IFERROR(VLOOKUP($B90,[1]NUM3C!$G$3:$T$130,10,FALSE),0)</f>
        <v>0</v>
      </c>
      <c r="N90" s="105">
        <f>IFERROR(VLOOKUP($B90,[1]NUM3C!$G$3:$T$130,11,FALSE),0)</f>
        <v>0</v>
      </c>
      <c r="O90" s="105">
        <f>IFERROR(VLOOKUP($B90,[1]NUM3C!$G$3:$T$130,12,FALSE),0)</f>
        <v>0</v>
      </c>
      <c r="P90" s="105">
        <f>IFERROR(VLOOKUP($B90,[1]NUM3C!$G$3:$T$130,13,FALSE),0)</f>
        <v>0</v>
      </c>
      <c r="Q90" s="99">
        <f>SUM(E90:P90)</f>
        <v>6</v>
      </c>
      <c r="R90" s="118"/>
      <c r="S90" s="118"/>
    </row>
    <row r="91" spans="1:19" x14ac:dyDescent="0.25">
      <c r="A91" s="11" t="s">
        <v>104</v>
      </c>
      <c r="B91" s="63" t="s">
        <v>107</v>
      </c>
      <c r="C91" s="4"/>
      <c r="D91" s="4"/>
      <c r="E91" s="105">
        <f>IFERROR(VLOOKUP($B91,[1]NUM3C!$G$3:$T$130,2,FALSE),0)</f>
        <v>0</v>
      </c>
      <c r="F91" s="105">
        <f>IFERROR(VLOOKUP($B91,[1]NUM3C!$G$3:$T$130,3,FALSE),0)</f>
        <v>0</v>
      </c>
      <c r="G91" s="105">
        <f>IFERROR(VLOOKUP($B91,[1]NUM3C!$G$3:$T$130,4,FALSE),0)</f>
        <v>1</v>
      </c>
      <c r="H91" s="105">
        <f>IFERROR(VLOOKUP($B91,[1]NUM3C!$G$3:$T$130,5,FALSE),0)</f>
        <v>2</v>
      </c>
      <c r="I91" s="105">
        <f>IFERROR(VLOOKUP($B91,[1]NUM3C!$G$3:$T$130,6,FALSE),0)</f>
        <v>8</v>
      </c>
      <c r="J91" s="105">
        <f>IFERROR(VLOOKUP($B91,[1]NUM3C!$G$3:$T$130,7,FALSE),0)</f>
        <v>4</v>
      </c>
      <c r="K91" s="105">
        <f>IFERROR(VLOOKUP($B91,[1]NUM3C!$G$3:$T$130,8,FALSE),0)</f>
        <v>0</v>
      </c>
      <c r="L91" s="105">
        <f>IFERROR(VLOOKUP($B91,[1]NUM3C!$G$3:$T$130,9,FALSE),0)</f>
        <v>5</v>
      </c>
      <c r="M91" s="105">
        <f>IFERROR(VLOOKUP($B91,[1]NUM3C!$G$3:$T$130,10,FALSE),0)</f>
        <v>4</v>
      </c>
      <c r="N91" s="105">
        <f>IFERROR(VLOOKUP($B91,[1]NUM3C!$G$3:$T$130,11,FALSE),0)</f>
        <v>4</v>
      </c>
      <c r="O91" s="105">
        <f>IFERROR(VLOOKUP($B91,[1]NUM3C!$G$3:$T$130,12,FALSE),0)</f>
        <v>1</v>
      </c>
      <c r="P91" s="105">
        <f>IFERROR(VLOOKUP($B91,[1]NUM3C!$G$3:$T$130,13,FALSE),0)</f>
        <v>3</v>
      </c>
      <c r="Q91" s="99">
        <f>SUM(E91:P91)</f>
        <v>32</v>
      </c>
      <c r="R91" s="118"/>
      <c r="S91" s="118"/>
    </row>
    <row r="92" spans="1:19" x14ac:dyDescent="0.25">
      <c r="A92" s="11" t="s">
        <v>104</v>
      </c>
      <c r="B92" s="63" t="s">
        <v>108</v>
      </c>
      <c r="C92" s="4"/>
      <c r="D92" s="4"/>
      <c r="E92" s="105">
        <f>IFERROR(VLOOKUP($B92,[1]NUM3C!$G$3:$T$130,2,FALSE),0)</f>
        <v>0</v>
      </c>
      <c r="F92" s="105">
        <f>IFERROR(VLOOKUP($B92,[1]NUM3C!$G$3:$T$130,3,FALSE),0)</f>
        <v>0</v>
      </c>
      <c r="G92" s="105">
        <f>IFERROR(VLOOKUP($B92,[1]NUM3C!$G$3:$T$130,4,FALSE),0)</f>
        <v>0</v>
      </c>
      <c r="H92" s="105">
        <f>IFERROR(VLOOKUP($B92,[1]NUM3C!$G$3:$T$130,5,FALSE),0)</f>
        <v>0</v>
      </c>
      <c r="I92" s="105">
        <f>IFERROR(VLOOKUP($B92,[1]NUM3C!$G$3:$T$130,6,FALSE),0)</f>
        <v>0</v>
      </c>
      <c r="J92" s="105">
        <f>IFERROR(VLOOKUP($B92,[1]NUM3C!$G$3:$T$130,7,FALSE),0)</f>
        <v>0</v>
      </c>
      <c r="K92" s="105">
        <f>IFERROR(VLOOKUP($B92,[1]NUM3C!$G$3:$T$130,8,FALSE),0)</f>
        <v>0</v>
      </c>
      <c r="L92" s="105">
        <f>IFERROR(VLOOKUP($B92,[1]NUM3C!$G$3:$T$130,9,FALSE),0)</f>
        <v>0</v>
      </c>
      <c r="M92" s="105">
        <f>IFERROR(VLOOKUP($B92,[1]NUM3C!$G$3:$T$130,10,FALSE),0)</f>
        <v>0</v>
      </c>
      <c r="N92" s="105">
        <f>IFERROR(VLOOKUP($B92,[1]NUM3C!$G$3:$T$130,11,FALSE),0)</f>
        <v>0</v>
      </c>
      <c r="O92" s="105">
        <f>IFERROR(VLOOKUP($B92,[1]NUM3C!$G$3:$T$130,12,FALSE),0)</f>
        <v>0</v>
      </c>
      <c r="P92" s="105">
        <f>IFERROR(VLOOKUP($B92,[1]NUM3C!$G$3:$T$130,13,FALSE),0)</f>
        <v>0</v>
      </c>
      <c r="Q92" s="99">
        <f>SUM(E92:P92)</f>
        <v>0</v>
      </c>
      <c r="R92" s="118"/>
      <c r="S92" s="118"/>
    </row>
    <row r="93" spans="1:19" x14ac:dyDescent="0.25">
      <c r="A93" s="11" t="s">
        <v>104</v>
      </c>
      <c r="B93" s="63" t="s">
        <v>109</v>
      </c>
      <c r="C93" s="4"/>
      <c r="D93" s="4"/>
      <c r="E93" s="105">
        <f>IFERROR(VLOOKUP($B93,[1]NUM3C!$G$3:$T$130,2,FALSE),0)</f>
        <v>0</v>
      </c>
      <c r="F93" s="105">
        <f>IFERROR(VLOOKUP($B93,[1]NUM3C!$G$3:$T$130,3,FALSE),0)</f>
        <v>0</v>
      </c>
      <c r="G93" s="105">
        <f>IFERROR(VLOOKUP($B93,[1]NUM3C!$G$3:$T$130,4,FALSE),0)</f>
        <v>0</v>
      </c>
      <c r="H93" s="105">
        <f>IFERROR(VLOOKUP($B93,[1]NUM3C!$G$3:$T$130,5,FALSE),0)</f>
        <v>1</v>
      </c>
      <c r="I93" s="105">
        <f>IFERROR(VLOOKUP($B93,[1]NUM3C!$G$3:$T$130,6,FALSE),0)</f>
        <v>0</v>
      </c>
      <c r="J93" s="105">
        <f>IFERROR(VLOOKUP($B93,[1]NUM3C!$G$3:$T$130,7,FALSE),0)</f>
        <v>2</v>
      </c>
      <c r="K93" s="105">
        <f>IFERROR(VLOOKUP($B93,[1]NUM3C!$G$3:$T$130,8,FALSE),0)</f>
        <v>0</v>
      </c>
      <c r="L93" s="105">
        <f>IFERROR(VLOOKUP($B93,[1]NUM3C!$G$3:$T$130,9,FALSE),0)</f>
        <v>2</v>
      </c>
      <c r="M93" s="105">
        <f>IFERROR(VLOOKUP($B93,[1]NUM3C!$G$3:$T$130,10,FALSE),0)</f>
        <v>5</v>
      </c>
      <c r="N93" s="105">
        <f>IFERROR(VLOOKUP($B93,[1]NUM3C!$G$3:$T$130,11,FALSE),0)</f>
        <v>3</v>
      </c>
      <c r="O93" s="105">
        <f>IFERROR(VLOOKUP($B93,[1]NUM3C!$G$3:$T$130,12,FALSE),0)</f>
        <v>3</v>
      </c>
      <c r="P93" s="105">
        <f>IFERROR(VLOOKUP($B93,[1]NUM3C!$G$3:$T$130,13,FALSE),0)</f>
        <v>1</v>
      </c>
      <c r="Q93" s="99">
        <f>SUM(E93:P93)</f>
        <v>17</v>
      </c>
      <c r="R93" s="118"/>
      <c r="S93" s="118"/>
    </row>
    <row r="94" spans="1:19" x14ac:dyDescent="0.25">
      <c r="A94" s="137" t="s">
        <v>235</v>
      </c>
      <c r="B94" s="138"/>
      <c r="C94" s="57">
        <f>D94/'Metas Muni'!K12</f>
        <v>1.0322447452290937</v>
      </c>
      <c r="D94" s="58">
        <f>Q94/R94</f>
        <v>0.84210526315789469</v>
      </c>
      <c r="E94" s="117">
        <f>SUM(E89:E93)</f>
        <v>0</v>
      </c>
      <c r="F94" s="117">
        <f>SUM(F89:F93)</f>
        <v>0</v>
      </c>
      <c r="G94" s="117">
        <f>SUM(G89:G93)</f>
        <v>3</v>
      </c>
      <c r="H94" s="117">
        <f>SUM(H89:H93)</f>
        <v>3</v>
      </c>
      <c r="I94" s="117">
        <f t="shared" ref="I94:N94" si="10">SUM(I89:I93)</f>
        <v>13</v>
      </c>
      <c r="J94" s="117">
        <f t="shared" si="10"/>
        <v>6</v>
      </c>
      <c r="K94" s="117">
        <f t="shared" si="10"/>
        <v>1</v>
      </c>
      <c r="L94" s="117">
        <f t="shared" si="10"/>
        <v>12</v>
      </c>
      <c r="M94" s="117">
        <f t="shared" si="10"/>
        <v>9</v>
      </c>
      <c r="N94" s="117">
        <f t="shared" si="10"/>
        <v>9</v>
      </c>
      <c r="O94" s="117">
        <f>SUM(O89:O93)</f>
        <v>4</v>
      </c>
      <c r="P94" s="117">
        <f>SUM(P89:P93)</f>
        <v>4</v>
      </c>
      <c r="Q94" s="101">
        <f>SUM(Q89:Q93)</f>
        <v>64</v>
      </c>
      <c r="R94" s="184">
        <v>76</v>
      </c>
      <c r="S94" s="184"/>
    </row>
    <row r="95" spans="1:19" x14ac:dyDescent="0.25">
      <c r="A95" s="11" t="s">
        <v>111</v>
      </c>
      <c r="B95" s="63" t="s">
        <v>112</v>
      </c>
      <c r="C95" s="4"/>
      <c r="D95" s="4"/>
      <c r="E95" s="105">
        <f>IFERROR(VLOOKUP($B95,[1]NUM3C!$G$3:$T$130,2,FALSE),0)</f>
        <v>0</v>
      </c>
      <c r="F95" s="105">
        <f>IFERROR(VLOOKUP($B95,[1]NUM3C!$G$3:$T$130,3,FALSE),0)</f>
        <v>0</v>
      </c>
      <c r="G95" s="105">
        <f>IFERROR(VLOOKUP($B95,[1]NUM3C!$G$3:$T$130,4,FALSE),0)</f>
        <v>4</v>
      </c>
      <c r="H95" s="105">
        <f>IFERROR(VLOOKUP($B95,[1]NUM3C!$G$3:$T$130,5,FALSE),0)</f>
        <v>11</v>
      </c>
      <c r="I95" s="105">
        <f>IFERROR(VLOOKUP($B95,[1]NUM3C!$G$3:$T$130,6,FALSE),0)</f>
        <v>0</v>
      </c>
      <c r="J95" s="105">
        <f>IFERROR(VLOOKUP($B95,[1]NUM3C!$G$3:$T$130,7,FALSE),0)</f>
        <v>0</v>
      </c>
      <c r="K95" s="105">
        <f>IFERROR(VLOOKUP($B95,[1]NUM3C!$G$3:$T$130,8,FALSE),0)</f>
        <v>0</v>
      </c>
      <c r="L95" s="105">
        <f>IFERROR(VLOOKUP($B95,[1]NUM3C!$G$3:$T$130,9,FALSE),0)</f>
        <v>1</v>
      </c>
      <c r="M95" s="105">
        <f>IFERROR(VLOOKUP($B95,[1]NUM3C!$G$3:$T$130,10,FALSE),0)</f>
        <v>0</v>
      </c>
      <c r="N95" s="105">
        <f>IFERROR(VLOOKUP($B95,[1]NUM3C!$G$3:$T$130,11,FALSE),0)</f>
        <v>1</v>
      </c>
      <c r="O95" s="105">
        <f>IFERROR(VLOOKUP($B95,[1]NUM3C!$G$3:$T$130,12,FALSE),0)</f>
        <v>0</v>
      </c>
      <c r="P95" s="105">
        <f>IFERROR(VLOOKUP($B95,[1]NUM3C!$G$3:$T$130,13,FALSE),0)</f>
        <v>0</v>
      </c>
      <c r="Q95" s="99">
        <f t="shared" ref="Q95:Q104" si="11">SUM(E95:P95)</f>
        <v>17</v>
      </c>
      <c r="R95" s="118"/>
      <c r="S95" s="118"/>
    </row>
    <row r="96" spans="1:19" x14ac:dyDescent="0.25">
      <c r="A96" s="11" t="s">
        <v>111</v>
      </c>
      <c r="B96" s="63" t="s">
        <v>113</v>
      </c>
      <c r="C96" s="4"/>
      <c r="D96" s="4"/>
      <c r="E96" s="105">
        <f>IFERROR(VLOOKUP($B96,[1]NUM3C!$G$3:$T$130,2,FALSE),0)</f>
        <v>0</v>
      </c>
      <c r="F96" s="105">
        <f>IFERROR(VLOOKUP($B96,[1]NUM3C!$G$3:$T$130,3,FALSE),0)</f>
        <v>2</v>
      </c>
      <c r="G96" s="105">
        <f>IFERROR(VLOOKUP($B96,[1]NUM3C!$G$3:$T$130,4,FALSE),0)</f>
        <v>3</v>
      </c>
      <c r="H96" s="105">
        <f>IFERROR(VLOOKUP($B96,[1]NUM3C!$G$3:$T$130,5,FALSE),0)</f>
        <v>14</v>
      </c>
      <c r="I96" s="105">
        <f>IFERROR(VLOOKUP($B96,[1]NUM3C!$G$3:$T$130,6,FALSE),0)</f>
        <v>0</v>
      </c>
      <c r="J96" s="105">
        <f>IFERROR(VLOOKUP($B96,[1]NUM3C!$G$3:$T$130,7,FALSE),0)</f>
        <v>1</v>
      </c>
      <c r="K96" s="105">
        <f>IFERROR(VLOOKUP($B96,[1]NUM3C!$G$3:$T$130,8,FALSE),0)</f>
        <v>0</v>
      </c>
      <c r="L96" s="105">
        <f>IFERROR(VLOOKUP($B96,[1]NUM3C!$G$3:$T$130,9,FALSE),0)</f>
        <v>0</v>
      </c>
      <c r="M96" s="105">
        <f>IFERROR(VLOOKUP($B96,[1]NUM3C!$G$3:$T$130,10,FALSE),0)</f>
        <v>0</v>
      </c>
      <c r="N96" s="105">
        <f>IFERROR(VLOOKUP($B96,[1]NUM3C!$G$3:$T$130,11,FALSE),0)</f>
        <v>1</v>
      </c>
      <c r="O96" s="105">
        <f>IFERROR(VLOOKUP($B96,[1]NUM3C!$G$3:$T$130,12,FALSE),0)</f>
        <v>0</v>
      </c>
      <c r="P96" s="105">
        <f>IFERROR(VLOOKUP($B96,[1]NUM3C!$G$3:$T$130,13,FALSE),0)</f>
        <v>0</v>
      </c>
      <c r="Q96" s="99">
        <f t="shared" si="11"/>
        <v>21</v>
      </c>
      <c r="R96" s="118"/>
      <c r="S96" s="118"/>
    </row>
    <row r="97" spans="1:19" x14ac:dyDescent="0.25">
      <c r="A97" s="11" t="s">
        <v>111</v>
      </c>
      <c r="B97" s="63" t="s">
        <v>114</v>
      </c>
      <c r="C97" s="4"/>
      <c r="D97" s="4"/>
      <c r="E97" s="105">
        <f>IFERROR(VLOOKUP($B97,[1]NUM3C!$G$3:$T$130,2,FALSE),0)</f>
        <v>0</v>
      </c>
      <c r="F97" s="105">
        <f>IFERROR(VLOOKUP($B97,[1]NUM3C!$G$3:$T$130,3,FALSE),0)</f>
        <v>0</v>
      </c>
      <c r="G97" s="105">
        <f>IFERROR(VLOOKUP($B97,[1]NUM3C!$G$3:$T$130,4,FALSE),0)</f>
        <v>0</v>
      </c>
      <c r="H97" s="105">
        <f>IFERROR(VLOOKUP($B97,[1]NUM3C!$G$3:$T$130,5,FALSE),0)</f>
        <v>0</v>
      </c>
      <c r="I97" s="105">
        <f>IFERROR(VLOOKUP($B97,[1]NUM3C!$G$3:$T$130,6,FALSE),0)</f>
        <v>0</v>
      </c>
      <c r="J97" s="105">
        <f>IFERROR(VLOOKUP($B97,[1]NUM3C!$G$3:$T$130,7,FALSE),0)</f>
        <v>0</v>
      </c>
      <c r="K97" s="105">
        <f>IFERROR(VLOOKUP($B97,[1]NUM3C!$G$3:$T$130,8,FALSE),0)</f>
        <v>0</v>
      </c>
      <c r="L97" s="105">
        <f>IFERROR(VLOOKUP($B97,[1]NUM3C!$G$3:$T$130,9,FALSE),0)</f>
        <v>0</v>
      </c>
      <c r="M97" s="105">
        <f>IFERROR(VLOOKUP($B97,[1]NUM3C!$G$3:$T$130,10,FALSE),0)</f>
        <v>0</v>
      </c>
      <c r="N97" s="105">
        <f>IFERROR(VLOOKUP($B97,[1]NUM3C!$G$3:$T$130,11,FALSE),0)</f>
        <v>0</v>
      </c>
      <c r="O97" s="105">
        <f>IFERROR(VLOOKUP($B97,[1]NUM3C!$G$3:$T$130,12,FALSE),0)</f>
        <v>0</v>
      </c>
      <c r="P97" s="105">
        <f>IFERROR(VLOOKUP($B97,[1]NUM3C!$G$3:$T$130,13,FALSE),0)</f>
        <v>0</v>
      </c>
      <c r="Q97" s="99">
        <f t="shared" si="11"/>
        <v>0</v>
      </c>
      <c r="R97" s="118"/>
      <c r="S97" s="118"/>
    </row>
    <row r="98" spans="1:19" x14ac:dyDescent="0.25">
      <c r="A98" s="11" t="s">
        <v>111</v>
      </c>
      <c r="B98" s="63" t="s">
        <v>115</v>
      </c>
      <c r="C98" s="4"/>
      <c r="D98" s="4"/>
      <c r="E98" s="105">
        <f>IFERROR(VLOOKUP($B98,[1]NUM3C!$G$3:$T$130,2,FALSE),0)</f>
        <v>0</v>
      </c>
      <c r="F98" s="105">
        <f>IFERROR(VLOOKUP($B98,[1]NUM3C!$G$3:$T$130,3,FALSE),0)</f>
        <v>0</v>
      </c>
      <c r="G98" s="105">
        <f>IFERROR(VLOOKUP($B98,[1]NUM3C!$G$3:$T$130,4,FALSE),0)</f>
        <v>6</v>
      </c>
      <c r="H98" s="105">
        <f>IFERROR(VLOOKUP($B98,[1]NUM3C!$G$3:$T$130,5,FALSE),0)</f>
        <v>4</v>
      </c>
      <c r="I98" s="105">
        <f>IFERROR(VLOOKUP($B98,[1]NUM3C!$G$3:$T$130,6,FALSE),0)</f>
        <v>0</v>
      </c>
      <c r="J98" s="105">
        <f>IFERROR(VLOOKUP($B98,[1]NUM3C!$G$3:$T$130,7,FALSE),0)</f>
        <v>0</v>
      </c>
      <c r="K98" s="105">
        <f>IFERROR(VLOOKUP($B98,[1]NUM3C!$G$3:$T$130,8,FALSE),0)</f>
        <v>0</v>
      </c>
      <c r="L98" s="105">
        <f>IFERROR(VLOOKUP($B98,[1]NUM3C!$G$3:$T$130,9,FALSE),0)</f>
        <v>0</v>
      </c>
      <c r="M98" s="105">
        <f>IFERROR(VLOOKUP($B98,[1]NUM3C!$G$3:$T$130,10,FALSE),0)</f>
        <v>0</v>
      </c>
      <c r="N98" s="105">
        <f>IFERROR(VLOOKUP($B98,[1]NUM3C!$G$3:$T$130,11,FALSE),0)</f>
        <v>0</v>
      </c>
      <c r="O98" s="105">
        <f>IFERROR(VLOOKUP($B98,[1]NUM3C!$G$3:$T$130,12,FALSE),0)</f>
        <v>0</v>
      </c>
      <c r="P98" s="105">
        <f>IFERROR(VLOOKUP($B98,[1]NUM3C!$G$3:$T$130,13,FALSE),0)</f>
        <v>0</v>
      </c>
      <c r="Q98" s="99">
        <f t="shared" si="11"/>
        <v>10</v>
      </c>
      <c r="R98" s="118"/>
      <c r="S98" s="118"/>
    </row>
    <row r="99" spans="1:19" x14ac:dyDescent="0.25">
      <c r="A99" s="11" t="s">
        <v>111</v>
      </c>
      <c r="B99" s="63" t="s">
        <v>116</v>
      </c>
      <c r="C99" s="4"/>
      <c r="D99" s="4"/>
      <c r="E99" s="105">
        <f>IFERROR(VLOOKUP($B99,[1]NUM3C!$G$3:$T$130,2,FALSE),0)</f>
        <v>0</v>
      </c>
      <c r="F99" s="105">
        <f>IFERROR(VLOOKUP($B99,[1]NUM3C!$G$3:$T$130,3,FALSE),0)</f>
        <v>1</v>
      </c>
      <c r="G99" s="105">
        <f>IFERROR(VLOOKUP($B99,[1]NUM3C!$G$3:$T$130,4,FALSE),0)</f>
        <v>19</v>
      </c>
      <c r="H99" s="105">
        <f>IFERROR(VLOOKUP($B99,[1]NUM3C!$G$3:$T$130,5,FALSE),0)</f>
        <v>0</v>
      </c>
      <c r="I99" s="105">
        <f>IFERROR(VLOOKUP($B99,[1]NUM3C!$G$3:$T$130,6,FALSE),0)</f>
        <v>0</v>
      </c>
      <c r="J99" s="105">
        <f>IFERROR(VLOOKUP($B99,[1]NUM3C!$G$3:$T$130,7,FALSE),0)</f>
        <v>0</v>
      </c>
      <c r="K99" s="105">
        <f>IFERROR(VLOOKUP($B99,[1]NUM3C!$G$3:$T$130,8,FALSE),0)</f>
        <v>0</v>
      </c>
      <c r="L99" s="105">
        <f>IFERROR(VLOOKUP($B99,[1]NUM3C!$G$3:$T$130,9,FALSE),0)</f>
        <v>0</v>
      </c>
      <c r="M99" s="105">
        <f>IFERROR(VLOOKUP($B99,[1]NUM3C!$G$3:$T$130,10,FALSE),0)</f>
        <v>0</v>
      </c>
      <c r="N99" s="105">
        <f>IFERROR(VLOOKUP($B99,[1]NUM3C!$G$3:$T$130,11,FALSE),0)</f>
        <v>2</v>
      </c>
      <c r="O99" s="105">
        <f>IFERROR(VLOOKUP($B99,[1]NUM3C!$G$3:$T$130,12,FALSE),0)</f>
        <v>0</v>
      </c>
      <c r="P99" s="105">
        <f>IFERROR(VLOOKUP($B99,[1]NUM3C!$G$3:$T$130,13,FALSE),0)</f>
        <v>0</v>
      </c>
      <c r="Q99" s="99">
        <f t="shared" si="11"/>
        <v>22</v>
      </c>
      <c r="R99" s="118"/>
      <c r="S99" s="118"/>
    </row>
    <row r="100" spans="1:19" x14ac:dyDescent="0.25">
      <c r="A100" s="11" t="s">
        <v>111</v>
      </c>
      <c r="B100" s="63" t="s">
        <v>117</v>
      </c>
      <c r="C100" s="4"/>
      <c r="D100" s="4"/>
      <c r="E100" s="105">
        <f>IFERROR(VLOOKUP($B100,[1]NUM3C!$G$3:$T$130,2,FALSE),0)</f>
        <v>0</v>
      </c>
      <c r="F100" s="105">
        <f>IFERROR(VLOOKUP($B100,[1]NUM3C!$G$3:$T$130,3,FALSE),0)</f>
        <v>0</v>
      </c>
      <c r="G100" s="105">
        <f>IFERROR(VLOOKUP($B100,[1]NUM3C!$G$3:$T$130,4,FALSE),0)</f>
        <v>2</v>
      </c>
      <c r="H100" s="105">
        <f>IFERROR(VLOOKUP($B100,[1]NUM3C!$G$3:$T$130,5,FALSE),0)</f>
        <v>3</v>
      </c>
      <c r="I100" s="105">
        <f>IFERROR(VLOOKUP($B100,[1]NUM3C!$G$3:$T$130,6,FALSE),0)</f>
        <v>0</v>
      </c>
      <c r="J100" s="105">
        <f>IFERROR(VLOOKUP($B100,[1]NUM3C!$G$3:$T$130,7,FALSE),0)</f>
        <v>0</v>
      </c>
      <c r="K100" s="105">
        <f>IFERROR(VLOOKUP($B100,[1]NUM3C!$G$3:$T$130,8,FALSE),0)</f>
        <v>0</v>
      </c>
      <c r="L100" s="105">
        <f>IFERROR(VLOOKUP($B100,[1]NUM3C!$G$3:$T$130,9,FALSE),0)</f>
        <v>0</v>
      </c>
      <c r="M100" s="105">
        <f>IFERROR(VLOOKUP($B100,[1]NUM3C!$G$3:$T$130,10,FALSE),0)</f>
        <v>0</v>
      </c>
      <c r="N100" s="105">
        <f>IFERROR(VLOOKUP($B100,[1]NUM3C!$G$3:$T$130,11,FALSE),0)</f>
        <v>0</v>
      </c>
      <c r="O100" s="105">
        <f>IFERROR(VLOOKUP($B100,[1]NUM3C!$G$3:$T$130,12,FALSE),0)</f>
        <v>0</v>
      </c>
      <c r="P100" s="105">
        <f>IFERROR(VLOOKUP($B100,[1]NUM3C!$G$3:$T$130,13,FALSE),0)</f>
        <v>0</v>
      </c>
      <c r="Q100" s="99">
        <f t="shared" si="11"/>
        <v>5</v>
      </c>
      <c r="R100" s="118"/>
      <c r="S100" s="118"/>
    </row>
    <row r="101" spans="1:19" x14ac:dyDescent="0.25">
      <c r="A101" s="11" t="s">
        <v>111</v>
      </c>
      <c r="B101" s="63" t="s">
        <v>118</v>
      </c>
      <c r="C101" s="4"/>
      <c r="D101" s="4"/>
      <c r="E101" s="105">
        <f>IFERROR(VLOOKUP($B101,[1]NUM3C!$G$3:$T$130,2,FALSE),0)</f>
        <v>0</v>
      </c>
      <c r="F101" s="105">
        <f>IFERROR(VLOOKUP($B101,[1]NUM3C!$G$3:$T$130,3,FALSE),0)</f>
        <v>3</v>
      </c>
      <c r="G101" s="105">
        <f>IFERROR(VLOOKUP($B101,[1]NUM3C!$G$3:$T$130,4,FALSE),0)</f>
        <v>2</v>
      </c>
      <c r="H101" s="105">
        <f>IFERROR(VLOOKUP($B101,[1]NUM3C!$G$3:$T$130,5,FALSE),0)</f>
        <v>4</v>
      </c>
      <c r="I101" s="105">
        <f>IFERROR(VLOOKUP($B101,[1]NUM3C!$G$3:$T$130,6,FALSE),0)</f>
        <v>12</v>
      </c>
      <c r="J101" s="105">
        <f>IFERROR(VLOOKUP($B101,[1]NUM3C!$G$3:$T$130,7,FALSE),0)</f>
        <v>2</v>
      </c>
      <c r="K101" s="105">
        <f>IFERROR(VLOOKUP($B101,[1]NUM3C!$G$3:$T$130,8,FALSE),0)</f>
        <v>5</v>
      </c>
      <c r="L101" s="105">
        <f>IFERROR(VLOOKUP($B101,[1]NUM3C!$G$3:$T$130,9,FALSE),0)</f>
        <v>3</v>
      </c>
      <c r="M101" s="105">
        <f>IFERROR(VLOOKUP($B101,[1]NUM3C!$G$3:$T$130,10,FALSE),0)</f>
        <v>1</v>
      </c>
      <c r="N101" s="105">
        <f>IFERROR(VLOOKUP($B101,[1]NUM3C!$G$3:$T$130,11,FALSE),0)</f>
        <v>20</v>
      </c>
      <c r="O101" s="105">
        <f>IFERROR(VLOOKUP($B101,[1]NUM3C!$G$3:$T$130,12,FALSE),0)</f>
        <v>0</v>
      </c>
      <c r="P101" s="105">
        <f>IFERROR(VLOOKUP($B101,[1]NUM3C!$G$3:$T$130,13,FALSE),0)</f>
        <v>0</v>
      </c>
      <c r="Q101" s="99">
        <f t="shared" si="11"/>
        <v>52</v>
      </c>
      <c r="R101" s="118"/>
      <c r="S101" s="118"/>
    </row>
    <row r="102" spans="1:19" x14ac:dyDescent="0.25">
      <c r="A102" s="11" t="s">
        <v>111</v>
      </c>
      <c r="B102" s="63" t="s">
        <v>119</v>
      </c>
      <c r="C102" s="4"/>
      <c r="D102" s="4"/>
      <c r="E102" s="105">
        <f>IFERROR(VLOOKUP($B102,[1]NUM3C!$G$3:$T$130,2,FALSE),0)</f>
        <v>0</v>
      </c>
      <c r="F102" s="105">
        <f>IFERROR(VLOOKUP($B102,[1]NUM3C!$G$3:$T$130,3,FALSE),0)</f>
        <v>0</v>
      </c>
      <c r="G102" s="105">
        <f>IFERROR(VLOOKUP($B102,[1]NUM3C!$G$3:$T$130,4,FALSE),0)</f>
        <v>2</v>
      </c>
      <c r="H102" s="105">
        <f>IFERROR(VLOOKUP($B102,[1]NUM3C!$G$3:$T$130,5,FALSE),0)</f>
        <v>6</v>
      </c>
      <c r="I102" s="105">
        <f>IFERROR(VLOOKUP($B102,[1]NUM3C!$G$3:$T$130,6,FALSE),0)</f>
        <v>1</v>
      </c>
      <c r="J102" s="105">
        <f>IFERROR(VLOOKUP($B102,[1]NUM3C!$G$3:$T$130,7,FALSE),0)</f>
        <v>1</v>
      </c>
      <c r="K102" s="105">
        <f>IFERROR(VLOOKUP($B102,[1]NUM3C!$G$3:$T$130,8,FALSE),0)</f>
        <v>0</v>
      </c>
      <c r="L102" s="105">
        <f>IFERROR(VLOOKUP($B102,[1]NUM3C!$G$3:$T$130,9,FALSE),0)</f>
        <v>0</v>
      </c>
      <c r="M102" s="105">
        <f>IFERROR(VLOOKUP($B102,[1]NUM3C!$G$3:$T$130,10,FALSE),0)</f>
        <v>0</v>
      </c>
      <c r="N102" s="105">
        <f>IFERROR(VLOOKUP($B102,[1]NUM3C!$G$3:$T$130,11,FALSE),0)</f>
        <v>0</v>
      </c>
      <c r="O102" s="105">
        <f>IFERROR(VLOOKUP($B102,[1]NUM3C!$G$3:$T$130,12,FALSE),0)</f>
        <v>0</v>
      </c>
      <c r="P102" s="105">
        <f>IFERROR(VLOOKUP($B102,[1]NUM3C!$G$3:$T$130,13,FALSE),0)</f>
        <v>0</v>
      </c>
      <c r="Q102" s="99">
        <f t="shared" si="11"/>
        <v>10</v>
      </c>
      <c r="R102" s="118"/>
      <c r="S102" s="118"/>
    </row>
    <row r="103" spans="1:19" x14ac:dyDescent="0.25">
      <c r="A103" s="11" t="s">
        <v>111</v>
      </c>
      <c r="B103" s="63" t="s">
        <v>120</v>
      </c>
      <c r="C103" s="4"/>
      <c r="D103" s="4"/>
      <c r="E103" s="105">
        <f>IFERROR(VLOOKUP($B103,[1]NUM3C!$G$3:$T$130,2,FALSE),0)</f>
        <v>0</v>
      </c>
      <c r="F103" s="105">
        <f>IFERROR(VLOOKUP($B103,[1]NUM3C!$G$3:$T$130,3,FALSE),0)</f>
        <v>2</v>
      </c>
      <c r="G103" s="105">
        <f>IFERROR(VLOOKUP($B103,[1]NUM3C!$G$3:$T$130,4,FALSE),0)</f>
        <v>1</v>
      </c>
      <c r="H103" s="105">
        <f>IFERROR(VLOOKUP($B103,[1]NUM3C!$G$3:$T$130,5,FALSE),0)</f>
        <v>2</v>
      </c>
      <c r="I103" s="105">
        <f>IFERROR(VLOOKUP($B103,[1]NUM3C!$G$3:$T$130,6,FALSE),0)</f>
        <v>0</v>
      </c>
      <c r="J103" s="105">
        <f>IFERROR(VLOOKUP($B103,[1]NUM3C!$G$3:$T$130,7,FALSE),0)</f>
        <v>0</v>
      </c>
      <c r="K103" s="105">
        <f>IFERROR(VLOOKUP($B103,[1]NUM3C!$G$3:$T$130,8,FALSE),0)</f>
        <v>0</v>
      </c>
      <c r="L103" s="105">
        <f>IFERROR(VLOOKUP($B103,[1]NUM3C!$G$3:$T$130,9,FALSE),0)</f>
        <v>1</v>
      </c>
      <c r="M103" s="105">
        <f>IFERROR(VLOOKUP($B103,[1]NUM3C!$G$3:$T$130,10,FALSE),0)</f>
        <v>0</v>
      </c>
      <c r="N103" s="105">
        <f>IFERROR(VLOOKUP($B103,[1]NUM3C!$G$3:$T$130,11,FALSE),0)</f>
        <v>0</v>
      </c>
      <c r="O103" s="105">
        <f>IFERROR(VLOOKUP($B103,[1]NUM3C!$G$3:$T$130,12,FALSE),0)</f>
        <v>0</v>
      </c>
      <c r="P103" s="105">
        <f>IFERROR(VLOOKUP($B103,[1]NUM3C!$G$3:$T$130,13,FALSE),0)</f>
        <v>0</v>
      </c>
      <c r="Q103" s="99">
        <f t="shared" si="11"/>
        <v>6</v>
      </c>
      <c r="R103" s="118"/>
      <c r="S103" s="118"/>
    </row>
    <row r="104" spans="1:19" x14ac:dyDescent="0.25">
      <c r="A104" s="11" t="s">
        <v>111</v>
      </c>
      <c r="B104" s="63" t="s">
        <v>121</v>
      </c>
      <c r="C104" s="4"/>
      <c r="D104" s="4"/>
      <c r="E104" s="105">
        <f>IFERROR(VLOOKUP($B104,[1]NUM3C!$G$3:$T$130,2,FALSE),0)</f>
        <v>0</v>
      </c>
      <c r="F104" s="105">
        <f>IFERROR(VLOOKUP($B104,[1]NUM3C!$G$3:$T$130,3,FALSE),0)</f>
        <v>0</v>
      </c>
      <c r="G104" s="105">
        <f>IFERROR(VLOOKUP($B104,[1]NUM3C!$G$3:$T$130,4,FALSE),0)</f>
        <v>0</v>
      </c>
      <c r="H104" s="105">
        <f>IFERROR(VLOOKUP($B104,[1]NUM3C!$G$3:$T$130,5,FALSE),0)</f>
        <v>5</v>
      </c>
      <c r="I104" s="105">
        <f>IFERROR(VLOOKUP($B104,[1]NUM3C!$G$3:$T$130,6,FALSE),0)</f>
        <v>1</v>
      </c>
      <c r="J104" s="105">
        <f>IFERROR(VLOOKUP($B104,[1]NUM3C!$G$3:$T$130,7,FALSE),0)</f>
        <v>1</v>
      </c>
      <c r="K104" s="105">
        <f>IFERROR(VLOOKUP($B104,[1]NUM3C!$G$3:$T$130,8,FALSE),0)</f>
        <v>0</v>
      </c>
      <c r="L104" s="105">
        <f>IFERROR(VLOOKUP($B104,[1]NUM3C!$G$3:$T$130,9,FALSE),0)</f>
        <v>0</v>
      </c>
      <c r="M104" s="105">
        <f>IFERROR(VLOOKUP($B104,[1]NUM3C!$G$3:$T$130,10,FALSE),0)</f>
        <v>0</v>
      </c>
      <c r="N104" s="105">
        <f>IFERROR(VLOOKUP($B104,[1]NUM3C!$G$3:$T$130,11,FALSE),0)</f>
        <v>0</v>
      </c>
      <c r="O104" s="105">
        <f>IFERROR(VLOOKUP($B104,[1]NUM3C!$G$3:$T$130,12,FALSE),0)</f>
        <v>0</v>
      </c>
      <c r="P104" s="105">
        <f>IFERROR(VLOOKUP($B104,[1]NUM3C!$G$3:$T$130,13,FALSE),0)</f>
        <v>0</v>
      </c>
      <c r="Q104" s="99">
        <f t="shared" si="11"/>
        <v>7</v>
      </c>
      <c r="R104" s="118"/>
      <c r="S104" s="118"/>
    </row>
    <row r="105" spans="1:19" x14ac:dyDescent="0.25">
      <c r="A105" s="137" t="s">
        <v>236</v>
      </c>
      <c r="B105" s="138"/>
      <c r="C105" s="57">
        <f>D105/'Metas Muni'!K13</f>
        <v>1.0000486690352264</v>
      </c>
      <c r="D105" s="58">
        <f>Q105/R105</f>
        <v>0.80213903743315507</v>
      </c>
      <c r="E105" s="117">
        <f>SUM(E95:E104)</f>
        <v>0</v>
      </c>
      <c r="F105" s="117">
        <f>SUM(F95:F104)</f>
        <v>8</v>
      </c>
      <c r="G105" s="117">
        <f>SUM(G95:G104)</f>
        <v>39</v>
      </c>
      <c r="H105" s="117">
        <f>SUM(H95:H104)</f>
        <v>49</v>
      </c>
      <c r="I105" s="117">
        <f t="shared" ref="I105:N105" si="12">SUM(I95:I104)</f>
        <v>14</v>
      </c>
      <c r="J105" s="117">
        <f t="shared" si="12"/>
        <v>5</v>
      </c>
      <c r="K105" s="117">
        <f t="shared" si="12"/>
        <v>5</v>
      </c>
      <c r="L105" s="117">
        <f t="shared" si="12"/>
        <v>5</v>
      </c>
      <c r="M105" s="117">
        <f t="shared" si="12"/>
        <v>1</v>
      </c>
      <c r="N105" s="117">
        <f t="shared" si="12"/>
        <v>24</v>
      </c>
      <c r="O105" s="117">
        <f>SUM(O95:O104)</f>
        <v>0</v>
      </c>
      <c r="P105" s="117">
        <f>SUM(P95:P104)</f>
        <v>0</v>
      </c>
      <c r="Q105" s="101">
        <f>SUM(Q95:Q104)</f>
        <v>150</v>
      </c>
      <c r="R105" s="184">
        <v>187</v>
      </c>
      <c r="S105" s="184"/>
    </row>
    <row r="106" spans="1:19" x14ac:dyDescent="0.25">
      <c r="A106" s="11" t="s">
        <v>123</v>
      </c>
      <c r="B106" s="63" t="s">
        <v>124</v>
      </c>
      <c r="C106" s="4"/>
      <c r="D106" s="4"/>
      <c r="E106" s="105">
        <f>IFERROR(VLOOKUP($B106,[1]NUM3C!$G$3:$T$130,2,FALSE),0)</f>
        <v>7</v>
      </c>
      <c r="F106" s="105">
        <f>IFERROR(VLOOKUP($B106,[1]NUM3C!$G$3:$T$130,3,FALSE),0)</f>
        <v>3</v>
      </c>
      <c r="G106" s="105">
        <f>IFERROR(VLOOKUP($B106,[1]NUM3C!$G$3:$T$130,4,FALSE),0)</f>
        <v>0</v>
      </c>
      <c r="H106" s="105">
        <f>IFERROR(VLOOKUP($B106,[1]NUM3C!$G$3:$T$130,5,FALSE),0)</f>
        <v>14</v>
      </c>
      <c r="I106" s="105">
        <f>IFERROR(VLOOKUP($B106,[1]NUM3C!$G$3:$T$130,6,FALSE),0)</f>
        <v>11</v>
      </c>
      <c r="J106" s="105">
        <f>IFERROR(VLOOKUP($B106,[1]NUM3C!$G$3:$T$130,7,FALSE),0)</f>
        <v>19</v>
      </c>
      <c r="K106" s="105">
        <f>IFERROR(VLOOKUP($B106,[1]NUM3C!$G$3:$T$130,8,FALSE),0)</f>
        <v>3</v>
      </c>
      <c r="L106" s="105">
        <f>IFERROR(VLOOKUP($B106,[1]NUM3C!$G$3:$T$130,9,FALSE),0)</f>
        <v>2</v>
      </c>
      <c r="M106" s="105">
        <f>IFERROR(VLOOKUP($B106,[1]NUM3C!$G$3:$T$130,10,FALSE),0)</f>
        <v>4</v>
      </c>
      <c r="N106" s="105">
        <f>IFERROR(VLOOKUP($B106,[1]NUM3C!$G$3:$T$130,11,FALSE),0)</f>
        <v>17</v>
      </c>
      <c r="O106" s="105">
        <f>IFERROR(VLOOKUP($B106,[1]NUM3C!$G$3:$T$130,12,FALSE),0)</f>
        <v>4</v>
      </c>
      <c r="P106" s="105">
        <f>IFERROR(VLOOKUP($B106,[1]NUM3C!$G$3:$T$130,13,FALSE),0)</f>
        <v>11</v>
      </c>
      <c r="Q106" s="99">
        <f t="shared" ref="Q106:Q123" si="13">SUM(E106:P106)</f>
        <v>95</v>
      </c>
      <c r="R106" s="118"/>
      <c r="S106" s="118"/>
    </row>
    <row r="107" spans="1:19" x14ac:dyDescent="0.25">
      <c r="A107" s="11" t="s">
        <v>123</v>
      </c>
      <c r="B107" s="63" t="s">
        <v>125</v>
      </c>
      <c r="C107" s="4"/>
      <c r="D107" s="4"/>
      <c r="E107" s="105">
        <f>IFERROR(VLOOKUP($B107,[1]NUM3C!$G$3:$T$130,2,FALSE),0)</f>
        <v>15</v>
      </c>
      <c r="F107" s="105">
        <f>IFERROR(VLOOKUP($B107,[1]NUM3C!$G$3:$T$130,3,FALSE),0)</f>
        <v>5</v>
      </c>
      <c r="G107" s="105">
        <f>IFERROR(VLOOKUP($B107,[1]NUM3C!$G$3:$T$130,4,FALSE),0)</f>
        <v>36</v>
      </c>
      <c r="H107" s="105">
        <f>IFERROR(VLOOKUP($B107,[1]NUM3C!$G$3:$T$130,5,FALSE),0)</f>
        <v>34</v>
      </c>
      <c r="I107" s="105">
        <f>IFERROR(VLOOKUP($B107,[1]NUM3C!$G$3:$T$130,6,FALSE),0)</f>
        <v>30</v>
      </c>
      <c r="J107" s="105">
        <f>IFERROR(VLOOKUP($B107,[1]NUM3C!$G$3:$T$130,7,FALSE),0)</f>
        <v>31</v>
      </c>
      <c r="K107" s="105">
        <f>IFERROR(VLOOKUP($B107,[1]NUM3C!$G$3:$T$130,8,FALSE),0)</f>
        <v>38</v>
      </c>
      <c r="L107" s="105">
        <f>IFERROR(VLOOKUP($B107,[1]NUM3C!$G$3:$T$130,9,FALSE),0)</f>
        <v>16</v>
      </c>
      <c r="M107" s="105">
        <f>IFERROR(VLOOKUP($B107,[1]NUM3C!$G$3:$T$130,10,FALSE),0)</f>
        <v>36</v>
      </c>
      <c r="N107" s="105">
        <f>IFERROR(VLOOKUP($B107,[1]NUM3C!$G$3:$T$130,11,FALSE),0)</f>
        <v>44</v>
      </c>
      <c r="O107" s="105">
        <f>IFERROR(VLOOKUP($B107,[1]NUM3C!$G$3:$T$130,12,FALSE),0)</f>
        <v>35</v>
      </c>
      <c r="P107" s="105">
        <f>IFERROR(VLOOKUP($B107,[1]NUM3C!$G$3:$T$130,13,FALSE),0)</f>
        <v>2</v>
      </c>
      <c r="Q107" s="99">
        <f t="shared" si="13"/>
        <v>322</v>
      </c>
      <c r="R107" s="118"/>
      <c r="S107" s="118"/>
    </row>
    <row r="108" spans="1:19" x14ac:dyDescent="0.25">
      <c r="A108" s="11" t="s">
        <v>123</v>
      </c>
      <c r="B108" s="63" t="s">
        <v>126</v>
      </c>
      <c r="C108" s="4"/>
      <c r="D108" s="4"/>
      <c r="E108" s="105">
        <f>IFERROR(VLOOKUP($B108,[1]NUM3C!$G$3:$T$130,2,FALSE),0)</f>
        <v>20</v>
      </c>
      <c r="F108" s="105">
        <f>IFERROR(VLOOKUP($B108,[1]NUM3C!$G$3:$T$130,3,FALSE),0)</f>
        <v>14</v>
      </c>
      <c r="G108" s="105">
        <f>IFERROR(VLOOKUP($B108,[1]NUM3C!$G$3:$T$130,4,FALSE),0)</f>
        <v>15</v>
      </c>
      <c r="H108" s="105">
        <f>IFERROR(VLOOKUP($B108,[1]NUM3C!$G$3:$T$130,5,FALSE),0)</f>
        <v>38</v>
      </c>
      <c r="I108" s="105">
        <f>IFERROR(VLOOKUP($B108,[1]NUM3C!$G$3:$T$130,6,FALSE),0)</f>
        <v>45</v>
      </c>
      <c r="J108" s="105">
        <f>IFERROR(VLOOKUP($B108,[1]NUM3C!$G$3:$T$130,7,FALSE),0)</f>
        <v>56</v>
      </c>
      <c r="K108" s="105">
        <f>IFERROR(VLOOKUP($B108,[1]NUM3C!$G$3:$T$130,8,FALSE),0)</f>
        <v>69</v>
      </c>
      <c r="L108" s="105">
        <f>IFERROR(VLOOKUP($B108,[1]NUM3C!$G$3:$T$130,9,FALSE),0)</f>
        <v>64</v>
      </c>
      <c r="M108" s="105">
        <f>IFERROR(VLOOKUP($B108,[1]NUM3C!$G$3:$T$130,10,FALSE),0)</f>
        <v>41</v>
      </c>
      <c r="N108" s="105">
        <f>IFERROR(VLOOKUP($B108,[1]NUM3C!$G$3:$T$130,11,FALSE),0)</f>
        <v>48</v>
      </c>
      <c r="O108" s="105">
        <f>IFERROR(VLOOKUP($B108,[1]NUM3C!$G$3:$T$130,12,FALSE),0)</f>
        <v>55</v>
      </c>
      <c r="P108" s="105">
        <f>IFERROR(VLOOKUP($B108,[1]NUM3C!$G$3:$T$130,13,FALSE),0)</f>
        <v>103</v>
      </c>
      <c r="Q108" s="99">
        <f t="shared" si="13"/>
        <v>568</v>
      </c>
      <c r="R108" s="118"/>
      <c r="S108" s="118"/>
    </row>
    <row r="109" spans="1:19" x14ac:dyDescent="0.25">
      <c r="A109" s="11" t="s">
        <v>123</v>
      </c>
      <c r="B109" s="63" t="s">
        <v>127</v>
      </c>
      <c r="C109" s="4"/>
      <c r="D109" s="4"/>
      <c r="E109" s="105">
        <f>IFERROR(VLOOKUP($B109,[1]NUM3C!$G$3:$T$130,2,FALSE),0)</f>
        <v>13</v>
      </c>
      <c r="F109" s="105">
        <f>IFERROR(VLOOKUP($B109,[1]NUM3C!$G$3:$T$130,3,FALSE),0)</f>
        <v>12</v>
      </c>
      <c r="G109" s="105">
        <f>IFERROR(VLOOKUP($B109,[1]NUM3C!$G$3:$T$130,4,FALSE),0)</f>
        <v>3</v>
      </c>
      <c r="H109" s="105">
        <f>IFERROR(VLOOKUP($B109,[1]NUM3C!$G$3:$T$130,5,FALSE),0)</f>
        <v>5</v>
      </c>
      <c r="I109" s="105">
        <f>IFERROR(VLOOKUP($B109,[1]NUM3C!$G$3:$T$130,6,FALSE),0)</f>
        <v>6</v>
      </c>
      <c r="J109" s="105">
        <f>IFERROR(VLOOKUP($B109,[1]NUM3C!$G$3:$T$130,7,FALSE),0)</f>
        <v>2</v>
      </c>
      <c r="K109" s="105">
        <f>IFERROR(VLOOKUP($B109,[1]NUM3C!$G$3:$T$130,8,FALSE),0)</f>
        <v>3</v>
      </c>
      <c r="L109" s="105">
        <f>IFERROR(VLOOKUP($B109,[1]NUM3C!$G$3:$T$130,9,FALSE),0)</f>
        <v>1</v>
      </c>
      <c r="M109" s="105">
        <f>IFERROR(VLOOKUP($B109,[1]NUM3C!$G$3:$T$130,10,FALSE),0)</f>
        <v>9</v>
      </c>
      <c r="N109" s="105">
        <f>IFERROR(VLOOKUP($B109,[1]NUM3C!$G$3:$T$130,11,FALSE),0)</f>
        <v>6</v>
      </c>
      <c r="O109" s="105">
        <f>IFERROR(VLOOKUP($B109,[1]NUM3C!$G$3:$T$130,12,FALSE),0)</f>
        <v>4</v>
      </c>
      <c r="P109" s="105">
        <f>IFERROR(VLOOKUP($B109,[1]NUM3C!$G$3:$T$130,13,FALSE),0)</f>
        <v>0</v>
      </c>
      <c r="Q109" s="99">
        <f t="shared" si="13"/>
        <v>64</v>
      </c>
      <c r="R109" s="118"/>
      <c r="S109" s="118"/>
    </row>
    <row r="110" spans="1:19" x14ac:dyDescent="0.25">
      <c r="A110" s="11" t="s">
        <v>123</v>
      </c>
      <c r="B110" s="63" t="s">
        <v>128</v>
      </c>
      <c r="C110" s="4"/>
      <c r="D110" s="4"/>
      <c r="E110" s="105">
        <f>IFERROR(VLOOKUP($B110,[1]NUM3C!$G$3:$T$130,2,FALSE),0)</f>
        <v>1</v>
      </c>
      <c r="F110" s="105">
        <f>IFERROR(VLOOKUP($B110,[1]NUM3C!$G$3:$T$130,3,FALSE),0)</f>
        <v>0</v>
      </c>
      <c r="G110" s="105">
        <f>IFERROR(VLOOKUP($B110,[1]NUM3C!$G$3:$T$130,4,FALSE),0)</f>
        <v>0</v>
      </c>
      <c r="H110" s="105">
        <f>IFERROR(VLOOKUP($B110,[1]NUM3C!$G$3:$T$130,5,FALSE),0)</f>
        <v>0</v>
      </c>
      <c r="I110" s="105">
        <f>IFERROR(VLOOKUP($B110,[1]NUM3C!$G$3:$T$130,6,FALSE),0)</f>
        <v>2</v>
      </c>
      <c r="J110" s="105">
        <f>IFERROR(VLOOKUP($B110,[1]NUM3C!$G$3:$T$130,7,FALSE),0)</f>
        <v>0</v>
      </c>
      <c r="K110" s="105">
        <f>IFERROR(VLOOKUP($B110,[1]NUM3C!$G$3:$T$130,8,FALSE),0)</f>
        <v>0</v>
      </c>
      <c r="L110" s="105">
        <f>IFERROR(VLOOKUP($B110,[1]NUM3C!$G$3:$T$130,9,FALSE),0)</f>
        <v>0</v>
      </c>
      <c r="M110" s="105">
        <f>IFERROR(VLOOKUP($B110,[1]NUM3C!$G$3:$T$130,10,FALSE),0)</f>
        <v>0</v>
      </c>
      <c r="N110" s="105">
        <f>IFERROR(VLOOKUP($B110,[1]NUM3C!$G$3:$T$130,11,FALSE),0)</f>
        <v>0</v>
      </c>
      <c r="O110" s="105">
        <f>IFERROR(VLOOKUP($B110,[1]NUM3C!$G$3:$T$130,12,FALSE),0)</f>
        <v>0</v>
      </c>
      <c r="P110" s="105">
        <f>IFERROR(VLOOKUP($B110,[1]NUM3C!$G$3:$T$130,13,FALSE),0)</f>
        <v>0</v>
      </c>
      <c r="Q110" s="99">
        <f t="shared" si="13"/>
        <v>3</v>
      </c>
      <c r="R110" s="118"/>
      <c r="S110" s="118"/>
    </row>
    <row r="111" spans="1:19" x14ac:dyDescent="0.25">
      <c r="A111" s="11" t="s">
        <v>123</v>
      </c>
      <c r="B111" s="63" t="s">
        <v>129</v>
      </c>
      <c r="C111" s="4"/>
      <c r="D111" s="4"/>
      <c r="E111" s="105">
        <f>IFERROR(VLOOKUP($B111,[1]NUM3C!$G$3:$T$130,2,FALSE),0)</f>
        <v>0</v>
      </c>
      <c r="F111" s="105">
        <f>IFERROR(VLOOKUP($B111,[1]NUM3C!$G$3:$T$130,3,FALSE),0)</f>
        <v>0</v>
      </c>
      <c r="G111" s="105">
        <f>IFERROR(VLOOKUP($B111,[1]NUM3C!$G$3:$T$130,4,FALSE),0)</f>
        <v>0</v>
      </c>
      <c r="H111" s="105">
        <f>IFERROR(VLOOKUP($B111,[1]NUM3C!$G$3:$T$130,5,FALSE),0)</f>
        <v>0</v>
      </c>
      <c r="I111" s="105">
        <f>IFERROR(VLOOKUP($B111,[1]NUM3C!$G$3:$T$130,6,FALSE),0)</f>
        <v>0</v>
      </c>
      <c r="J111" s="105">
        <f>IFERROR(VLOOKUP($B111,[1]NUM3C!$G$3:$T$130,7,FALSE),0)</f>
        <v>6</v>
      </c>
      <c r="K111" s="105">
        <f>IFERROR(VLOOKUP($B111,[1]NUM3C!$G$3:$T$130,8,FALSE),0)</f>
        <v>15</v>
      </c>
      <c r="L111" s="105">
        <f>IFERROR(VLOOKUP($B111,[1]NUM3C!$G$3:$T$130,9,FALSE),0)</f>
        <v>5</v>
      </c>
      <c r="M111" s="105">
        <f>IFERROR(VLOOKUP($B111,[1]NUM3C!$G$3:$T$130,10,FALSE),0)</f>
        <v>0</v>
      </c>
      <c r="N111" s="105">
        <f>IFERROR(VLOOKUP($B111,[1]NUM3C!$G$3:$T$130,11,FALSE),0)</f>
        <v>1</v>
      </c>
      <c r="O111" s="105">
        <f>IFERROR(VLOOKUP($B111,[1]NUM3C!$G$3:$T$130,12,FALSE),0)</f>
        <v>0</v>
      </c>
      <c r="P111" s="105">
        <f>IFERROR(VLOOKUP($B111,[1]NUM3C!$G$3:$T$130,13,FALSE),0)</f>
        <v>0</v>
      </c>
      <c r="Q111" s="99">
        <f t="shared" si="13"/>
        <v>27</v>
      </c>
      <c r="R111" s="118"/>
      <c r="S111" s="118"/>
    </row>
    <row r="112" spans="1:19" x14ac:dyDescent="0.25">
      <c r="A112" s="11" t="s">
        <v>123</v>
      </c>
      <c r="B112" s="63" t="s">
        <v>130</v>
      </c>
      <c r="C112" s="4"/>
      <c r="D112" s="4"/>
      <c r="E112" s="105">
        <f>IFERROR(VLOOKUP($B112,[1]NUM3C!$G$3:$T$130,2,FALSE),0)</f>
        <v>0</v>
      </c>
      <c r="F112" s="105">
        <f>IFERROR(VLOOKUP($B112,[1]NUM3C!$G$3:$T$130,3,FALSE),0)</f>
        <v>0</v>
      </c>
      <c r="G112" s="105">
        <f>IFERROR(VLOOKUP($B112,[1]NUM3C!$G$3:$T$130,4,FALSE),0)</f>
        <v>0</v>
      </c>
      <c r="H112" s="105">
        <f>IFERROR(VLOOKUP($B112,[1]NUM3C!$G$3:$T$130,5,FALSE),0)</f>
        <v>0</v>
      </c>
      <c r="I112" s="105">
        <f>IFERROR(VLOOKUP($B112,[1]NUM3C!$G$3:$T$130,6,FALSE),0)</f>
        <v>0</v>
      </c>
      <c r="J112" s="105">
        <f>IFERROR(VLOOKUP($B112,[1]NUM3C!$G$3:$T$130,7,FALSE),0)</f>
        <v>0</v>
      </c>
      <c r="K112" s="105">
        <f>IFERROR(VLOOKUP($B112,[1]NUM3C!$G$3:$T$130,8,FALSE),0)</f>
        <v>0</v>
      </c>
      <c r="L112" s="105">
        <f>IFERROR(VLOOKUP($B112,[1]NUM3C!$G$3:$T$130,9,FALSE),0)</f>
        <v>1</v>
      </c>
      <c r="M112" s="105">
        <f>IFERROR(VLOOKUP($B112,[1]NUM3C!$G$3:$T$130,10,FALSE),0)</f>
        <v>0</v>
      </c>
      <c r="N112" s="105">
        <f>IFERROR(VLOOKUP($B112,[1]NUM3C!$G$3:$T$130,11,FALSE),0)</f>
        <v>0</v>
      </c>
      <c r="O112" s="105">
        <f>IFERROR(VLOOKUP($B112,[1]NUM3C!$G$3:$T$130,12,FALSE),0)</f>
        <v>0</v>
      </c>
      <c r="P112" s="105">
        <f>IFERROR(VLOOKUP($B112,[1]NUM3C!$G$3:$T$130,13,FALSE),0)</f>
        <v>0</v>
      </c>
      <c r="Q112" s="99">
        <f t="shared" si="13"/>
        <v>1</v>
      </c>
      <c r="R112" s="118"/>
      <c r="S112" s="118"/>
    </row>
    <row r="113" spans="1:19" x14ac:dyDescent="0.25">
      <c r="A113" s="11" t="s">
        <v>123</v>
      </c>
      <c r="B113" s="63" t="s">
        <v>131</v>
      </c>
      <c r="C113" s="4"/>
      <c r="D113" s="4"/>
      <c r="E113" s="105">
        <f>IFERROR(VLOOKUP($B113,[1]NUM3C!$G$3:$T$130,2,FALSE),0)</f>
        <v>0</v>
      </c>
      <c r="F113" s="105">
        <f>IFERROR(VLOOKUP($B113,[1]NUM3C!$G$3:$T$130,3,FALSE),0)</f>
        <v>0</v>
      </c>
      <c r="G113" s="105">
        <f>IFERROR(VLOOKUP($B113,[1]NUM3C!$G$3:$T$130,4,FALSE),0)</f>
        <v>0</v>
      </c>
      <c r="H113" s="105">
        <f>IFERROR(VLOOKUP($B113,[1]NUM3C!$G$3:$T$130,5,FALSE),0)</f>
        <v>0</v>
      </c>
      <c r="I113" s="105">
        <f>IFERROR(VLOOKUP($B113,[1]NUM3C!$G$3:$T$130,6,FALSE),0)</f>
        <v>0</v>
      </c>
      <c r="J113" s="105">
        <f>IFERROR(VLOOKUP($B113,[1]NUM3C!$G$3:$T$130,7,FALSE),0)</f>
        <v>0</v>
      </c>
      <c r="K113" s="105">
        <f>IFERROR(VLOOKUP($B113,[1]NUM3C!$G$3:$T$130,8,FALSE),0)</f>
        <v>0</v>
      </c>
      <c r="L113" s="105">
        <f>IFERROR(VLOOKUP($B113,[1]NUM3C!$G$3:$T$130,9,FALSE),0)</f>
        <v>0</v>
      </c>
      <c r="M113" s="105">
        <f>IFERROR(VLOOKUP($B113,[1]NUM3C!$G$3:$T$130,10,FALSE),0)</f>
        <v>0</v>
      </c>
      <c r="N113" s="105">
        <f>IFERROR(VLOOKUP($B113,[1]NUM3C!$G$3:$T$130,11,FALSE),0)</f>
        <v>0</v>
      </c>
      <c r="O113" s="105">
        <f>IFERROR(VLOOKUP($B113,[1]NUM3C!$G$3:$T$130,12,FALSE),0)</f>
        <v>0</v>
      </c>
      <c r="P113" s="105">
        <f>IFERROR(VLOOKUP($B113,[1]NUM3C!$G$3:$T$130,13,FALSE),0)</f>
        <v>0</v>
      </c>
      <c r="Q113" s="99">
        <f t="shared" si="13"/>
        <v>0</v>
      </c>
      <c r="R113" s="118"/>
      <c r="S113" s="118"/>
    </row>
    <row r="114" spans="1:19" x14ac:dyDescent="0.25">
      <c r="A114" s="11" t="s">
        <v>123</v>
      </c>
      <c r="B114" s="63" t="s">
        <v>132</v>
      </c>
      <c r="C114" s="4"/>
      <c r="D114" s="4"/>
      <c r="E114" s="105">
        <f>IFERROR(VLOOKUP($B114,[1]NUM3C!$G$3:$T$130,2,FALSE),0)</f>
        <v>0</v>
      </c>
      <c r="F114" s="105">
        <f>IFERROR(VLOOKUP($B114,[1]NUM3C!$G$3:$T$130,3,FALSE),0)</f>
        <v>0</v>
      </c>
      <c r="G114" s="105">
        <f>IFERROR(VLOOKUP($B114,[1]NUM3C!$G$3:$T$130,4,FALSE),0)</f>
        <v>0</v>
      </c>
      <c r="H114" s="105">
        <f>IFERROR(VLOOKUP($B114,[1]NUM3C!$G$3:$T$130,5,FALSE),0)</f>
        <v>0</v>
      </c>
      <c r="I114" s="105">
        <f>IFERROR(VLOOKUP($B114,[1]NUM3C!$G$3:$T$130,6,FALSE),0)</f>
        <v>0</v>
      </c>
      <c r="J114" s="105">
        <f>IFERROR(VLOOKUP($B114,[1]NUM3C!$G$3:$T$130,7,FALSE),0)</f>
        <v>0</v>
      </c>
      <c r="K114" s="105">
        <f>IFERROR(VLOOKUP($B114,[1]NUM3C!$G$3:$T$130,8,FALSE),0)</f>
        <v>0</v>
      </c>
      <c r="L114" s="105">
        <f>IFERROR(VLOOKUP($B114,[1]NUM3C!$G$3:$T$130,9,FALSE),0)</f>
        <v>0</v>
      </c>
      <c r="M114" s="105">
        <f>IFERROR(VLOOKUP($B114,[1]NUM3C!$G$3:$T$130,10,FALSE),0)</f>
        <v>0</v>
      </c>
      <c r="N114" s="105">
        <f>IFERROR(VLOOKUP($B114,[1]NUM3C!$G$3:$T$130,11,FALSE),0)</f>
        <v>0</v>
      </c>
      <c r="O114" s="105">
        <f>IFERROR(VLOOKUP($B114,[1]NUM3C!$G$3:$T$130,12,FALSE),0)</f>
        <v>0</v>
      </c>
      <c r="P114" s="105">
        <f>IFERROR(VLOOKUP($B114,[1]NUM3C!$G$3:$T$130,13,FALSE),0)</f>
        <v>0</v>
      </c>
      <c r="Q114" s="99">
        <f t="shared" si="13"/>
        <v>0</v>
      </c>
      <c r="R114" s="118"/>
      <c r="S114" s="118"/>
    </row>
    <row r="115" spans="1:19" x14ac:dyDescent="0.25">
      <c r="A115" s="11" t="s">
        <v>123</v>
      </c>
      <c r="B115" s="63" t="s">
        <v>133</v>
      </c>
      <c r="C115" s="4"/>
      <c r="D115" s="4"/>
      <c r="E115" s="105">
        <f>IFERROR(VLOOKUP($B115,[1]NUM3C!$G$3:$T$130,2,FALSE),0)</f>
        <v>0</v>
      </c>
      <c r="F115" s="105">
        <f>IFERROR(VLOOKUP($B115,[1]NUM3C!$G$3:$T$130,3,FALSE),0)</f>
        <v>0</v>
      </c>
      <c r="G115" s="105">
        <f>IFERROR(VLOOKUP($B115,[1]NUM3C!$G$3:$T$130,4,FALSE),0)</f>
        <v>0</v>
      </c>
      <c r="H115" s="105">
        <f>IFERROR(VLOOKUP($B115,[1]NUM3C!$G$3:$T$130,5,FALSE),0)</f>
        <v>0</v>
      </c>
      <c r="I115" s="105">
        <f>IFERROR(VLOOKUP($B115,[1]NUM3C!$G$3:$T$130,6,FALSE),0)</f>
        <v>0</v>
      </c>
      <c r="J115" s="105">
        <f>IFERROR(VLOOKUP($B115,[1]NUM3C!$G$3:$T$130,7,FALSE),0)</f>
        <v>0</v>
      </c>
      <c r="K115" s="105">
        <f>IFERROR(VLOOKUP($B115,[1]NUM3C!$G$3:$T$130,8,FALSE),0)</f>
        <v>0</v>
      </c>
      <c r="L115" s="105">
        <f>IFERROR(VLOOKUP($B115,[1]NUM3C!$G$3:$T$130,9,FALSE),0)</f>
        <v>0</v>
      </c>
      <c r="M115" s="105">
        <f>IFERROR(VLOOKUP($B115,[1]NUM3C!$G$3:$T$130,10,FALSE),0)</f>
        <v>0</v>
      </c>
      <c r="N115" s="105">
        <f>IFERROR(VLOOKUP($B115,[1]NUM3C!$G$3:$T$130,11,FALSE),0)</f>
        <v>0</v>
      </c>
      <c r="O115" s="105">
        <f>IFERROR(VLOOKUP($B115,[1]NUM3C!$G$3:$T$130,12,FALSE),0)</f>
        <v>0</v>
      </c>
      <c r="P115" s="105">
        <f>IFERROR(VLOOKUP($B115,[1]NUM3C!$G$3:$T$130,13,FALSE),0)</f>
        <v>0</v>
      </c>
      <c r="Q115" s="99">
        <f t="shared" si="13"/>
        <v>0</v>
      </c>
      <c r="R115" s="118"/>
      <c r="S115" s="118"/>
    </row>
    <row r="116" spans="1:19" x14ac:dyDescent="0.25">
      <c r="A116" s="11" t="s">
        <v>123</v>
      </c>
      <c r="B116" s="63" t="s">
        <v>134</v>
      </c>
      <c r="C116" s="4"/>
      <c r="D116" s="4"/>
      <c r="E116" s="105">
        <f>IFERROR(VLOOKUP($B116,[1]NUM3C!$G$3:$T$130,2,FALSE),0)</f>
        <v>0</v>
      </c>
      <c r="F116" s="105">
        <f>IFERROR(VLOOKUP($B116,[1]NUM3C!$G$3:$T$130,3,FALSE),0)</f>
        <v>0</v>
      </c>
      <c r="G116" s="105">
        <f>IFERROR(VLOOKUP($B116,[1]NUM3C!$G$3:$T$130,4,FALSE),0)</f>
        <v>0</v>
      </c>
      <c r="H116" s="105">
        <f>IFERROR(VLOOKUP($B116,[1]NUM3C!$G$3:$T$130,5,FALSE),0)</f>
        <v>0</v>
      </c>
      <c r="I116" s="105">
        <f>IFERROR(VLOOKUP($B116,[1]NUM3C!$G$3:$T$130,6,FALSE),0)</f>
        <v>0</v>
      </c>
      <c r="J116" s="105">
        <f>IFERROR(VLOOKUP($B116,[1]NUM3C!$G$3:$T$130,7,FALSE),0)</f>
        <v>0</v>
      </c>
      <c r="K116" s="105">
        <f>IFERROR(VLOOKUP($B116,[1]NUM3C!$G$3:$T$130,8,FALSE),0)</f>
        <v>5</v>
      </c>
      <c r="L116" s="105">
        <f>IFERROR(VLOOKUP($B116,[1]NUM3C!$G$3:$T$130,9,FALSE),0)</f>
        <v>0</v>
      </c>
      <c r="M116" s="105">
        <f>IFERROR(VLOOKUP($B116,[1]NUM3C!$G$3:$T$130,10,FALSE),0)</f>
        <v>0</v>
      </c>
      <c r="N116" s="105">
        <f>IFERROR(VLOOKUP($B116,[1]NUM3C!$G$3:$T$130,11,FALSE),0)</f>
        <v>0</v>
      </c>
      <c r="O116" s="105">
        <f>IFERROR(VLOOKUP($B116,[1]NUM3C!$G$3:$T$130,12,FALSE),0)</f>
        <v>0</v>
      </c>
      <c r="P116" s="105">
        <f>IFERROR(VLOOKUP($B116,[1]NUM3C!$G$3:$T$130,13,FALSE),0)</f>
        <v>0</v>
      </c>
      <c r="Q116" s="99">
        <f t="shared" si="13"/>
        <v>5</v>
      </c>
      <c r="R116" s="118"/>
      <c r="S116" s="118"/>
    </row>
    <row r="117" spans="1:19" x14ac:dyDescent="0.25">
      <c r="A117" s="11" t="s">
        <v>123</v>
      </c>
      <c r="B117" s="63" t="s">
        <v>135</v>
      </c>
      <c r="C117" s="4"/>
      <c r="D117" s="4"/>
      <c r="E117" s="105">
        <f>IFERROR(VLOOKUP($B117,[1]NUM3C!$G$3:$T$130,2,FALSE),0)</f>
        <v>0</v>
      </c>
      <c r="F117" s="105">
        <f>IFERROR(VLOOKUP($B117,[1]NUM3C!$G$3:$T$130,3,FALSE),0)</f>
        <v>0</v>
      </c>
      <c r="G117" s="105">
        <f>IFERROR(VLOOKUP($B117,[1]NUM3C!$G$3:$T$130,4,FALSE),0)</f>
        <v>3</v>
      </c>
      <c r="H117" s="105">
        <f>IFERROR(VLOOKUP($B117,[1]NUM3C!$G$3:$T$130,5,FALSE),0)</f>
        <v>0</v>
      </c>
      <c r="I117" s="105">
        <f>IFERROR(VLOOKUP($B117,[1]NUM3C!$G$3:$T$130,6,FALSE),0)</f>
        <v>0</v>
      </c>
      <c r="J117" s="105">
        <f>IFERROR(VLOOKUP($B117,[1]NUM3C!$G$3:$T$130,7,FALSE),0)</f>
        <v>0</v>
      </c>
      <c r="K117" s="105">
        <f>IFERROR(VLOOKUP($B117,[1]NUM3C!$G$3:$T$130,8,FALSE),0)</f>
        <v>5</v>
      </c>
      <c r="L117" s="105">
        <f>IFERROR(VLOOKUP($B117,[1]NUM3C!$G$3:$T$130,9,FALSE),0)</f>
        <v>0</v>
      </c>
      <c r="M117" s="105">
        <f>IFERROR(VLOOKUP($B117,[1]NUM3C!$G$3:$T$130,10,FALSE),0)</f>
        <v>0</v>
      </c>
      <c r="N117" s="105">
        <f>IFERROR(VLOOKUP($B117,[1]NUM3C!$G$3:$T$130,11,FALSE),0)</f>
        <v>0</v>
      </c>
      <c r="O117" s="105">
        <f>IFERROR(VLOOKUP($B117,[1]NUM3C!$G$3:$T$130,12,FALSE),0)</f>
        <v>0</v>
      </c>
      <c r="P117" s="105">
        <f>IFERROR(VLOOKUP($B117,[1]NUM3C!$G$3:$T$130,13,FALSE),0)</f>
        <v>0</v>
      </c>
      <c r="Q117" s="99">
        <f t="shared" si="13"/>
        <v>8</v>
      </c>
      <c r="R117" s="118"/>
      <c r="S117" s="118"/>
    </row>
    <row r="118" spans="1:19" x14ac:dyDescent="0.25">
      <c r="A118" s="11" t="s">
        <v>123</v>
      </c>
      <c r="B118" s="63" t="s">
        <v>136</v>
      </c>
      <c r="C118" s="4"/>
      <c r="D118" s="4"/>
      <c r="E118" s="105">
        <f>IFERROR(VLOOKUP($B118,[1]NUM3C!$G$3:$T$130,2,FALSE),0)</f>
        <v>0</v>
      </c>
      <c r="F118" s="105">
        <f>IFERROR(VLOOKUP($B118,[1]NUM3C!$G$3:$T$130,3,FALSE),0)</f>
        <v>0</v>
      </c>
      <c r="G118" s="105">
        <f>IFERROR(VLOOKUP($B118,[1]NUM3C!$G$3:$T$130,4,FALSE),0)</f>
        <v>5</v>
      </c>
      <c r="H118" s="105">
        <f>IFERROR(VLOOKUP($B118,[1]NUM3C!$G$3:$T$130,5,FALSE),0)</f>
        <v>0</v>
      </c>
      <c r="I118" s="105">
        <f>IFERROR(VLOOKUP($B118,[1]NUM3C!$G$3:$T$130,6,FALSE),0)</f>
        <v>0</v>
      </c>
      <c r="J118" s="105">
        <f>IFERROR(VLOOKUP($B118,[1]NUM3C!$G$3:$T$130,7,FALSE),0)</f>
        <v>5</v>
      </c>
      <c r="K118" s="105">
        <f>IFERROR(VLOOKUP($B118,[1]NUM3C!$G$3:$T$130,8,FALSE),0)</f>
        <v>1</v>
      </c>
      <c r="L118" s="105">
        <f>IFERROR(VLOOKUP($B118,[1]NUM3C!$G$3:$T$130,9,FALSE),0)</f>
        <v>0</v>
      </c>
      <c r="M118" s="105">
        <f>IFERROR(VLOOKUP($B118,[1]NUM3C!$G$3:$T$130,10,FALSE),0)</f>
        <v>7</v>
      </c>
      <c r="N118" s="105">
        <f>IFERROR(VLOOKUP($B118,[1]NUM3C!$G$3:$T$130,11,FALSE),0)</f>
        <v>0</v>
      </c>
      <c r="O118" s="105">
        <f>IFERROR(VLOOKUP($B118,[1]NUM3C!$G$3:$T$130,12,FALSE),0)</f>
        <v>0</v>
      </c>
      <c r="P118" s="105">
        <f>IFERROR(VLOOKUP($B118,[1]NUM3C!$G$3:$T$130,13,FALSE),0)</f>
        <v>0</v>
      </c>
      <c r="Q118" s="99">
        <f t="shared" si="13"/>
        <v>18</v>
      </c>
      <c r="R118" s="118"/>
      <c r="S118" s="118"/>
    </row>
    <row r="119" spans="1:19" x14ac:dyDescent="0.25">
      <c r="A119" s="11" t="s">
        <v>123</v>
      </c>
      <c r="B119" s="63" t="s">
        <v>137</v>
      </c>
      <c r="C119" s="4"/>
      <c r="D119" s="4"/>
      <c r="E119" s="105">
        <f>IFERROR(VLOOKUP($B119,[1]NUM3C!$G$3:$T$130,2,FALSE),0)</f>
        <v>0</v>
      </c>
      <c r="F119" s="105">
        <f>IFERROR(VLOOKUP($B119,[1]NUM3C!$G$3:$T$130,3,FALSE),0)</f>
        <v>1</v>
      </c>
      <c r="G119" s="105">
        <f>IFERROR(VLOOKUP($B119,[1]NUM3C!$G$3:$T$130,4,FALSE),0)</f>
        <v>2</v>
      </c>
      <c r="H119" s="105">
        <f>IFERROR(VLOOKUP($B119,[1]NUM3C!$G$3:$T$130,5,FALSE),0)</f>
        <v>0</v>
      </c>
      <c r="I119" s="105">
        <f>IFERROR(VLOOKUP($B119,[1]NUM3C!$G$3:$T$130,6,FALSE),0)</f>
        <v>0</v>
      </c>
      <c r="J119" s="105">
        <f>IFERROR(VLOOKUP($B119,[1]NUM3C!$G$3:$T$130,7,FALSE),0)</f>
        <v>4</v>
      </c>
      <c r="K119" s="105">
        <f>IFERROR(VLOOKUP($B119,[1]NUM3C!$G$3:$T$130,8,FALSE),0)</f>
        <v>12</v>
      </c>
      <c r="L119" s="105">
        <f>IFERROR(VLOOKUP($B119,[1]NUM3C!$G$3:$T$130,9,FALSE),0)</f>
        <v>8</v>
      </c>
      <c r="M119" s="105">
        <f>IFERROR(VLOOKUP($B119,[1]NUM3C!$G$3:$T$130,10,FALSE),0)</f>
        <v>0</v>
      </c>
      <c r="N119" s="105">
        <f>IFERROR(VLOOKUP($B119,[1]NUM3C!$G$3:$T$130,11,FALSE),0)</f>
        <v>0</v>
      </c>
      <c r="O119" s="105">
        <f>IFERROR(VLOOKUP($B119,[1]NUM3C!$G$3:$T$130,12,FALSE),0)</f>
        <v>0</v>
      </c>
      <c r="P119" s="105">
        <f>IFERROR(VLOOKUP($B119,[1]NUM3C!$G$3:$T$130,13,FALSE),0)</f>
        <v>0</v>
      </c>
      <c r="Q119" s="99">
        <f t="shared" si="13"/>
        <v>27</v>
      </c>
      <c r="R119" s="118"/>
      <c r="S119" s="118"/>
    </row>
    <row r="120" spans="1:19" x14ac:dyDescent="0.25">
      <c r="A120" s="11" t="s">
        <v>123</v>
      </c>
      <c r="B120" s="63" t="s">
        <v>138</v>
      </c>
      <c r="C120" s="4"/>
      <c r="D120" s="4"/>
      <c r="E120" s="105">
        <f>IFERROR(VLOOKUP($B120,[1]NUM3C!$G$3:$T$130,2,FALSE),0)</f>
        <v>9</v>
      </c>
      <c r="F120" s="105">
        <f>IFERROR(VLOOKUP($B120,[1]NUM3C!$G$3:$T$130,3,FALSE),0)</f>
        <v>7</v>
      </c>
      <c r="G120" s="105">
        <f>IFERROR(VLOOKUP($B120,[1]NUM3C!$G$3:$T$130,4,FALSE),0)</f>
        <v>4</v>
      </c>
      <c r="H120" s="105">
        <f>IFERROR(VLOOKUP($B120,[1]NUM3C!$G$3:$T$130,5,FALSE),0)</f>
        <v>1</v>
      </c>
      <c r="I120" s="105">
        <f>IFERROR(VLOOKUP($B120,[1]NUM3C!$G$3:$T$130,6,FALSE),0)</f>
        <v>22</v>
      </c>
      <c r="J120" s="105">
        <f>IFERROR(VLOOKUP($B120,[1]NUM3C!$G$3:$T$130,7,FALSE),0)</f>
        <v>5</v>
      </c>
      <c r="K120" s="105">
        <f>IFERROR(VLOOKUP($B120,[1]NUM3C!$G$3:$T$130,8,FALSE),0)</f>
        <v>6</v>
      </c>
      <c r="L120" s="105">
        <f>IFERROR(VLOOKUP($B120,[1]NUM3C!$G$3:$T$130,9,FALSE),0)</f>
        <v>13</v>
      </c>
      <c r="M120" s="105">
        <f>IFERROR(VLOOKUP($B120,[1]NUM3C!$G$3:$T$130,10,FALSE),0)</f>
        <v>4</v>
      </c>
      <c r="N120" s="105">
        <f>IFERROR(VLOOKUP($B120,[1]NUM3C!$G$3:$T$130,11,FALSE),0)</f>
        <v>4</v>
      </c>
      <c r="O120" s="105">
        <f>IFERROR(VLOOKUP($B120,[1]NUM3C!$G$3:$T$130,12,FALSE),0)</f>
        <v>4</v>
      </c>
      <c r="P120" s="105">
        <f>IFERROR(VLOOKUP($B120,[1]NUM3C!$G$3:$T$130,13,FALSE),0)</f>
        <v>2</v>
      </c>
      <c r="Q120" s="99">
        <f t="shared" si="13"/>
        <v>81</v>
      </c>
      <c r="R120" s="118"/>
      <c r="S120" s="118"/>
    </row>
    <row r="121" spans="1:19" x14ac:dyDescent="0.25">
      <c r="A121" s="11" t="s">
        <v>123</v>
      </c>
      <c r="B121" s="63" t="s">
        <v>139</v>
      </c>
      <c r="C121" s="4"/>
      <c r="D121" s="4"/>
      <c r="E121" s="105">
        <f>IFERROR(VLOOKUP($B121,[1]NUM3C!$G$3:$T$130,2,FALSE),0)</f>
        <v>0</v>
      </c>
      <c r="F121" s="105">
        <f>IFERROR(VLOOKUP($B121,[1]NUM3C!$G$3:$T$130,3,FALSE),0)</f>
        <v>1</v>
      </c>
      <c r="G121" s="105">
        <f>IFERROR(VLOOKUP($B121,[1]NUM3C!$G$3:$T$130,4,FALSE),0)</f>
        <v>7</v>
      </c>
      <c r="H121" s="105">
        <f>IFERROR(VLOOKUP($B121,[1]NUM3C!$G$3:$T$130,5,FALSE),0)</f>
        <v>4</v>
      </c>
      <c r="I121" s="105">
        <f>IFERROR(VLOOKUP($B121,[1]NUM3C!$G$3:$T$130,6,FALSE),0)</f>
        <v>3</v>
      </c>
      <c r="J121" s="105">
        <f>IFERROR(VLOOKUP($B121,[1]NUM3C!$G$3:$T$130,7,FALSE),0)</f>
        <v>5</v>
      </c>
      <c r="K121" s="105">
        <f>IFERROR(VLOOKUP($B121,[1]NUM3C!$G$3:$T$130,8,FALSE),0)</f>
        <v>7</v>
      </c>
      <c r="L121" s="105">
        <f>IFERROR(VLOOKUP($B121,[1]NUM3C!$G$3:$T$130,9,FALSE),0)</f>
        <v>6</v>
      </c>
      <c r="M121" s="105">
        <f>IFERROR(VLOOKUP($B121,[1]NUM3C!$G$3:$T$130,10,FALSE),0)</f>
        <v>0</v>
      </c>
      <c r="N121" s="105">
        <f>IFERROR(VLOOKUP($B121,[1]NUM3C!$G$3:$T$130,11,FALSE),0)</f>
        <v>0</v>
      </c>
      <c r="O121" s="105">
        <f>IFERROR(VLOOKUP($B121,[1]NUM3C!$G$3:$T$130,12,FALSE),0)</f>
        <v>6</v>
      </c>
      <c r="P121" s="105">
        <f>IFERROR(VLOOKUP($B121,[1]NUM3C!$G$3:$T$130,13,FALSE),0)</f>
        <v>3</v>
      </c>
      <c r="Q121" s="99">
        <f t="shared" si="13"/>
        <v>42</v>
      </c>
      <c r="R121" s="118"/>
      <c r="S121" s="118"/>
    </row>
    <row r="122" spans="1:19" x14ac:dyDescent="0.25">
      <c r="A122" s="11" t="s">
        <v>123</v>
      </c>
      <c r="B122" s="3" t="s">
        <v>140</v>
      </c>
      <c r="C122" s="4"/>
      <c r="D122" s="4"/>
      <c r="E122" s="105">
        <f>IFERROR(VLOOKUP($B122,[1]NUM3C!$G$3:$T$130,2,FALSE),0)</f>
        <v>3</v>
      </c>
      <c r="F122" s="105">
        <f>IFERROR(VLOOKUP($B122,[1]NUM3C!$G$3:$T$130,3,FALSE),0)</f>
        <v>5</v>
      </c>
      <c r="G122" s="105">
        <f>IFERROR(VLOOKUP($B122,[1]NUM3C!$G$3:$T$130,4,FALSE),0)</f>
        <v>3</v>
      </c>
      <c r="H122" s="105">
        <f>IFERROR(VLOOKUP($B122,[1]NUM3C!$G$3:$T$130,5,FALSE),0)</f>
        <v>3</v>
      </c>
      <c r="I122" s="105">
        <f>IFERROR(VLOOKUP($B122,[1]NUM3C!$G$3:$T$130,6,FALSE),0)</f>
        <v>1</v>
      </c>
      <c r="J122" s="105">
        <f>IFERROR(VLOOKUP($B122,[1]NUM3C!$G$3:$T$130,7,FALSE),0)</f>
        <v>3</v>
      </c>
      <c r="K122" s="105">
        <f>IFERROR(VLOOKUP($B122,[1]NUM3C!$G$3:$T$130,8,FALSE),0)</f>
        <v>8</v>
      </c>
      <c r="L122" s="105">
        <f>IFERROR(VLOOKUP($B122,[1]NUM3C!$G$3:$T$130,9,FALSE),0)</f>
        <v>4</v>
      </c>
      <c r="M122" s="105">
        <f>IFERROR(VLOOKUP($B122,[1]NUM3C!$G$3:$T$130,10,FALSE),0)</f>
        <v>8</v>
      </c>
      <c r="N122" s="105">
        <f>IFERROR(VLOOKUP($B122,[1]NUM3C!$G$3:$T$130,11,FALSE),0)</f>
        <v>1</v>
      </c>
      <c r="O122" s="105">
        <f>IFERROR(VLOOKUP($B122,[1]NUM3C!$G$3:$T$130,12,FALSE),0)</f>
        <v>0</v>
      </c>
      <c r="P122" s="105">
        <f>IFERROR(VLOOKUP($B122,[1]NUM3C!$G$3:$T$130,13,FALSE),0)</f>
        <v>2</v>
      </c>
      <c r="Q122" s="99">
        <f t="shared" si="13"/>
        <v>41</v>
      </c>
      <c r="R122" s="118"/>
      <c r="S122" s="118"/>
    </row>
    <row r="123" spans="1:19" x14ac:dyDescent="0.25">
      <c r="A123" s="11" t="s">
        <v>123</v>
      </c>
      <c r="B123" s="3" t="s">
        <v>141</v>
      </c>
      <c r="C123" s="4"/>
      <c r="D123" s="4"/>
      <c r="E123" s="105">
        <f>IFERROR(VLOOKUP($B123,[1]NUM3C!$G$3:$T$130,2,FALSE),0)</f>
        <v>0</v>
      </c>
      <c r="F123" s="105">
        <f>IFERROR(VLOOKUP($B123,[1]NUM3C!$G$3:$T$130,3,FALSE),0)</f>
        <v>3</v>
      </c>
      <c r="G123" s="105">
        <f>IFERROR(VLOOKUP($B123,[1]NUM3C!$G$3:$T$130,4,FALSE),0)</f>
        <v>2</v>
      </c>
      <c r="H123" s="105">
        <f>IFERROR(VLOOKUP($B123,[1]NUM3C!$G$3:$T$130,5,FALSE),0)</f>
        <v>6</v>
      </c>
      <c r="I123" s="105">
        <f>IFERROR(VLOOKUP($B123,[1]NUM3C!$G$3:$T$130,6,FALSE),0)</f>
        <v>6</v>
      </c>
      <c r="J123" s="105">
        <f>IFERROR(VLOOKUP($B123,[1]NUM3C!$G$3:$T$130,7,FALSE),0)</f>
        <v>2</v>
      </c>
      <c r="K123" s="105">
        <f>IFERROR(VLOOKUP($B123,[1]NUM3C!$G$3:$T$130,8,FALSE),0)</f>
        <v>0</v>
      </c>
      <c r="L123" s="105">
        <f>IFERROR(VLOOKUP($B123,[1]NUM3C!$G$3:$T$130,9,FALSE),0)</f>
        <v>2</v>
      </c>
      <c r="M123" s="105">
        <f>IFERROR(VLOOKUP($B123,[1]NUM3C!$G$3:$T$130,10,FALSE),0)</f>
        <v>0</v>
      </c>
      <c r="N123" s="105">
        <f>IFERROR(VLOOKUP($B123,[1]NUM3C!$G$3:$T$130,11,FALSE),0)</f>
        <v>0</v>
      </c>
      <c r="O123" s="105">
        <f>IFERROR(VLOOKUP($B123,[1]NUM3C!$G$3:$T$130,12,FALSE),0)</f>
        <v>1</v>
      </c>
      <c r="P123" s="105">
        <f>IFERROR(VLOOKUP($B123,[1]NUM3C!$G$3:$T$130,13,FALSE),0)</f>
        <v>0</v>
      </c>
      <c r="Q123" s="99">
        <f t="shared" si="13"/>
        <v>22</v>
      </c>
      <c r="R123" s="118"/>
      <c r="S123" s="118"/>
    </row>
    <row r="124" spans="1:19" x14ac:dyDescent="0.25">
      <c r="A124" s="137" t="s">
        <v>237</v>
      </c>
      <c r="B124" s="138"/>
      <c r="C124" s="57">
        <f>D124/'Metas Muni'!K14</f>
        <v>1.0287419946157323</v>
      </c>
      <c r="D124" s="58">
        <f>Q124/R124</f>
        <v>0.88502673796791442</v>
      </c>
      <c r="E124" s="117">
        <f>SUM(E106:E123)</f>
        <v>68</v>
      </c>
      <c r="F124" s="117">
        <f t="shared" ref="F124:L124" si="14">SUM(F106:F123)</f>
        <v>51</v>
      </c>
      <c r="G124" s="117">
        <f t="shared" si="14"/>
        <v>80</v>
      </c>
      <c r="H124" s="117">
        <f t="shared" si="14"/>
        <v>105</v>
      </c>
      <c r="I124" s="117">
        <f t="shared" si="14"/>
        <v>126</v>
      </c>
      <c r="J124" s="117">
        <f t="shared" si="14"/>
        <v>138</v>
      </c>
      <c r="K124" s="117">
        <f t="shared" si="14"/>
        <v>172</v>
      </c>
      <c r="L124" s="117">
        <f t="shared" si="14"/>
        <v>122</v>
      </c>
      <c r="M124" s="117">
        <f>SUM(M106:M123)</f>
        <v>109</v>
      </c>
      <c r="N124" s="117">
        <f>SUM(N106:N123)</f>
        <v>121</v>
      </c>
      <c r="O124" s="117">
        <f>SUM(O106:O123)</f>
        <v>109</v>
      </c>
      <c r="P124" s="117">
        <f>SUM(P106:P123)</f>
        <v>123</v>
      </c>
      <c r="Q124" s="117">
        <f>SUM(Q106:Q123)</f>
        <v>1324</v>
      </c>
      <c r="R124" s="184">
        <v>1496</v>
      </c>
      <c r="S124" s="184"/>
    </row>
    <row r="125" spans="1:19" x14ac:dyDescent="0.25">
      <c r="A125" s="11" t="s">
        <v>143</v>
      </c>
      <c r="B125" s="63" t="s">
        <v>144</v>
      </c>
      <c r="C125" s="4"/>
      <c r="D125" s="4"/>
      <c r="E125" s="105">
        <f>IFERROR(VLOOKUP($B125,[1]NUM3C!$G$3:$T$130,2,FALSE),0)</f>
        <v>0</v>
      </c>
      <c r="F125" s="105">
        <f>IFERROR(VLOOKUP($B125,[1]NUM3C!$G$3:$T$130,3,FALSE),0)</f>
        <v>0</v>
      </c>
      <c r="G125" s="105">
        <f>IFERROR(VLOOKUP($B125,[1]NUM3C!$G$3:$T$130,4,FALSE),0)</f>
        <v>0</v>
      </c>
      <c r="H125" s="105">
        <f>IFERROR(VLOOKUP($B125,[1]NUM3C!$G$3:$T$130,5,FALSE),0)</f>
        <v>0</v>
      </c>
      <c r="I125" s="105">
        <f>IFERROR(VLOOKUP($B125,[1]NUM3C!$G$3:$T$130,6,FALSE),0)</f>
        <v>0</v>
      </c>
      <c r="J125" s="105">
        <f>IFERROR(VLOOKUP($B125,[1]NUM3C!$G$3:$T$130,7,FALSE),0)</f>
        <v>0</v>
      </c>
      <c r="K125" s="105">
        <f>IFERROR(VLOOKUP($B125,[1]NUM3C!$G$3:$T$130,8,FALSE),0)</f>
        <v>0</v>
      </c>
      <c r="L125" s="105">
        <f>IFERROR(VLOOKUP($B125,[1]NUM3C!$G$3:$T$130,9,FALSE),0)</f>
        <v>0</v>
      </c>
      <c r="M125" s="105">
        <f>IFERROR(VLOOKUP($B125,[1]NUM3C!$G$3:$T$130,10,FALSE),0)</f>
        <v>0</v>
      </c>
      <c r="N125" s="105">
        <f>IFERROR(VLOOKUP($B125,[1]NUM3C!$G$3:$T$130,11,FALSE),0)</f>
        <v>1</v>
      </c>
      <c r="O125" s="105">
        <f>IFERROR(VLOOKUP($B125,[1]NUM3C!$G$3:$T$130,12,FALSE),0)</f>
        <v>0</v>
      </c>
      <c r="P125" s="105">
        <f>IFERROR(VLOOKUP($B125,[1]NUM3C!$G$3:$T$130,13,FALSE),0)</f>
        <v>0</v>
      </c>
      <c r="Q125" s="99">
        <f t="shared" ref="Q125:Q136" si="15">SUM(E125:P125)</f>
        <v>1</v>
      </c>
      <c r="R125" s="118"/>
      <c r="S125" s="118"/>
    </row>
    <row r="126" spans="1:19" x14ac:dyDescent="0.25">
      <c r="A126" s="11" t="s">
        <v>143</v>
      </c>
      <c r="B126" s="63" t="s">
        <v>145</v>
      </c>
      <c r="C126" s="4"/>
      <c r="D126" s="4"/>
      <c r="E126" s="105">
        <f>IFERROR(VLOOKUP($B126,[1]NUM3C!$G$3:$T$130,2,FALSE),0)</f>
        <v>0</v>
      </c>
      <c r="F126" s="105">
        <f>IFERROR(VLOOKUP($B126,[1]NUM3C!$G$3:$T$130,3,FALSE),0)</f>
        <v>0</v>
      </c>
      <c r="G126" s="105">
        <f>IFERROR(VLOOKUP($B126,[1]NUM3C!$G$3:$T$130,4,FALSE),0)</f>
        <v>0</v>
      </c>
      <c r="H126" s="105">
        <f>IFERROR(VLOOKUP($B126,[1]NUM3C!$G$3:$T$130,5,FALSE),0)</f>
        <v>0</v>
      </c>
      <c r="I126" s="105">
        <f>IFERROR(VLOOKUP($B126,[1]NUM3C!$G$3:$T$130,6,FALSE),0)</f>
        <v>0</v>
      </c>
      <c r="J126" s="105">
        <f>IFERROR(VLOOKUP($B126,[1]NUM3C!$G$3:$T$130,7,FALSE),0)</f>
        <v>0</v>
      </c>
      <c r="K126" s="105">
        <f>IFERROR(VLOOKUP($B126,[1]NUM3C!$G$3:$T$130,8,FALSE),0)</f>
        <v>0</v>
      </c>
      <c r="L126" s="105">
        <f>IFERROR(VLOOKUP($B126,[1]NUM3C!$G$3:$T$130,9,FALSE),0)</f>
        <v>0</v>
      </c>
      <c r="M126" s="105">
        <f>IFERROR(VLOOKUP($B126,[1]NUM3C!$G$3:$T$130,10,FALSE),0)</f>
        <v>0</v>
      </c>
      <c r="N126" s="105">
        <f>IFERROR(VLOOKUP($B126,[1]NUM3C!$G$3:$T$130,11,FALSE),0)</f>
        <v>0</v>
      </c>
      <c r="O126" s="105">
        <f>IFERROR(VLOOKUP($B126,[1]NUM3C!$G$3:$T$130,12,FALSE),0)</f>
        <v>0</v>
      </c>
      <c r="P126" s="105">
        <f>IFERROR(VLOOKUP($B126,[1]NUM3C!$G$3:$T$130,13,FALSE),0)</f>
        <v>0</v>
      </c>
      <c r="Q126" s="99">
        <f t="shared" si="15"/>
        <v>0</v>
      </c>
      <c r="R126" s="118"/>
      <c r="S126" s="118"/>
    </row>
    <row r="127" spans="1:19" x14ac:dyDescent="0.25">
      <c r="A127" s="11" t="s">
        <v>143</v>
      </c>
      <c r="B127" s="63" t="s">
        <v>146</v>
      </c>
      <c r="C127" s="4"/>
      <c r="D127" s="4"/>
      <c r="E127" s="105">
        <f>IFERROR(VLOOKUP($B127,[1]NUM3C!$G$3:$T$130,2,FALSE),0)</f>
        <v>0</v>
      </c>
      <c r="F127" s="105">
        <f>IFERROR(VLOOKUP($B127,[1]NUM3C!$G$3:$T$130,3,FALSE),0)</f>
        <v>0</v>
      </c>
      <c r="G127" s="105">
        <f>IFERROR(VLOOKUP($B127,[1]NUM3C!$G$3:$T$130,4,FALSE),0)</f>
        <v>0</v>
      </c>
      <c r="H127" s="105">
        <f>IFERROR(VLOOKUP($B127,[1]NUM3C!$G$3:$T$130,5,FALSE),0)</f>
        <v>0</v>
      </c>
      <c r="I127" s="105">
        <f>IFERROR(VLOOKUP($B127,[1]NUM3C!$G$3:$T$130,6,FALSE),0)</f>
        <v>0</v>
      </c>
      <c r="J127" s="105">
        <f>IFERROR(VLOOKUP($B127,[1]NUM3C!$G$3:$T$130,7,FALSE),0)</f>
        <v>2</v>
      </c>
      <c r="K127" s="105">
        <f>IFERROR(VLOOKUP($B127,[1]NUM3C!$G$3:$T$130,8,FALSE),0)</f>
        <v>3</v>
      </c>
      <c r="L127" s="105">
        <f>IFERROR(VLOOKUP($B127,[1]NUM3C!$G$3:$T$130,9,FALSE),0)</f>
        <v>0</v>
      </c>
      <c r="M127" s="105">
        <f>IFERROR(VLOOKUP($B127,[1]NUM3C!$G$3:$T$130,10,FALSE),0)</f>
        <v>0</v>
      </c>
      <c r="N127" s="105">
        <f>IFERROR(VLOOKUP($B127,[1]NUM3C!$G$3:$T$130,11,FALSE),0)</f>
        <v>0</v>
      </c>
      <c r="O127" s="105">
        <f>IFERROR(VLOOKUP($B127,[1]NUM3C!$G$3:$T$130,12,FALSE),0)</f>
        <v>0</v>
      </c>
      <c r="P127" s="105">
        <f>IFERROR(VLOOKUP($B127,[1]NUM3C!$G$3:$T$130,13,FALSE),0)</f>
        <v>0</v>
      </c>
      <c r="Q127" s="99">
        <f t="shared" si="15"/>
        <v>5</v>
      </c>
      <c r="R127" s="118"/>
      <c r="S127" s="118"/>
    </row>
    <row r="128" spans="1:19" x14ac:dyDescent="0.25">
      <c r="A128" s="11" t="s">
        <v>143</v>
      </c>
      <c r="B128" s="63" t="s">
        <v>147</v>
      </c>
      <c r="C128" s="4"/>
      <c r="D128" s="4"/>
      <c r="E128" s="105">
        <f>IFERROR(VLOOKUP($B128,[1]NUM3C!$G$3:$T$130,2,FALSE),0)</f>
        <v>0</v>
      </c>
      <c r="F128" s="105">
        <f>IFERROR(VLOOKUP($B128,[1]NUM3C!$G$3:$T$130,3,FALSE),0)</f>
        <v>0</v>
      </c>
      <c r="G128" s="105">
        <f>IFERROR(VLOOKUP($B128,[1]NUM3C!$G$3:$T$130,4,FALSE),0)</f>
        <v>0</v>
      </c>
      <c r="H128" s="105">
        <f>IFERROR(VLOOKUP($B128,[1]NUM3C!$G$3:$T$130,5,FALSE),0)</f>
        <v>0</v>
      </c>
      <c r="I128" s="105">
        <f>IFERROR(VLOOKUP($B128,[1]NUM3C!$G$3:$T$130,6,FALSE),0)</f>
        <v>0</v>
      </c>
      <c r="J128" s="105">
        <f>IFERROR(VLOOKUP($B128,[1]NUM3C!$G$3:$T$130,7,FALSE),0)</f>
        <v>0</v>
      </c>
      <c r="K128" s="105">
        <f>IFERROR(VLOOKUP($B128,[1]NUM3C!$G$3:$T$130,8,FALSE),0)</f>
        <v>0</v>
      </c>
      <c r="L128" s="105">
        <f>IFERROR(VLOOKUP($B128,[1]NUM3C!$G$3:$T$130,9,FALSE),0)</f>
        <v>0</v>
      </c>
      <c r="M128" s="105">
        <f>IFERROR(VLOOKUP($B128,[1]NUM3C!$G$3:$T$130,10,FALSE),0)</f>
        <v>0</v>
      </c>
      <c r="N128" s="105">
        <f>IFERROR(VLOOKUP($B128,[1]NUM3C!$G$3:$T$130,11,FALSE),0)</f>
        <v>0</v>
      </c>
      <c r="O128" s="105">
        <f>IFERROR(VLOOKUP($B128,[1]NUM3C!$G$3:$T$130,12,FALSE),0)</f>
        <v>0</v>
      </c>
      <c r="P128" s="105">
        <f>IFERROR(VLOOKUP($B128,[1]NUM3C!$G$3:$T$130,13,FALSE),0)</f>
        <v>0</v>
      </c>
      <c r="Q128" s="99">
        <f t="shared" si="15"/>
        <v>0</v>
      </c>
      <c r="R128" s="118"/>
      <c r="S128" s="118"/>
    </row>
    <row r="129" spans="1:19" x14ac:dyDescent="0.25">
      <c r="A129" s="11" t="s">
        <v>143</v>
      </c>
      <c r="B129" s="63" t="s">
        <v>148</v>
      </c>
      <c r="C129" s="4"/>
      <c r="D129" s="4"/>
      <c r="E129" s="105">
        <f>IFERROR(VLOOKUP($B129,[1]NUM3C!$G$3:$T$130,2,FALSE),0)</f>
        <v>0</v>
      </c>
      <c r="F129" s="105">
        <f>IFERROR(VLOOKUP($B129,[1]NUM3C!$G$3:$T$130,3,FALSE),0)</f>
        <v>0</v>
      </c>
      <c r="G129" s="105">
        <f>IFERROR(VLOOKUP($B129,[1]NUM3C!$G$3:$T$130,4,FALSE),0)</f>
        <v>3</v>
      </c>
      <c r="H129" s="105">
        <f>IFERROR(VLOOKUP($B129,[1]NUM3C!$G$3:$T$130,5,FALSE),0)</f>
        <v>7</v>
      </c>
      <c r="I129" s="105">
        <f>IFERROR(VLOOKUP($B129,[1]NUM3C!$G$3:$T$130,6,FALSE),0)</f>
        <v>0</v>
      </c>
      <c r="J129" s="105">
        <f>IFERROR(VLOOKUP($B129,[1]NUM3C!$G$3:$T$130,7,FALSE),0)</f>
        <v>0</v>
      </c>
      <c r="K129" s="105">
        <f>IFERROR(VLOOKUP($B129,[1]NUM3C!$G$3:$T$130,8,FALSE),0)</f>
        <v>0</v>
      </c>
      <c r="L129" s="105">
        <f>IFERROR(VLOOKUP($B129,[1]NUM3C!$G$3:$T$130,9,FALSE),0)</f>
        <v>1</v>
      </c>
      <c r="M129" s="105">
        <f>IFERROR(VLOOKUP($B129,[1]NUM3C!$G$3:$T$130,10,FALSE),0)</f>
        <v>0</v>
      </c>
      <c r="N129" s="105">
        <f>IFERROR(VLOOKUP($B129,[1]NUM3C!$G$3:$T$130,11,FALSE),0)</f>
        <v>0</v>
      </c>
      <c r="O129" s="105">
        <f>IFERROR(VLOOKUP($B129,[1]NUM3C!$G$3:$T$130,12,FALSE),0)</f>
        <v>0</v>
      </c>
      <c r="P129" s="105">
        <f>IFERROR(VLOOKUP($B129,[1]NUM3C!$G$3:$T$130,13,FALSE),0)</f>
        <v>0</v>
      </c>
      <c r="Q129" s="99">
        <f t="shared" si="15"/>
        <v>11</v>
      </c>
      <c r="R129" s="118"/>
      <c r="S129" s="118"/>
    </row>
    <row r="130" spans="1:19" x14ac:dyDescent="0.25">
      <c r="A130" s="11" t="s">
        <v>143</v>
      </c>
      <c r="B130" s="63" t="s">
        <v>149</v>
      </c>
      <c r="C130" s="4"/>
      <c r="D130" s="4"/>
      <c r="E130" s="105">
        <f>IFERROR(VLOOKUP($B130,[1]NUM3C!$G$3:$T$130,2,FALSE),0)</f>
        <v>0</v>
      </c>
      <c r="F130" s="105">
        <f>IFERROR(VLOOKUP($B130,[1]NUM3C!$G$3:$T$130,3,FALSE),0)</f>
        <v>0</v>
      </c>
      <c r="G130" s="105">
        <f>IFERROR(VLOOKUP($B130,[1]NUM3C!$G$3:$T$130,4,FALSE),0)</f>
        <v>0</v>
      </c>
      <c r="H130" s="105">
        <f>IFERROR(VLOOKUP($B130,[1]NUM3C!$G$3:$T$130,5,FALSE),0)</f>
        <v>0</v>
      </c>
      <c r="I130" s="105">
        <f>IFERROR(VLOOKUP($B130,[1]NUM3C!$G$3:$T$130,6,FALSE),0)</f>
        <v>0</v>
      </c>
      <c r="J130" s="105">
        <f>IFERROR(VLOOKUP($B130,[1]NUM3C!$G$3:$T$130,7,FALSE),0)</f>
        <v>0</v>
      </c>
      <c r="K130" s="105">
        <f>IFERROR(VLOOKUP($B130,[1]NUM3C!$G$3:$T$130,8,FALSE),0)</f>
        <v>0</v>
      </c>
      <c r="L130" s="105">
        <f>IFERROR(VLOOKUP($B130,[1]NUM3C!$G$3:$T$130,9,FALSE),0)</f>
        <v>0</v>
      </c>
      <c r="M130" s="105">
        <f>IFERROR(VLOOKUP($B130,[1]NUM3C!$G$3:$T$130,10,FALSE),0)</f>
        <v>0</v>
      </c>
      <c r="N130" s="105">
        <f>IFERROR(VLOOKUP($B130,[1]NUM3C!$G$3:$T$130,11,FALSE),0)</f>
        <v>0</v>
      </c>
      <c r="O130" s="105">
        <f>IFERROR(VLOOKUP($B130,[1]NUM3C!$G$3:$T$130,12,FALSE),0)</f>
        <v>0</v>
      </c>
      <c r="P130" s="105">
        <f>IFERROR(VLOOKUP($B130,[1]NUM3C!$G$3:$T$130,13,FALSE),0)</f>
        <v>0</v>
      </c>
      <c r="Q130" s="99">
        <f t="shared" si="15"/>
        <v>0</v>
      </c>
      <c r="R130" s="118"/>
      <c r="S130" s="118"/>
    </row>
    <row r="131" spans="1:19" x14ac:dyDescent="0.25">
      <c r="A131" s="11" t="s">
        <v>143</v>
      </c>
      <c r="B131" s="63" t="s">
        <v>150</v>
      </c>
      <c r="C131" s="4"/>
      <c r="D131" s="4"/>
      <c r="E131" s="105">
        <f>IFERROR(VLOOKUP($B131,[1]NUM3C!$G$3:$T$130,2,FALSE),0)</f>
        <v>0</v>
      </c>
      <c r="F131" s="105">
        <f>IFERROR(VLOOKUP($B131,[1]NUM3C!$G$3:$T$130,3,FALSE),0)</f>
        <v>0</v>
      </c>
      <c r="G131" s="105">
        <f>IFERROR(VLOOKUP($B131,[1]NUM3C!$G$3:$T$130,4,FALSE),0)</f>
        <v>0</v>
      </c>
      <c r="H131" s="105">
        <f>IFERROR(VLOOKUP($B131,[1]NUM3C!$G$3:$T$130,5,FALSE),0)</f>
        <v>0</v>
      </c>
      <c r="I131" s="105">
        <f>IFERROR(VLOOKUP($B131,[1]NUM3C!$G$3:$T$130,6,FALSE),0)</f>
        <v>0</v>
      </c>
      <c r="J131" s="105">
        <f>IFERROR(VLOOKUP($B131,[1]NUM3C!$G$3:$T$130,7,FALSE),0)</f>
        <v>0</v>
      </c>
      <c r="K131" s="105">
        <f>IFERROR(VLOOKUP($B131,[1]NUM3C!$G$3:$T$130,8,FALSE),0)</f>
        <v>0</v>
      </c>
      <c r="L131" s="105">
        <f>IFERROR(VLOOKUP($B131,[1]NUM3C!$G$3:$T$130,9,FALSE),0)</f>
        <v>0</v>
      </c>
      <c r="M131" s="105">
        <f>IFERROR(VLOOKUP($B131,[1]NUM3C!$G$3:$T$130,10,FALSE),0)</f>
        <v>0</v>
      </c>
      <c r="N131" s="105">
        <f>IFERROR(VLOOKUP($B131,[1]NUM3C!$G$3:$T$130,11,FALSE),0)</f>
        <v>0</v>
      </c>
      <c r="O131" s="105">
        <f>IFERROR(VLOOKUP($B131,[1]NUM3C!$G$3:$T$130,12,FALSE),0)</f>
        <v>0</v>
      </c>
      <c r="P131" s="105">
        <f>IFERROR(VLOOKUP($B131,[1]NUM3C!$G$3:$T$130,13,FALSE),0)</f>
        <v>0</v>
      </c>
      <c r="Q131" s="99">
        <f t="shared" si="15"/>
        <v>0</v>
      </c>
      <c r="R131" s="118"/>
      <c r="S131" s="118"/>
    </row>
    <row r="132" spans="1:19" x14ac:dyDescent="0.25">
      <c r="A132" s="11" t="s">
        <v>143</v>
      </c>
      <c r="B132" s="63" t="s">
        <v>151</v>
      </c>
      <c r="C132" s="4"/>
      <c r="D132" s="4"/>
      <c r="E132" s="105">
        <f>IFERROR(VLOOKUP($B132,[1]NUM3C!$G$3:$T$130,2,FALSE),0)</f>
        <v>0</v>
      </c>
      <c r="F132" s="105">
        <f>IFERROR(VLOOKUP($B132,[1]NUM3C!$G$3:$T$130,3,FALSE),0)</f>
        <v>0</v>
      </c>
      <c r="G132" s="105">
        <f>IFERROR(VLOOKUP($B132,[1]NUM3C!$G$3:$T$130,4,FALSE),0)</f>
        <v>20</v>
      </c>
      <c r="H132" s="105">
        <f>IFERROR(VLOOKUP($B132,[1]NUM3C!$G$3:$T$130,5,FALSE),0)</f>
        <v>0</v>
      </c>
      <c r="I132" s="105">
        <f>IFERROR(VLOOKUP($B132,[1]NUM3C!$G$3:$T$130,6,FALSE),0)</f>
        <v>0</v>
      </c>
      <c r="J132" s="105">
        <f>IFERROR(VLOOKUP($B132,[1]NUM3C!$G$3:$T$130,7,FALSE),0)</f>
        <v>1</v>
      </c>
      <c r="K132" s="105">
        <f>IFERROR(VLOOKUP($B132,[1]NUM3C!$G$3:$T$130,8,FALSE),0)</f>
        <v>0</v>
      </c>
      <c r="L132" s="105">
        <f>IFERROR(VLOOKUP($B132,[1]NUM3C!$G$3:$T$130,9,FALSE),0)</f>
        <v>0</v>
      </c>
      <c r="M132" s="105">
        <f>IFERROR(VLOOKUP($B132,[1]NUM3C!$G$3:$T$130,10,FALSE),0)</f>
        <v>0</v>
      </c>
      <c r="N132" s="105">
        <f>IFERROR(VLOOKUP($B132,[1]NUM3C!$G$3:$T$130,11,FALSE),0)</f>
        <v>0</v>
      </c>
      <c r="O132" s="105">
        <f>IFERROR(VLOOKUP($B132,[1]NUM3C!$G$3:$T$130,12,FALSE),0)</f>
        <v>0</v>
      </c>
      <c r="P132" s="105">
        <f>IFERROR(VLOOKUP($B132,[1]NUM3C!$G$3:$T$130,13,FALSE),0)</f>
        <v>0</v>
      </c>
      <c r="Q132" s="99">
        <f t="shared" si="15"/>
        <v>21</v>
      </c>
      <c r="R132" s="118"/>
      <c r="S132" s="118"/>
    </row>
    <row r="133" spans="1:19" x14ac:dyDescent="0.25">
      <c r="A133" s="11" t="s">
        <v>143</v>
      </c>
      <c r="B133" s="63" t="s">
        <v>152</v>
      </c>
      <c r="C133" s="4"/>
      <c r="D133" s="4"/>
      <c r="E133" s="105">
        <f>IFERROR(VLOOKUP($B133,[1]NUM3C!$G$3:$T$130,2,FALSE),0)</f>
        <v>0</v>
      </c>
      <c r="F133" s="105">
        <f>IFERROR(VLOOKUP($B133,[1]NUM3C!$G$3:$T$130,3,FALSE),0)</f>
        <v>0</v>
      </c>
      <c r="G133" s="105">
        <f>IFERROR(VLOOKUP($B133,[1]NUM3C!$G$3:$T$130,4,FALSE),0)</f>
        <v>0</v>
      </c>
      <c r="H133" s="105">
        <f>IFERROR(VLOOKUP($B133,[1]NUM3C!$G$3:$T$130,5,FALSE),0)</f>
        <v>0</v>
      </c>
      <c r="I133" s="105">
        <f>IFERROR(VLOOKUP($B133,[1]NUM3C!$G$3:$T$130,6,FALSE),0)</f>
        <v>3</v>
      </c>
      <c r="J133" s="105">
        <f>IFERROR(VLOOKUP($B133,[1]NUM3C!$G$3:$T$130,7,FALSE),0)</f>
        <v>0</v>
      </c>
      <c r="K133" s="105">
        <f>IFERROR(VLOOKUP($B133,[1]NUM3C!$G$3:$T$130,8,FALSE),0)</f>
        <v>3</v>
      </c>
      <c r="L133" s="105">
        <f>IFERROR(VLOOKUP($B133,[1]NUM3C!$G$3:$T$130,9,FALSE),0)</f>
        <v>0</v>
      </c>
      <c r="M133" s="105">
        <f>IFERROR(VLOOKUP($B133,[1]NUM3C!$G$3:$T$130,10,FALSE),0)</f>
        <v>0</v>
      </c>
      <c r="N133" s="105">
        <f>IFERROR(VLOOKUP($B133,[1]NUM3C!$G$3:$T$130,11,FALSE),0)</f>
        <v>0</v>
      </c>
      <c r="O133" s="105">
        <f>IFERROR(VLOOKUP($B133,[1]NUM3C!$G$3:$T$130,12,FALSE),0)</f>
        <v>0</v>
      </c>
      <c r="P133" s="105">
        <f>IFERROR(VLOOKUP($B133,[1]NUM3C!$G$3:$T$130,13,FALSE),0)</f>
        <v>0</v>
      </c>
      <c r="Q133" s="99">
        <f t="shared" si="15"/>
        <v>6</v>
      </c>
      <c r="R133" s="118"/>
      <c r="S133" s="118"/>
    </row>
    <row r="134" spans="1:19" x14ac:dyDescent="0.25">
      <c r="A134" s="11" t="s">
        <v>143</v>
      </c>
      <c r="B134" s="63" t="s">
        <v>153</v>
      </c>
      <c r="C134" s="4"/>
      <c r="D134" s="4"/>
      <c r="E134" s="105">
        <f>IFERROR(VLOOKUP($B134,[1]NUM3C!$G$3:$T$130,2,FALSE),0)</f>
        <v>0</v>
      </c>
      <c r="F134" s="105">
        <f>IFERROR(VLOOKUP($B134,[1]NUM3C!$G$3:$T$130,3,FALSE),0)</f>
        <v>0</v>
      </c>
      <c r="G134" s="105">
        <f>IFERROR(VLOOKUP($B134,[1]NUM3C!$G$3:$T$130,4,FALSE),0)</f>
        <v>0</v>
      </c>
      <c r="H134" s="105">
        <f>IFERROR(VLOOKUP($B134,[1]NUM3C!$G$3:$T$130,5,FALSE),0)</f>
        <v>0</v>
      </c>
      <c r="I134" s="105">
        <f>IFERROR(VLOOKUP($B134,[1]NUM3C!$G$3:$T$130,6,FALSE),0)</f>
        <v>0</v>
      </c>
      <c r="J134" s="105">
        <f>IFERROR(VLOOKUP($B134,[1]NUM3C!$G$3:$T$130,7,FALSE),0)</f>
        <v>0</v>
      </c>
      <c r="K134" s="105">
        <f>IFERROR(VLOOKUP($B134,[1]NUM3C!$G$3:$T$130,8,FALSE),0)</f>
        <v>0</v>
      </c>
      <c r="L134" s="105">
        <f>IFERROR(VLOOKUP($B134,[1]NUM3C!$G$3:$T$130,9,FALSE),0)</f>
        <v>0</v>
      </c>
      <c r="M134" s="105">
        <f>IFERROR(VLOOKUP($B134,[1]NUM3C!$G$3:$T$130,10,FALSE),0)</f>
        <v>0</v>
      </c>
      <c r="N134" s="105">
        <f>IFERROR(VLOOKUP($B134,[1]NUM3C!$G$3:$T$130,11,FALSE),0)</f>
        <v>0</v>
      </c>
      <c r="O134" s="105">
        <f>IFERROR(VLOOKUP($B134,[1]NUM3C!$G$3:$T$130,12,FALSE),0)</f>
        <v>0</v>
      </c>
      <c r="P134" s="105">
        <f>IFERROR(VLOOKUP($B134,[1]NUM3C!$G$3:$T$130,13,FALSE),0)</f>
        <v>0</v>
      </c>
      <c r="Q134" s="99">
        <f t="shared" si="15"/>
        <v>0</v>
      </c>
      <c r="R134" s="118"/>
      <c r="S134" s="118"/>
    </row>
    <row r="135" spans="1:19" x14ac:dyDescent="0.25">
      <c r="A135" s="11" t="s">
        <v>143</v>
      </c>
      <c r="B135" s="63" t="s">
        <v>154</v>
      </c>
      <c r="C135" s="4"/>
      <c r="D135" s="4"/>
      <c r="E135" s="105">
        <f>IFERROR(VLOOKUP($B135,[1]NUM3C!$G$3:$T$130,2,FALSE),0)</f>
        <v>0</v>
      </c>
      <c r="F135" s="105">
        <f>IFERROR(VLOOKUP($B135,[1]NUM3C!$G$3:$T$130,3,FALSE),0)</f>
        <v>0</v>
      </c>
      <c r="G135" s="105">
        <f>IFERROR(VLOOKUP($B135,[1]NUM3C!$G$3:$T$130,4,FALSE),0)</f>
        <v>0</v>
      </c>
      <c r="H135" s="105">
        <f>IFERROR(VLOOKUP($B135,[1]NUM3C!$G$3:$T$130,5,FALSE),0)</f>
        <v>0</v>
      </c>
      <c r="I135" s="105">
        <f>IFERROR(VLOOKUP($B135,[1]NUM3C!$G$3:$T$130,6,FALSE),0)</f>
        <v>0</v>
      </c>
      <c r="J135" s="105">
        <f>IFERROR(VLOOKUP($B135,[1]NUM3C!$G$3:$T$130,7,FALSE),0)</f>
        <v>0</v>
      </c>
      <c r="K135" s="105">
        <f>IFERROR(VLOOKUP($B135,[1]NUM3C!$G$3:$T$130,8,FALSE),0)</f>
        <v>0</v>
      </c>
      <c r="L135" s="105">
        <f>IFERROR(VLOOKUP($B135,[1]NUM3C!$G$3:$T$130,9,FALSE),0)</f>
        <v>0</v>
      </c>
      <c r="M135" s="105">
        <f>IFERROR(VLOOKUP($B135,[1]NUM3C!$G$3:$T$130,10,FALSE),0)</f>
        <v>0</v>
      </c>
      <c r="N135" s="105">
        <f>IFERROR(VLOOKUP($B135,[1]NUM3C!$G$3:$T$130,11,FALSE),0)</f>
        <v>0</v>
      </c>
      <c r="O135" s="105">
        <f>IFERROR(VLOOKUP($B135,[1]NUM3C!$G$3:$T$130,12,FALSE),0)</f>
        <v>0</v>
      </c>
      <c r="P135" s="105">
        <f>IFERROR(VLOOKUP($B135,[1]NUM3C!$G$3:$T$130,13,FALSE),0)</f>
        <v>0</v>
      </c>
      <c r="Q135" s="99">
        <f t="shared" si="15"/>
        <v>0</v>
      </c>
      <c r="R135" s="118"/>
      <c r="S135" s="118"/>
    </row>
    <row r="136" spans="1:19" x14ac:dyDescent="0.25">
      <c r="A136" s="11" t="s">
        <v>143</v>
      </c>
      <c r="B136" s="63" t="s">
        <v>155</v>
      </c>
      <c r="C136" s="4"/>
      <c r="D136" s="4"/>
      <c r="E136" s="105">
        <f>IFERROR(VLOOKUP($B136,[1]NUM3C!$G$3:$T$130,2,FALSE),0)</f>
        <v>2</v>
      </c>
      <c r="F136" s="105">
        <f>IFERROR(VLOOKUP($B136,[1]NUM3C!$G$3:$T$130,3,FALSE),0)</f>
        <v>0</v>
      </c>
      <c r="G136" s="105">
        <f>IFERROR(VLOOKUP($B136,[1]NUM3C!$G$3:$T$130,4,FALSE),0)</f>
        <v>0</v>
      </c>
      <c r="H136" s="105">
        <f>IFERROR(VLOOKUP($B136,[1]NUM3C!$G$3:$T$130,5,FALSE),0)</f>
        <v>0</v>
      </c>
      <c r="I136" s="105">
        <f>IFERROR(VLOOKUP($B136,[1]NUM3C!$G$3:$T$130,6,FALSE),0)</f>
        <v>0</v>
      </c>
      <c r="J136" s="105">
        <f>IFERROR(VLOOKUP($B136,[1]NUM3C!$G$3:$T$130,7,FALSE),0)</f>
        <v>0</v>
      </c>
      <c r="K136" s="105">
        <f>IFERROR(VLOOKUP($B136,[1]NUM3C!$G$3:$T$130,8,FALSE),0)</f>
        <v>0</v>
      </c>
      <c r="L136" s="105">
        <f>IFERROR(VLOOKUP($B136,[1]NUM3C!$G$3:$T$130,9,FALSE),0)</f>
        <v>0</v>
      </c>
      <c r="M136" s="105">
        <f>IFERROR(VLOOKUP($B136,[1]NUM3C!$G$3:$T$130,10,FALSE),0)</f>
        <v>0</v>
      </c>
      <c r="N136" s="105">
        <f>IFERROR(VLOOKUP($B136,[1]NUM3C!$G$3:$T$130,11,FALSE),0)</f>
        <v>0</v>
      </c>
      <c r="O136" s="105">
        <f>IFERROR(VLOOKUP($B136,[1]NUM3C!$G$3:$T$130,12,FALSE),0)</f>
        <v>0</v>
      </c>
      <c r="P136" s="105">
        <f>IFERROR(VLOOKUP($B136,[1]NUM3C!$G$3:$T$130,13,FALSE),0)</f>
        <v>0</v>
      </c>
      <c r="Q136" s="99">
        <f t="shared" si="15"/>
        <v>2</v>
      </c>
      <c r="R136" s="118"/>
      <c r="S136" s="118"/>
    </row>
    <row r="137" spans="1:19" x14ac:dyDescent="0.25">
      <c r="A137" s="137" t="s">
        <v>238</v>
      </c>
      <c r="B137" s="138"/>
      <c r="C137" s="57">
        <f>D137/'Metas Muni'!K15</f>
        <v>1.0221858778354547</v>
      </c>
      <c r="D137" s="58">
        <f>Q137/R137</f>
        <v>0.8214285714285714</v>
      </c>
      <c r="E137" s="117">
        <f>SUM(E125:E136)</f>
        <v>2</v>
      </c>
      <c r="F137" s="117">
        <f>SUM(F125:F136)</f>
        <v>0</v>
      </c>
      <c r="G137" s="117">
        <f>SUM(G125:G136)</f>
        <v>23</v>
      </c>
      <c r="H137" s="117">
        <f>SUM(H125:H136)</f>
        <v>7</v>
      </c>
      <c r="I137" s="117">
        <f t="shared" ref="I137:N137" si="16">SUM(I125:I136)</f>
        <v>3</v>
      </c>
      <c r="J137" s="117">
        <f t="shared" si="16"/>
        <v>3</v>
      </c>
      <c r="K137" s="117">
        <f t="shared" si="16"/>
        <v>6</v>
      </c>
      <c r="L137" s="117">
        <f t="shared" si="16"/>
        <v>1</v>
      </c>
      <c r="M137" s="117">
        <f t="shared" si="16"/>
        <v>0</v>
      </c>
      <c r="N137" s="117">
        <f t="shared" si="16"/>
        <v>1</v>
      </c>
      <c r="O137" s="117">
        <f>SUM(O125:O136)</f>
        <v>0</v>
      </c>
      <c r="P137" s="117">
        <f>SUM(P125:P136)</f>
        <v>0</v>
      </c>
      <c r="Q137" s="101">
        <f>SUM(Q125:Q136)</f>
        <v>46</v>
      </c>
      <c r="R137" s="184">
        <v>56</v>
      </c>
      <c r="S137" s="184"/>
    </row>
    <row r="138" spans="1:19" x14ac:dyDescent="0.25">
      <c r="A138" s="11" t="s">
        <v>157</v>
      </c>
      <c r="B138" s="63" t="s">
        <v>158</v>
      </c>
      <c r="C138" s="4"/>
      <c r="D138" s="4"/>
      <c r="E138" s="105">
        <f>IFERROR(VLOOKUP($B138,[1]NUM3C!$G$3:$T$130,2,FALSE),0)</f>
        <v>14</v>
      </c>
      <c r="F138" s="105">
        <f>IFERROR(VLOOKUP($B138,[1]NUM3C!$G$3:$T$130,3,FALSE),0)</f>
        <v>8</v>
      </c>
      <c r="G138" s="105">
        <f>IFERROR(VLOOKUP($B138,[1]NUM3C!$G$3:$T$130,4,FALSE),0)</f>
        <v>16</v>
      </c>
      <c r="H138" s="105">
        <f>IFERROR(VLOOKUP($B138,[1]NUM3C!$G$3:$T$130,5,FALSE),0)</f>
        <v>7</v>
      </c>
      <c r="I138" s="105">
        <f>IFERROR(VLOOKUP($B138,[1]NUM3C!$G$3:$T$130,6,FALSE),0)</f>
        <v>3</v>
      </c>
      <c r="J138" s="105">
        <f>IFERROR(VLOOKUP($B138,[1]NUM3C!$G$3:$T$130,7,FALSE),0)</f>
        <v>5</v>
      </c>
      <c r="K138" s="105">
        <f>IFERROR(VLOOKUP($B138,[1]NUM3C!$G$3:$T$130,8,FALSE),0)</f>
        <v>10</v>
      </c>
      <c r="L138" s="105">
        <f>IFERROR(VLOOKUP($B138,[1]NUM3C!$G$3:$T$130,9,FALSE),0)</f>
        <v>12</v>
      </c>
      <c r="M138" s="105">
        <f>IFERROR(VLOOKUP($B138,[1]NUM3C!$G$3:$T$130,10,FALSE),0)</f>
        <v>21</v>
      </c>
      <c r="N138" s="105">
        <f>IFERROR(VLOOKUP($B138,[1]NUM3C!$G$3:$T$130,11,FALSE),0)</f>
        <v>18</v>
      </c>
      <c r="O138" s="105">
        <f>IFERROR(VLOOKUP($B138,[1]NUM3C!$G$3:$T$130,12,FALSE),0)</f>
        <v>12</v>
      </c>
      <c r="P138" s="105">
        <f>IFERROR(VLOOKUP($B138,[1]NUM3C!$G$3:$T$130,13,FALSE),0)</f>
        <v>13</v>
      </c>
      <c r="Q138" s="99">
        <f t="shared" ref="Q138:Q150" si="17">SUM(E138:P138)</f>
        <v>139</v>
      </c>
      <c r="R138" s="118"/>
      <c r="S138" s="118"/>
    </row>
    <row r="139" spans="1:19" x14ac:dyDescent="0.25">
      <c r="A139" s="11" t="s">
        <v>157</v>
      </c>
      <c r="B139" s="63" t="s">
        <v>159</v>
      </c>
      <c r="C139" s="4"/>
      <c r="D139" s="4"/>
      <c r="E139" s="105">
        <f>IFERROR(VLOOKUP($B139,[1]NUM3C!$G$3:$T$130,2,FALSE),0)</f>
        <v>5</v>
      </c>
      <c r="F139" s="105">
        <f>IFERROR(VLOOKUP($B139,[1]NUM3C!$G$3:$T$130,3,FALSE),0)</f>
        <v>0</v>
      </c>
      <c r="G139" s="105">
        <f>IFERROR(VLOOKUP($B139,[1]NUM3C!$G$3:$T$130,4,FALSE),0)</f>
        <v>4</v>
      </c>
      <c r="H139" s="105">
        <f>IFERROR(VLOOKUP($B139,[1]NUM3C!$G$3:$T$130,5,FALSE),0)</f>
        <v>3</v>
      </c>
      <c r="I139" s="105">
        <f>IFERROR(VLOOKUP($B139,[1]NUM3C!$G$3:$T$130,6,FALSE),0)</f>
        <v>8</v>
      </c>
      <c r="J139" s="105">
        <f>IFERROR(VLOOKUP($B139,[1]NUM3C!$G$3:$T$130,7,FALSE),0)</f>
        <v>3</v>
      </c>
      <c r="K139" s="105">
        <f>IFERROR(VLOOKUP($B139,[1]NUM3C!$G$3:$T$130,8,FALSE),0)</f>
        <v>0</v>
      </c>
      <c r="L139" s="105">
        <f>IFERROR(VLOOKUP($B139,[1]NUM3C!$G$3:$T$130,9,FALSE),0)</f>
        <v>4</v>
      </c>
      <c r="M139" s="105">
        <f>IFERROR(VLOOKUP($B139,[1]NUM3C!$G$3:$T$130,10,FALSE),0)</f>
        <v>0</v>
      </c>
      <c r="N139" s="105">
        <f>IFERROR(VLOOKUP($B139,[1]NUM3C!$G$3:$T$130,11,FALSE),0)</f>
        <v>16</v>
      </c>
      <c r="O139" s="105">
        <f>IFERROR(VLOOKUP($B139,[1]NUM3C!$G$3:$T$130,12,FALSE),0)</f>
        <v>5</v>
      </c>
      <c r="P139" s="105">
        <f>IFERROR(VLOOKUP($B139,[1]NUM3C!$G$3:$T$130,13,FALSE),0)</f>
        <v>5</v>
      </c>
      <c r="Q139" s="99">
        <f t="shared" si="17"/>
        <v>53</v>
      </c>
      <c r="R139" s="118"/>
      <c r="S139" s="118"/>
    </row>
    <row r="140" spans="1:19" x14ac:dyDescent="0.25">
      <c r="A140" s="11" t="s">
        <v>157</v>
      </c>
      <c r="B140" s="63" t="s">
        <v>160</v>
      </c>
      <c r="C140" s="4"/>
      <c r="D140" s="4"/>
      <c r="E140" s="105">
        <f>IFERROR(VLOOKUP($B140,[1]NUM3C!$G$3:$T$130,2,FALSE),0)</f>
        <v>6</v>
      </c>
      <c r="F140" s="105">
        <f>IFERROR(VLOOKUP($B140,[1]NUM3C!$G$3:$T$130,3,FALSE),0)</f>
        <v>2</v>
      </c>
      <c r="G140" s="105">
        <f>IFERROR(VLOOKUP($B140,[1]NUM3C!$G$3:$T$130,4,FALSE),0)</f>
        <v>1</v>
      </c>
      <c r="H140" s="105">
        <f>IFERROR(VLOOKUP($B140,[1]NUM3C!$G$3:$T$130,5,FALSE),0)</f>
        <v>5</v>
      </c>
      <c r="I140" s="105">
        <f>IFERROR(VLOOKUP($B140,[1]NUM3C!$G$3:$T$130,6,FALSE),0)</f>
        <v>3</v>
      </c>
      <c r="J140" s="105">
        <f>IFERROR(VLOOKUP($B140,[1]NUM3C!$G$3:$T$130,7,FALSE),0)</f>
        <v>4</v>
      </c>
      <c r="K140" s="105">
        <f>IFERROR(VLOOKUP($B140,[1]NUM3C!$G$3:$T$130,8,FALSE),0)</f>
        <v>4</v>
      </c>
      <c r="L140" s="105">
        <f>IFERROR(VLOOKUP($B140,[1]NUM3C!$G$3:$T$130,9,FALSE),0)</f>
        <v>3</v>
      </c>
      <c r="M140" s="105">
        <f>IFERROR(VLOOKUP($B140,[1]NUM3C!$G$3:$T$130,10,FALSE),0)</f>
        <v>0</v>
      </c>
      <c r="N140" s="105">
        <f>IFERROR(VLOOKUP($B140,[1]NUM3C!$G$3:$T$130,11,FALSE),0)</f>
        <v>0</v>
      </c>
      <c r="O140" s="105">
        <f>IFERROR(VLOOKUP($B140,[1]NUM3C!$G$3:$T$130,12,FALSE),0)</f>
        <v>1</v>
      </c>
      <c r="P140" s="105">
        <f>IFERROR(VLOOKUP($B140,[1]NUM3C!$G$3:$T$130,13,FALSE),0)</f>
        <v>1</v>
      </c>
      <c r="Q140" s="99">
        <f t="shared" si="17"/>
        <v>30</v>
      </c>
      <c r="R140" s="118"/>
      <c r="S140" s="118"/>
    </row>
    <row r="141" spans="1:19" x14ac:dyDescent="0.25">
      <c r="A141" s="11" t="s">
        <v>157</v>
      </c>
      <c r="B141" s="63" t="s">
        <v>161</v>
      </c>
      <c r="C141" s="4"/>
      <c r="D141" s="4"/>
      <c r="E141" s="105">
        <f>IFERROR(VLOOKUP($B141,[1]NUM3C!$G$3:$T$130,2,FALSE),0)</f>
        <v>14</v>
      </c>
      <c r="F141" s="105">
        <f>IFERROR(VLOOKUP($B141,[1]NUM3C!$G$3:$T$130,3,FALSE),0)</f>
        <v>12</v>
      </c>
      <c r="G141" s="105">
        <f>IFERROR(VLOOKUP($B141,[1]NUM3C!$G$3:$T$130,4,FALSE),0)</f>
        <v>11</v>
      </c>
      <c r="H141" s="105">
        <f>IFERROR(VLOOKUP($B141,[1]NUM3C!$G$3:$T$130,5,FALSE),0)</f>
        <v>10</v>
      </c>
      <c r="I141" s="105">
        <f>IFERROR(VLOOKUP($B141,[1]NUM3C!$G$3:$T$130,6,FALSE),0)</f>
        <v>8</v>
      </c>
      <c r="J141" s="105">
        <f>IFERROR(VLOOKUP($B141,[1]NUM3C!$G$3:$T$130,7,FALSE),0)</f>
        <v>10</v>
      </c>
      <c r="K141" s="105">
        <f>IFERROR(VLOOKUP($B141,[1]NUM3C!$G$3:$T$130,8,FALSE),0)</f>
        <v>9</v>
      </c>
      <c r="L141" s="105">
        <f>IFERROR(VLOOKUP($B141,[1]NUM3C!$G$3:$T$130,9,FALSE),0)</f>
        <v>7</v>
      </c>
      <c r="M141" s="105">
        <f>IFERROR(VLOOKUP($B141,[1]NUM3C!$G$3:$T$130,10,FALSE),0)</f>
        <v>5</v>
      </c>
      <c r="N141" s="105">
        <f>IFERROR(VLOOKUP($B141,[1]NUM3C!$G$3:$T$130,11,FALSE),0)</f>
        <v>8</v>
      </c>
      <c r="O141" s="105">
        <f>IFERROR(VLOOKUP($B141,[1]NUM3C!$G$3:$T$130,12,FALSE),0)</f>
        <v>8</v>
      </c>
      <c r="P141" s="105">
        <f>IFERROR(VLOOKUP($B141,[1]NUM3C!$G$3:$T$130,13,FALSE),0)</f>
        <v>8</v>
      </c>
      <c r="Q141" s="99">
        <f t="shared" si="17"/>
        <v>110</v>
      </c>
      <c r="R141" s="118"/>
      <c r="S141" s="118"/>
    </row>
    <row r="142" spans="1:19" x14ac:dyDescent="0.25">
      <c r="A142" s="11" t="s">
        <v>157</v>
      </c>
      <c r="B142" s="63" t="s">
        <v>162</v>
      </c>
      <c r="C142" s="4"/>
      <c r="D142" s="4"/>
      <c r="E142" s="105">
        <f>IFERROR(VLOOKUP($B142,[1]NUM3C!$G$3:$T$130,2,FALSE),0)</f>
        <v>0</v>
      </c>
      <c r="F142" s="105">
        <f>IFERROR(VLOOKUP($B142,[1]NUM3C!$G$3:$T$130,3,FALSE),0)</f>
        <v>0</v>
      </c>
      <c r="G142" s="105">
        <f>IFERROR(VLOOKUP($B142,[1]NUM3C!$G$3:$T$130,4,FALSE),0)</f>
        <v>0</v>
      </c>
      <c r="H142" s="105">
        <f>IFERROR(VLOOKUP($B142,[1]NUM3C!$G$3:$T$130,5,FALSE),0)</f>
        <v>0</v>
      </c>
      <c r="I142" s="105">
        <f>IFERROR(VLOOKUP($B142,[1]NUM3C!$G$3:$T$130,6,FALSE),0)</f>
        <v>0</v>
      </c>
      <c r="J142" s="105">
        <f>IFERROR(VLOOKUP($B142,[1]NUM3C!$G$3:$T$130,7,FALSE),0)</f>
        <v>0</v>
      </c>
      <c r="K142" s="105">
        <f>IFERROR(VLOOKUP($B142,[1]NUM3C!$G$3:$T$130,8,FALSE),0)</f>
        <v>0</v>
      </c>
      <c r="L142" s="105">
        <f>IFERROR(VLOOKUP($B142,[1]NUM3C!$G$3:$T$130,9,FALSE),0)</f>
        <v>0</v>
      </c>
      <c r="M142" s="105">
        <f>IFERROR(VLOOKUP($B142,[1]NUM3C!$G$3:$T$130,10,FALSE),0)</f>
        <v>0</v>
      </c>
      <c r="N142" s="105">
        <f>IFERROR(VLOOKUP($B142,[1]NUM3C!$G$3:$T$130,11,FALSE),0)</f>
        <v>0</v>
      </c>
      <c r="O142" s="105">
        <f>IFERROR(VLOOKUP($B142,[1]NUM3C!$G$3:$T$130,12,FALSE),0)</f>
        <v>0</v>
      </c>
      <c r="P142" s="105">
        <f>IFERROR(VLOOKUP($B142,[1]NUM3C!$G$3:$T$130,13,FALSE),0)</f>
        <v>0</v>
      </c>
      <c r="Q142" s="99">
        <f t="shared" si="17"/>
        <v>0</v>
      </c>
      <c r="R142" s="118"/>
      <c r="S142" s="118"/>
    </row>
    <row r="143" spans="1:19" x14ac:dyDescent="0.25">
      <c r="A143" s="11" t="s">
        <v>157</v>
      </c>
      <c r="B143" s="63" t="s">
        <v>163</v>
      </c>
      <c r="C143" s="4"/>
      <c r="D143" s="4"/>
      <c r="E143" s="105">
        <f>IFERROR(VLOOKUP($B143,[1]NUM3C!$G$3:$T$130,2,FALSE),0)</f>
        <v>0</v>
      </c>
      <c r="F143" s="105">
        <f>IFERROR(VLOOKUP($B143,[1]NUM3C!$G$3:$T$130,3,FALSE),0)</f>
        <v>0</v>
      </c>
      <c r="G143" s="105">
        <f>IFERROR(VLOOKUP($B143,[1]NUM3C!$G$3:$T$130,4,FALSE),0)</f>
        <v>0</v>
      </c>
      <c r="H143" s="105">
        <f>IFERROR(VLOOKUP($B143,[1]NUM3C!$G$3:$T$130,5,FALSE),0)</f>
        <v>0</v>
      </c>
      <c r="I143" s="105">
        <f>IFERROR(VLOOKUP($B143,[1]NUM3C!$G$3:$T$130,6,FALSE),0)</f>
        <v>0</v>
      </c>
      <c r="J143" s="105">
        <f>IFERROR(VLOOKUP($B143,[1]NUM3C!$G$3:$T$130,7,FALSE),0)</f>
        <v>1</v>
      </c>
      <c r="K143" s="105">
        <f>IFERROR(VLOOKUP($B143,[1]NUM3C!$G$3:$T$130,8,FALSE),0)</f>
        <v>0</v>
      </c>
      <c r="L143" s="105">
        <f>IFERROR(VLOOKUP($B143,[1]NUM3C!$G$3:$T$130,9,FALSE),0)</f>
        <v>0</v>
      </c>
      <c r="M143" s="105">
        <f>IFERROR(VLOOKUP($B143,[1]NUM3C!$G$3:$T$130,10,FALSE),0)</f>
        <v>0</v>
      </c>
      <c r="N143" s="105">
        <f>IFERROR(VLOOKUP($B143,[1]NUM3C!$G$3:$T$130,11,FALSE),0)</f>
        <v>0</v>
      </c>
      <c r="O143" s="105">
        <f>IFERROR(VLOOKUP($B143,[1]NUM3C!$G$3:$T$130,12,FALSE),0)</f>
        <v>0</v>
      </c>
      <c r="P143" s="105">
        <f>IFERROR(VLOOKUP($B143,[1]NUM3C!$G$3:$T$130,13,FALSE),0)</f>
        <v>0</v>
      </c>
      <c r="Q143" s="99">
        <f t="shared" si="17"/>
        <v>1</v>
      </c>
      <c r="R143" s="118"/>
      <c r="S143" s="118"/>
    </row>
    <row r="144" spans="1:19" x14ac:dyDescent="0.25">
      <c r="A144" s="11" t="s">
        <v>157</v>
      </c>
      <c r="B144" s="63" t="s">
        <v>164</v>
      </c>
      <c r="C144" s="4"/>
      <c r="D144" s="4"/>
      <c r="E144" s="105">
        <f>IFERROR(VLOOKUP($B144,[1]NUM3C!$G$3:$T$130,2,FALSE),0)</f>
        <v>0</v>
      </c>
      <c r="F144" s="105">
        <f>IFERROR(VLOOKUP($B144,[1]NUM3C!$G$3:$T$130,3,FALSE),0)</f>
        <v>0</v>
      </c>
      <c r="G144" s="105">
        <f>IFERROR(VLOOKUP($B144,[1]NUM3C!$G$3:$T$130,4,FALSE),0)</f>
        <v>0</v>
      </c>
      <c r="H144" s="105">
        <f>IFERROR(VLOOKUP($B144,[1]NUM3C!$G$3:$T$130,5,FALSE),0)</f>
        <v>0</v>
      </c>
      <c r="I144" s="105">
        <f>IFERROR(VLOOKUP($B144,[1]NUM3C!$G$3:$T$130,6,FALSE),0)</f>
        <v>0</v>
      </c>
      <c r="J144" s="105">
        <f>IFERROR(VLOOKUP($B144,[1]NUM3C!$G$3:$T$130,7,FALSE),0)</f>
        <v>0</v>
      </c>
      <c r="K144" s="105">
        <f>IFERROR(VLOOKUP($B144,[1]NUM3C!$G$3:$T$130,8,FALSE),0)</f>
        <v>0</v>
      </c>
      <c r="L144" s="105">
        <f>IFERROR(VLOOKUP($B144,[1]NUM3C!$G$3:$T$130,9,FALSE),0)</f>
        <v>0</v>
      </c>
      <c r="M144" s="105">
        <f>IFERROR(VLOOKUP($B144,[1]NUM3C!$G$3:$T$130,10,FALSE),0)</f>
        <v>0</v>
      </c>
      <c r="N144" s="105">
        <f>IFERROR(VLOOKUP($B144,[1]NUM3C!$G$3:$T$130,11,FALSE),0)</f>
        <v>0</v>
      </c>
      <c r="O144" s="105">
        <f>IFERROR(VLOOKUP($B144,[1]NUM3C!$G$3:$T$130,12,FALSE),0)</f>
        <v>0</v>
      </c>
      <c r="P144" s="105">
        <f>IFERROR(VLOOKUP($B144,[1]NUM3C!$G$3:$T$130,13,FALSE),0)</f>
        <v>0</v>
      </c>
      <c r="Q144" s="99">
        <f t="shared" si="17"/>
        <v>0</v>
      </c>
      <c r="R144" s="118"/>
      <c r="S144" s="118"/>
    </row>
    <row r="145" spans="1:19" x14ac:dyDescent="0.25">
      <c r="A145" s="11" t="s">
        <v>157</v>
      </c>
      <c r="B145" s="63" t="s">
        <v>165</v>
      </c>
      <c r="C145" s="4"/>
      <c r="D145" s="4"/>
      <c r="E145" s="105">
        <f>IFERROR(VLOOKUP($B145,[1]NUM3C!$G$3:$T$130,2,FALSE),0)</f>
        <v>0</v>
      </c>
      <c r="F145" s="105">
        <f>IFERROR(VLOOKUP($B145,[1]NUM3C!$G$3:$T$130,3,FALSE),0)</f>
        <v>0</v>
      </c>
      <c r="G145" s="105">
        <f>IFERROR(VLOOKUP($B145,[1]NUM3C!$G$3:$T$130,4,FALSE),0)</f>
        <v>0</v>
      </c>
      <c r="H145" s="105">
        <f>IFERROR(VLOOKUP($B145,[1]NUM3C!$G$3:$T$130,5,FALSE),0)</f>
        <v>0</v>
      </c>
      <c r="I145" s="105">
        <f>IFERROR(VLOOKUP($B145,[1]NUM3C!$G$3:$T$130,6,FALSE),0)</f>
        <v>0</v>
      </c>
      <c r="J145" s="105">
        <f>IFERROR(VLOOKUP($B145,[1]NUM3C!$G$3:$T$130,7,FALSE),0)</f>
        <v>0</v>
      </c>
      <c r="K145" s="105">
        <f>IFERROR(VLOOKUP($B145,[1]NUM3C!$G$3:$T$130,8,FALSE),0)</f>
        <v>0</v>
      </c>
      <c r="L145" s="105">
        <f>IFERROR(VLOOKUP($B145,[1]NUM3C!$G$3:$T$130,9,FALSE),0)</f>
        <v>0</v>
      </c>
      <c r="M145" s="105">
        <f>IFERROR(VLOOKUP($B145,[1]NUM3C!$G$3:$T$130,10,FALSE),0)</f>
        <v>0</v>
      </c>
      <c r="N145" s="105">
        <f>IFERROR(VLOOKUP($B145,[1]NUM3C!$G$3:$T$130,11,FALSE),0)</f>
        <v>0</v>
      </c>
      <c r="O145" s="105">
        <f>IFERROR(VLOOKUP($B145,[1]NUM3C!$G$3:$T$130,12,FALSE),0)</f>
        <v>0</v>
      </c>
      <c r="P145" s="105">
        <f>IFERROR(VLOOKUP($B145,[1]NUM3C!$G$3:$T$130,13,FALSE),0)</f>
        <v>0</v>
      </c>
      <c r="Q145" s="99">
        <f t="shared" si="17"/>
        <v>0</v>
      </c>
      <c r="R145" s="118"/>
      <c r="S145" s="118"/>
    </row>
    <row r="146" spans="1:19" x14ac:dyDescent="0.25">
      <c r="A146" s="11" t="s">
        <v>157</v>
      </c>
      <c r="B146" s="63" t="s">
        <v>166</v>
      </c>
      <c r="C146" s="4"/>
      <c r="D146" s="4"/>
      <c r="E146" s="105">
        <f>IFERROR(VLOOKUP($B146,[1]NUM3C!$G$3:$T$130,2,FALSE),0)</f>
        <v>1</v>
      </c>
      <c r="F146" s="105">
        <f>IFERROR(VLOOKUP($B146,[1]NUM3C!$G$3:$T$130,3,FALSE),0)</f>
        <v>0</v>
      </c>
      <c r="G146" s="105">
        <f>IFERROR(VLOOKUP($B146,[1]NUM3C!$G$3:$T$130,4,FALSE),0)</f>
        <v>0</v>
      </c>
      <c r="H146" s="105">
        <f>IFERROR(VLOOKUP($B146,[1]NUM3C!$G$3:$T$130,5,FALSE),0)</f>
        <v>0</v>
      </c>
      <c r="I146" s="105">
        <f>IFERROR(VLOOKUP($B146,[1]NUM3C!$G$3:$T$130,6,FALSE),0)</f>
        <v>1</v>
      </c>
      <c r="J146" s="105">
        <f>IFERROR(VLOOKUP($B146,[1]NUM3C!$G$3:$T$130,7,FALSE),0)</f>
        <v>2</v>
      </c>
      <c r="K146" s="105">
        <f>IFERROR(VLOOKUP($B146,[1]NUM3C!$G$3:$T$130,8,FALSE),0)</f>
        <v>0</v>
      </c>
      <c r="L146" s="105">
        <f>IFERROR(VLOOKUP($B146,[1]NUM3C!$G$3:$T$130,9,FALSE),0)</f>
        <v>3</v>
      </c>
      <c r="M146" s="105">
        <f>IFERROR(VLOOKUP($B146,[1]NUM3C!$G$3:$T$130,10,FALSE),0)</f>
        <v>0</v>
      </c>
      <c r="N146" s="105">
        <f>IFERROR(VLOOKUP($B146,[1]NUM3C!$G$3:$T$130,11,FALSE),0)</f>
        <v>0</v>
      </c>
      <c r="O146" s="105">
        <f>IFERROR(VLOOKUP($B146,[1]NUM3C!$G$3:$T$130,12,FALSE),0)</f>
        <v>0</v>
      </c>
      <c r="P146" s="105">
        <f>IFERROR(VLOOKUP($B146,[1]NUM3C!$G$3:$T$130,13,FALSE),0)</f>
        <v>0</v>
      </c>
      <c r="Q146" s="99">
        <f t="shared" si="17"/>
        <v>7</v>
      </c>
      <c r="R146" s="118"/>
      <c r="S146" s="118"/>
    </row>
    <row r="147" spans="1:19" x14ac:dyDescent="0.25">
      <c r="A147" s="11" t="s">
        <v>157</v>
      </c>
      <c r="B147" s="63" t="s">
        <v>167</v>
      </c>
      <c r="C147" s="4"/>
      <c r="D147" s="4"/>
      <c r="E147" s="105">
        <f>IFERROR(VLOOKUP($B147,[1]NUM3C!$G$3:$T$130,2,FALSE),0)</f>
        <v>0</v>
      </c>
      <c r="F147" s="105">
        <f>IFERROR(VLOOKUP($B147,[1]NUM3C!$G$3:$T$130,3,FALSE),0)</f>
        <v>0</v>
      </c>
      <c r="G147" s="105">
        <f>IFERROR(VLOOKUP($B147,[1]NUM3C!$G$3:$T$130,4,FALSE),0)</f>
        <v>0</v>
      </c>
      <c r="H147" s="105">
        <f>IFERROR(VLOOKUP($B147,[1]NUM3C!$G$3:$T$130,5,FALSE),0)</f>
        <v>0</v>
      </c>
      <c r="I147" s="105">
        <f>IFERROR(VLOOKUP($B147,[1]NUM3C!$G$3:$T$130,6,FALSE),0)</f>
        <v>0</v>
      </c>
      <c r="J147" s="105">
        <f>IFERROR(VLOOKUP($B147,[1]NUM3C!$G$3:$T$130,7,FALSE),0)</f>
        <v>0</v>
      </c>
      <c r="K147" s="105">
        <f>IFERROR(VLOOKUP($B147,[1]NUM3C!$G$3:$T$130,8,FALSE),0)</f>
        <v>0</v>
      </c>
      <c r="L147" s="105">
        <f>IFERROR(VLOOKUP($B147,[1]NUM3C!$G$3:$T$130,9,FALSE),0)</f>
        <v>0</v>
      </c>
      <c r="M147" s="105">
        <f>IFERROR(VLOOKUP($B147,[1]NUM3C!$G$3:$T$130,10,FALSE),0)</f>
        <v>0</v>
      </c>
      <c r="N147" s="105">
        <f>IFERROR(VLOOKUP($B147,[1]NUM3C!$G$3:$T$130,11,FALSE),0)</f>
        <v>0</v>
      </c>
      <c r="O147" s="105">
        <f>IFERROR(VLOOKUP($B147,[1]NUM3C!$G$3:$T$130,12,FALSE),0)</f>
        <v>0</v>
      </c>
      <c r="P147" s="105">
        <f>IFERROR(VLOOKUP($B147,[1]NUM3C!$G$3:$T$130,13,FALSE),0)</f>
        <v>1</v>
      </c>
      <c r="Q147" s="99">
        <f t="shared" si="17"/>
        <v>1</v>
      </c>
      <c r="R147" s="118"/>
      <c r="S147" s="118"/>
    </row>
    <row r="148" spans="1:19" x14ac:dyDescent="0.25">
      <c r="A148" s="11" t="s">
        <v>157</v>
      </c>
      <c r="B148" s="63" t="s">
        <v>168</v>
      </c>
      <c r="C148" s="4"/>
      <c r="D148" s="4"/>
      <c r="E148" s="105">
        <f>IFERROR(VLOOKUP($B148,[1]NUM3C!$G$3:$T$130,2,FALSE),0)</f>
        <v>1</v>
      </c>
      <c r="F148" s="105">
        <f>IFERROR(VLOOKUP($B148,[1]NUM3C!$G$3:$T$130,3,FALSE),0)</f>
        <v>0</v>
      </c>
      <c r="G148" s="105">
        <f>IFERROR(VLOOKUP($B148,[1]NUM3C!$G$3:$T$130,4,FALSE),0)</f>
        <v>0</v>
      </c>
      <c r="H148" s="105">
        <f>IFERROR(VLOOKUP($B148,[1]NUM3C!$G$3:$T$130,5,FALSE),0)</f>
        <v>6</v>
      </c>
      <c r="I148" s="105">
        <f>IFERROR(VLOOKUP($B148,[1]NUM3C!$G$3:$T$130,6,FALSE),0)</f>
        <v>3</v>
      </c>
      <c r="J148" s="105">
        <f>IFERROR(VLOOKUP($B148,[1]NUM3C!$G$3:$T$130,7,FALSE),0)</f>
        <v>1</v>
      </c>
      <c r="K148" s="105">
        <f>IFERROR(VLOOKUP($B148,[1]NUM3C!$G$3:$T$130,8,FALSE),0)</f>
        <v>3</v>
      </c>
      <c r="L148" s="105">
        <f>IFERROR(VLOOKUP($B148,[1]NUM3C!$G$3:$T$130,9,FALSE),0)</f>
        <v>1</v>
      </c>
      <c r="M148" s="105">
        <f>IFERROR(VLOOKUP($B148,[1]NUM3C!$G$3:$T$130,10,FALSE),0)</f>
        <v>0</v>
      </c>
      <c r="N148" s="105">
        <f>IFERROR(VLOOKUP($B148,[1]NUM3C!$G$3:$T$130,11,FALSE),0)</f>
        <v>1</v>
      </c>
      <c r="O148" s="105">
        <f>IFERROR(VLOOKUP($B148,[1]NUM3C!$G$3:$T$130,12,FALSE),0)</f>
        <v>0</v>
      </c>
      <c r="P148" s="105">
        <f>IFERROR(VLOOKUP($B148,[1]NUM3C!$G$3:$T$130,13,FALSE),0)</f>
        <v>1</v>
      </c>
      <c r="Q148" s="99">
        <f t="shared" si="17"/>
        <v>17</v>
      </c>
      <c r="R148" s="118"/>
      <c r="S148" s="118"/>
    </row>
    <row r="149" spans="1:19" x14ac:dyDescent="0.25">
      <c r="A149" s="11" t="s">
        <v>157</v>
      </c>
      <c r="B149" s="63" t="s">
        <v>169</v>
      </c>
      <c r="C149" s="4"/>
      <c r="D149" s="4"/>
      <c r="E149" s="105">
        <f>IFERROR(VLOOKUP($B149,[1]NUM3C!$G$3:$T$130,2,FALSE),0)</f>
        <v>0</v>
      </c>
      <c r="F149" s="105">
        <f>IFERROR(VLOOKUP($B149,[1]NUM3C!$G$3:$T$130,3,FALSE),0)</f>
        <v>0</v>
      </c>
      <c r="G149" s="105">
        <f>IFERROR(VLOOKUP($B149,[1]NUM3C!$G$3:$T$130,4,FALSE),0)</f>
        <v>0</v>
      </c>
      <c r="H149" s="105">
        <f>IFERROR(VLOOKUP($B149,[1]NUM3C!$G$3:$T$130,5,FALSE),0)</f>
        <v>0</v>
      </c>
      <c r="I149" s="105">
        <f>IFERROR(VLOOKUP($B149,[1]NUM3C!$G$3:$T$130,6,FALSE),0)</f>
        <v>0</v>
      </c>
      <c r="J149" s="105">
        <f>IFERROR(VLOOKUP($B149,[1]NUM3C!$G$3:$T$130,7,FALSE),0)</f>
        <v>0</v>
      </c>
      <c r="K149" s="105">
        <f>IFERROR(VLOOKUP($B149,[1]NUM3C!$G$3:$T$130,8,FALSE),0)</f>
        <v>0</v>
      </c>
      <c r="L149" s="105">
        <f>IFERROR(VLOOKUP($B149,[1]NUM3C!$G$3:$T$130,9,FALSE),0)</f>
        <v>0</v>
      </c>
      <c r="M149" s="105">
        <f>IFERROR(VLOOKUP($B149,[1]NUM3C!$G$3:$T$130,10,FALSE),0)</f>
        <v>0</v>
      </c>
      <c r="N149" s="105">
        <f>IFERROR(VLOOKUP($B149,[1]NUM3C!$G$3:$T$130,11,FALSE),0)</f>
        <v>0</v>
      </c>
      <c r="O149" s="105">
        <f>IFERROR(VLOOKUP($B149,[1]NUM3C!$G$3:$T$130,12,FALSE),0)</f>
        <v>0</v>
      </c>
      <c r="P149" s="105">
        <f>IFERROR(VLOOKUP($B149,[1]NUM3C!$G$3:$T$130,13,FALSE),0)</f>
        <v>0</v>
      </c>
      <c r="Q149" s="99">
        <f t="shared" si="17"/>
        <v>0</v>
      </c>
      <c r="R149" s="118"/>
      <c r="S149" s="118"/>
    </row>
    <row r="150" spans="1:19" x14ac:dyDescent="0.25">
      <c r="A150" s="11" t="s">
        <v>157</v>
      </c>
      <c r="B150" s="63" t="s">
        <v>170</v>
      </c>
      <c r="C150" s="4"/>
      <c r="D150" s="4"/>
      <c r="E150" s="105">
        <f>IFERROR(VLOOKUP($B150,[1]NUM3C!$G$3:$T$130,2,FALSE),0)</f>
        <v>1</v>
      </c>
      <c r="F150" s="105">
        <f>IFERROR(VLOOKUP($B150,[1]NUM3C!$G$3:$T$130,3,FALSE),0)</f>
        <v>0</v>
      </c>
      <c r="G150" s="105">
        <f>IFERROR(VLOOKUP($B150,[1]NUM3C!$G$3:$T$130,4,FALSE),0)</f>
        <v>0</v>
      </c>
      <c r="H150" s="105">
        <f>IFERROR(VLOOKUP($B150,[1]NUM3C!$G$3:$T$130,5,FALSE),0)</f>
        <v>0</v>
      </c>
      <c r="I150" s="105">
        <f>IFERROR(VLOOKUP($B150,[1]NUM3C!$G$3:$T$130,6,FALSE),0)</f>
        <v>1</v>
      </c>
      <c r="J150" s="105">
        <f>IFERROR(VLOOKUP($B150,[1]NUM3C!$G$3:$T$130,7,FALSE),0)</f>
        <v>0</v>
      </c>
      <c r="K150" s="105">
        <f>IFERROR(VLOOKUP($B150,[1]NUM3C!$G$3:$T$130,8,FALSE),0)</f>
        <v>0</v>
      </c>
      <c r="L150" s="105">
        <f>IFERROR(VLOOKUP($B150,[1]NUM3C!$G$3:$T$130,9,FALSE),0)</f>
        <v>0</v>
      </c>
      <c r="M150" s="105">
        <f>IFERROR(VLOOKUP($B150,[1]NUM3C!$G$3:$T$130,10,FALSE),0)</f>
        <v>0</v>
      </c>
      <c r="N150" s="105">
        <f>IFERROR(VLOOKUP($B150,[1]NUM3C!$G$3:$T$130,11,FALSE),0)</f>
        <v>1</v>
      </c>
      <c r="O150" s="105">
        <f>IFERROR(VLOOKUP($B150,[1]NUM3C!$G$3:$T$130,12,FALSE),0)</f>
        <v>0</v>
      </c>
      <c r="P150" s="105">
        <f>IFERROR(VLOOKUP($B150,[1]NUM3C!$G$3:$T$130,13,FALSE),0)</f>
        <v>0</v>
      </c>
      <c r="Q150" s="99">
        <f t="shared" si="17"/>
        <v>3</v>
      </c>
      <c r="R150" s="118"/>
      <c r="S150" s="118"/>
    </row>
    <row r="151" spans="1:19" x14ac:dyDescent="0.25">
      <c r="A151" s="137" t="s">
        <v>239</v>
      </c>
      <c r="B151" s="138"/>
      <c r="C151" s="57">
        <f>D151/'Metas Muni'!K16</f>
        <v>1.040345521514259</v>
      </c>
      <c r="D151" s="58">
        <f>Q151/R151</f>
        <v>0.78993435448577676</v>
      </c>
      <c r="E151" s="117">
        <f>SUM(E138:E150)</f>
        <v>42</v>
      </c>
      <c r="F151" s="117">
        <f>SUM(F138:F150)</f>
        <v>22</v>
      </c>
      <c r="G151" s="117">
        <f>SUM(G138:G150)</f>
        <v>32</v>
      </c>
      <c r="H151" s="117">
        <f>SUM(H138:H150)</f>
        <v>31</v>
      </c>
      <c r="I151" s="117">
        <f t="shared" ref="I151:N151" si="18">SUM(I138:I150)</f>
        <v>27</v>
      </c>
      <c r="J151" s="117">
        <f t="shared" si="18"/>
        <v>26</v>
      </c>
      <c r="K151" s="117">
        <f t="shared" si="18"/>
        <v>26</v>
      </c>
      <c r="L151" s="117">
        <f t="shared" si="18"/>
        <v>30</v>
      </c>
      <c r="M151" s="117">
        <f t="shared" si="18"/>
        <v>26</v>
      </c>
      <c r="N151" s="117">
        <f t="shared" si="18"/>
        <v>44</v>
      </c>
      <c r="O151" s="117">
        <f>SUM(O138:O150)</f>
        <v>26</v>
      </c>
      <c r="P151" s="117">
        <f>SUM(P138:P150)</f>
        <v>29</v>
      </c>
      <c r="Q151" s="101">
        <f>SUM(Q138:Q150)</f>
        <v>361</v>
      </c>
      <c r="R151" s="184">
        <v>457</v>
      </c>
      <c r="S151" s="184"/>
    </row>
    <row r="152" spans="1:19" x14ac:dyDescent="0.25">
      <c r="A152" s="11" t="s">
        <v>172</v>
      </c>
      <c r="B152" s="63" t="s">
        <v>173</v>
      </c>
      <c r="C152" s="4"/>
      <c r="D152" s="4"/>
      <c r="E152" s="105">
        <f>IFERROR(VLOOKUP($B152,[1]NUM3C!$G$3:$T$130,2,FALSE),0)</f>
        <v>9</v>
      </c>
      <c r="F152" s="105">
        <f>IFERROR(VLOOKUP($B152,[1]NUM3C!$G$3:$T$130,3,FALSE),0)</f>
        <v>17</v>
      </c>
      <c r="G152" s="105">
        <f>IFERROR(VLOOKUP($B152,[1]NUM3C!$G$3:$T$130,4,FALSE),0)</f>
        <v>2</v>
      </c>
      <c r="H152" s="105">
        <f>IFERROR(VLOOKUP($B152,[1]NUM3C!$G$3:$T$130,5,FALSE),0)</f>
        <v>2</v>
      </c>
      <c r="I152" s="105">
        <f>IFERROR(VLOOKUP($B152,[1]NUM3C!$G$3:$T$130,6,FALSE),0)</f>
        <v>15</v>
      </c>
      <c r="J152" s="105">
        <f>IFERROR(VLOOKUP($B152,[1]NUM3C!$G$3:$T$130,7,FALSE),0)</f>
        <v>14</v>
      </c>
      <c r="K152" s="105">
        <f>IFERROR(VLOOKUP($B152,[1]NUM3C!$G$3:$T$130,8,FALSE),0)</f>
        <v>16</v>
      </c>
      <c r="L152" s="105">
        <f>IFERROR(VLOOKUP($B152,[1]NUM3C!$G$3:$T$130,9,FALSE),0)</f>
        <v>3</v>
      </c>
      <c r="M152" s="105">
        <f>IFERROR(VLOOKUP($B152,[1]NUM3C!$G$3:$T$130,10,FALSE),0)</f>
        <v>3</v>
      </c>
      <c r="N152" s="105">
        <f>IFERROR(VLOOKUP($B152,[1]NUM3C!$G$3:$T$130,11,FALSE),0)</f>
        <v>26</v>
      </c>
      <c r="O152" s="105">
        <f>IFERROR(VLOOKUP($B152,[1]NUM3C!$G$3:$T$130,12,FALSE),0)</f>
        <v>11</v>
      </c>
      <c r="P152" s="105">
        <f>IFERROR(VLOOKUP($B152,[1]NUM3C!$G$3:$T$130,13,FALSE),0)</f>
        <v>12</v>
      </c>
      <c r="Q152" s="99">
        <f>SUM(E152:P152)</f>
        <v>130</v>
      </c>
      <c r="R152" s="118"/>
      <c r="S152" s="118"/>
    </row>
    <row r="153" spans="1:19" x14ac:dyDescent="0.25">
      <c r="A153" s="11" t="s">
        <v>172</v>
      </c>
      <c r="B153" s="63" t="s">
        <v>174</v>
      </c>
      <c r="C153" s="4"/>
      <c r="D153" s="4"/>
      <c r="E153" s="105">
        <f>IFERROR(VLOOKUP($B153,[1]NUM3C!$G$3:$T$130,2,FALSE),0)</f>
        <v>0</v>
      </c>
      <c r="F153" s="105">
        <f>IFERROR(VLOOKUP($B153,[1]NUM3C!$G$3:$T$130,3,FALSE),0)</f>
        <v>0</v>
      </c>
      <c r="G153" s="105">
        <f>IFERROR(VLOOKUP($B153,[1]NUM3C!$G$3:$T$130,4,FALSE),0)</f>
        <v>0</v>
      </c>
      <c r="H153" s="105">
        <f>IFERROR(VLOOKUP($B153,[1]NUM3C!$G$3:$T$130,5,FALSE),0)</f>
        <v>0</v>
      </c>
      <c r="I153" s="105">
        <f>IFERROR(VLOOKUP($B153,[1]NUM3C!$G$3:$T$130,6,FALSE),0)</f>
        <v>0</v>
      </c>
      <c r="J153" s="105">
        <f>IFERROR(VLOOKUP($B153,[1]NUM3C!$G$3:$T$130,7,FALSE),0)</f>
        <v>0</v>
      </c>
      <c r="K153" s="105">
        <f>IFERROR(VLOOKUP($B153,[1]NUM3C!$G$3:$T$130,8,FALSE),0)</f>
        <v>0</v>
      </c>
      <c r="L153" s="105">
        <f>IFERROR(VLOOKUP($B153,[1]NUM3C!$G$3:$T$130,9,FALSE),0)</f>
        <v>0</v>
      </c>
      <c r="M153" s="105">
        <f>IFERROR(VLOOKUP($B153,[1]NUM3C!$G$3:$T$130,10,FALSE),0)</f>
        <v>0</v>
      </c>
      <c r="N153" s="105">
        <f>IFERROR(VLOOKUP($B153,[1]NUM3C!$G$3:$T$130,11,FALSE),0)</f>
        <v>0</v>
      </c>
      <c r="O153" s="105">
        <f>IFERROR(VLOOKUP($B153,[1]NUM3C!$G$3:$T$130,12,FALSE),0)</f>
        <v>0</v>
      </c>
      <c r="P153" s="105">
        <f>IFERROR(VLOOKUP($B153,[1]NUM3C!$G$3:$T$130,13,FALSE),0)</f>
        <v>0</v>
      </c>
      <c r="Q153" s="99">
        <f>SUM(E153:P153)</f>
        <v>0</v>
      </c>
      <c r="R153" s="118"/>
      <c r="S153" s="118"/>
    </row>
    <row r="154" spans="1:19" x14ac:dyDescent="0.25">
      <c r="A154" s="11" t="s">
        <v>172</v>
      </c>
      <c r="B154" s="63" t="s">
        <v>175</v>
      </c>
      <c r="C154" s="4"/>
      <c r="D154" s="4"/>
      <c r="E154" s="105">
        <f>IFERROR(VLOOKUP($B154,[1]NUM3C!$G$3:$T$130,2,FALSE),0)</f>
        <v>0</v>
      </c>
      <c r="F154" s="105">
        <f>IFERROR(VLOOKUP($B154,[1]NUM3C!$G$3:$T$130,3,FALSE),0)</f>
        <v>0</v>
      </c>
      <c r="G154" s="105">
        <f>IFERROR(VLOOKUP($B154,[1]NUM3C!$G$3:$T$130,4,FALSE),0)</f>
        <v>0</v>
      </c>
      <c r="H154" s="105">
        <f>IFERROR(VLOOKUP($B154,[1]NUM3C!$G$3:$T$130,5,FALSE),0)</f>
        <v>0</v>
      </c>
      <c r="I154" s="105">
        <f>IFERROR(VLOOKUP($B154,[1]NUM3C!$G$3:$T$130,6,FALSE),0)</f>
        <v>0</v>
      </c>
      <c r="J154" s="105">
        <f>IFERROR(VLOOKUP($B154,[1]NUM3C!$G$3:$T$130,7,FALSE),0)</f>
        <v>0</v>
      </c>
      <c r="K154" s="105">
        <f>IFERROR(VLOOKUP($B154,[1]NUM3C!$G$3:$T$130,8,FALSE),0)</f>
        <v>0</v>
      </c>
      <c r="L154" s="105">
        <f>IFERROR(VLOOKUP($B154,[1]NUM3C!$G$3:$T$130,9,FALSE),0)</f>
        <v>0</v>
      </c>
      <c r="M154" s="105">
        <f>IFERROR(VLOOKUP($B154,[1]NUM3C!$G$3:$T$130,10,FALSE),0)</f>
        <v>0</v>
      </c>
      <c r="N154" s="105">
        <f>IFERROR(VLOOKUP($B154,[1]NUM3C!$G$3:$T$130,11,FALSE),0)</f>
        <v>0</v>
      </c>
      <c r="O154" s="105">
        <f>IFERROR(VLOOKUP($B154,[1]NUM3C!$G$3:$T$130,12,FALSE),0)</f>
        <v>0</v>
      </c>
      <c r="P154" s="105">
        <f>IFERROR(VLOOKUP($B154,[1]NUM3C!$G$3:$T$130,13,FALSE),0)</f>
        <v>0</v>
      </c>
      <c r="Q154" s="99">
        <f>SUM(E154:P154)</f>
        <v>0</v>
      </c>
      <c r="R154" s="118"/>
      <c r="S154" s="118"/>
    </row>
    <row r="155" spans="1:19" x14ac:dyDescent="0.25">
      <c r="A155" s="11" t="s">
        <v>172</v>
      </c>
      <c r="B155" s="63" t="s">
        <v>176</v>
      </c>
      <c r="C155" s="4"/>
      <c r="D155" s="4"/>
      <c r="E155" s="105">
        <f>IFERROR(VLOOKUP($B155,[1]NUM3C!$G$3:$T$130,2,FALSE),0)</f>
        <v>0</v>
      </c>
      <c r="F155" s="105">
        <f>IFERROR(VLOOKUP($B155,[1]NUM3C!$G$3:$T$130,3,FALSE),0)</f>
        <v>0</v>
      </c>
      <c r="G155" s="105">
        <f>IFERROR(VLOOKUP($B155,[1]NUM3C!$G$3:$T$130,4,FALSE),0)</f>
        <v>0</v>
      </c>
      <c r="H155" s="105">
        <f>IFERROR(VLOOKUP($B155,[1]NUM3C!$G$3:$T$130,5,FALSE),0)</f>
        <v>0</v>
      </c>
      <c r="I155" s="105">
        <f>IFERROR(VLOOKUP($B155,[1]NUM3C!$G$3:$T$130,6,FALSE),0)</f>
        <v>0</v>
      </c>
      <c r="J155" s="105">
        <f>IFERROR(VLOOKUP($B155,[1]NUM3C!$G$3:$T$130,7,FALSE),0)</f>
        <v>0</v>
      </c>
      <c r="K155" s="105">
        <f>IFERROR(VLOOKUP($B155,[1]NUM3C!$G$3:$T$130,8,FALSE),0)</f>
        <v>0</v>
      </c>
      <c r="L155" s="105">
        <f>IFERROR(VLOOKUP($B155,[1]NUM3C!$G$3:$T$130,9,FALSE),0)</f>
        <v>0</v>
      </c>
      <c r="M155" s="105">
        <f>IFERROR(VLOOKUP($B155,[1]NUM3C!$G$3:$T$130,10,FALSE),0)</f>
        <v>0</v>
      </c>
      <c r="N155" s="105">
        <f>IFERROR(VLOOKUP($B155,[1]NUM3C!$G$3:$T$130,11,FALSE),0)</f>
        <v>0</v>
      </c>
      <c r="O155" s="105">
        <f>IFERROR(VLOOKUP($B155,[1]NUM3C!$G$3:$T$130,12,FALSE),0)</f>
        <v>0</v>
      </c>
      <c r="P155" s="105">
        <f>IFERROR(VLOOKUP($B155,[1]NUM3C!$G$3:$T$130,13,FALSE),0)</f>
        <v>0</v>
      </c>
      <c r="Q155" s="99">
        <f>SUM(E155:P155)</f>
        <v>0</v>
      </c>
      <c r="R155" s="118"/>
      <c r="S155" s="118"/>
    </row>
    <row r="156" spans="1:19" x14ac:dyDescent="0.25">
      <c r="A156" s="137" t="s">
        <v>240</v>
      </c>
      <c r="B156" s="138"/>
      <c r="C156" s="57">
        <f>D156/'Metas Muni'!K17</f>
        <v>1.0400515865586935</v>
      </c>
      <c r="D156" s="58">
        <f>Q156/R156</f>
        <v>0.82278481012658233</v>
      </c>
      <c r="E156" s="117">
        <f>SUM(E152:E155)</f>
        <v>9</v>
      </c>
      <c r="F156" s="117">
        <f>SUM(F152:F155)</f>
        <v>17</v>
      </c>
      <c r="G156" s="117">
        <f>SUM(G152:G155)</f>
        <v>2</v>
      </c>
      <c r="H156" s="117">
        <f>SUM(H152:H155)</f>
        <v>2</v>
      </c>
      <c r="I156" s="117">
        <f t="shared" ref="I156:N156" si="19">SUM(I152:I155)</f>
        <v>15</v>
      </c>
      <c r="J156" s="117">
        <f t="shared" si="19"/>
        <v>14</v>
      </c>
      <c r="K156" s="117">
        <f t="shared" si="19"/>
        <v>16</v>
      </c>
      <c r="L156" s="117">
        <f t="shared" si="19"/>
        <v>3</v>
      </c>
      <c r="M156" s="117">
        <f t="shared" si="19"/>
        <v>3</v>
      </c>
      <c r="N156" s="117">
        <f t="shared" si="19"/>
        <v>26</v>
      </c>
      <c r="O156" s="117">
        <f>SUM(O152:O155)</f>
        <v>11</v>
      </c>
      <c r="P156" s="117">
        <f>SUM(P152:P155)</f>
        <v>12</v>
      </c>
      <c r="Q156" s="101">
        <f>SUM(Q152:Q155)</f>
        <v>130</v>
      </c>
      <c r="R156" s="184">
        <v>158</v>
      </c>
      <c r="S156" s="184"/>
    </row>
    <row r="157" spans="1:19" x14ac:dyDescent="0.25">
      <c r="A157" s="11" t="s">
        <v>178</v>
      </c>
      <c r="B157" s="63" t="s">
        <v>179</v>
      </c>
      <c r="C157" s="4"/>
      <c r="D157" s="4"/>
      <c r="E157" s="105">
        <f>IFERROR(VLOOKUP($B157,[1]NUM3C!$G$3:$T$130,2,FALSE),0)</f>
        <v>0</v>
      </c>
      <c r="F157" s="105">
        <f>IFERROR(VLOOKUP($B157,[1]NUM3C!$G$3:$T$130,3,FALSE),0)</f>
        <v>2</v>
      </c>
      <c r="G157" s="105">
        <f>IFERROR(VLOOKUP($B157,[1]NUM3C!$G$3:$T$130,4,FALSE),0)</f>
        <v>0</v>
      </c>
      <c r="H157" s="105">
        <f>IFERROR(VLOOKUP($B157,[1]NUM3C!$G$3:$T$130,5,FALSE),0)</f>
        <v>3</v>
      </c>
      <c r="I157" s="105">
        <f>IFERROR(VLOOKUP($B157,[1]NUM3C!$G$3:$T$130,6,FALSE),0)</f>
        <v>6</v>
      </c>
      <c r="J157" s="105">
        <f>IFERROR(VLOOKUP($B157,[1]NUM3C!$G$3:$T$130,7,FALSE),0)</f>
        <v>3</v>
      </c>
      <c r="K157" s="105">
        <f>IFERROR(VLOOKUP($B157,[1]NUM3C!$G$3:$T$130,8,FALSE),0)</f>
        <v>1</v>
      </c>
      <c r="L157" s="105">
        <f>IFERROR(VLOOKUP($B157,[1]NUM3C!$G$3:$T$130,9,FALSE),0)</f>
        <v>1</v>
      </c>
      <c r="M157" s="105">
        <f>IFERROR(VLOOKUP($B157,[1]NUM3C!$G$3:$T$130,10,FALSE),0)</f>
        <v>1</v>
      </c>
      <c r="N157" s="105">
        <f>IFERROR(VLOOKUP($B157,[1]NUM3C!$G$3:$T$130,11,FALSE),0)</f>
        <v>4</v>
      </c>
      <c r="O157" s="105">
        <f>IFERROR(VLOOKUP($B157,[1]NUM3C!$G$3:$T$130,12,FALSE),0)</f>
        <v>2</v>
      </c>
      <c r="P157" s="105">
        <f>IFERROR(VLOOKUP($B157,[1]NUM3C!$G$3:$T$130,13,FALSE),0)</f>
        <v>0</v>
      </c>
      <c r="Q157" s="99">
        <f t="shared" ref="Q157:Q163" si="20">SUM(E157:P157)</f>
        <v>23</v>
      </c>
      <c r="R157" s="118"/>
      <c r="S157" s="118"/>
    </row>
    <row r="158" spans="1:19" x14ac:dyDescent="0.25">
      <c r="A158" s="11" t="s">
        <v>178</v>
      </c>
      <c r="B158" s="63" t="s">
        <v>180</v>
      </c>
      <c r="C158" s="4"/>
      <c r="D158" s="4"/>
      <c r="E158" s="105">
        <f>IFERROR(VLOOKUP($B158,[1]NUM3C!$G$3:$T$130,2,FALSE),0)</f>
        <v>0</v>
      </c>
      <c r="F158" s="105">
        <f>IFERROR(VLOOKUP($B158,[1]NUM3C!$G$3:$T$130,3,FALSE),0)</f>
        <v>0</v>
      </c>
      <c r="G158" s="105">
        <f>IFERROR(VLOOKUP($B158,[1]NUM3C!$G$3:$T$130,4,FALSE),0)</f>
        <v>0</v>
      </c>
      <c r="H158" s="105">
        <f>IFERROR(VLOOKUP($B158,[1]NUM3C!$G$3:$T$130,5,FALSE),0)</f>
        <v>0</v>
      </c>
      <c r="I158" s="105">
        <f>IFERROR(VLOOKUP($B158,[1]NUM3C!$G$3:$T$130,6,FALSE),0)</f>
        <v>0</v>
      </c>
      <c r="J158" s="105">
        <f>IFERROR(VLOOKUP($B158,[1]NUM3C!$G$3:$T$130,7,FALSE),0)</f>
        <v>0</v>
      </c>
      <c r="K158" s="105">
        <f>IFERROR(VLOOKUP($B158,[1]NUM3C!$G$3:$T$130,8,FALSE),0)</f>
        <v>1</v>
      </c>
      <c r="L158" s="105">
        <f>IFERROR(VLOOKUP($B158,[1]NUM3C!$G$3:$T$130,9,FALSE),0)</f>
        <v>0</v>
      </c>
      <c r="M158" s="105">
        <f>IFERROR(VLOOKUP($B158,[1]NUM3C!$G$3:$T$130,10,FALSE),0)</f>
        <v>1</v>
      </c>
      <c r="N158" s="105">
        <f>IFERROR(VLOOKUP($B158,[1]NUM3C!$G$3:$T$130,11,FALSE),0)</f>
        <v>0</v>
      </c>
      <c r="O158" s="105">
        <f>IFERROR(VLOOKUP($B158,[1]NUM3C!$G$3:$T$130,12,FALSE),0)</f>
        <v>0</v>
      </c>
      <c r="P158" s="105">
        <f>IFERROR(VLOOKUP($B158,[1]NUM3C!$G$3:$T$130,13,FALSE),0)</f>
        <v>0</v>
      </c>
      <c r="Q158" s="99">
        <f t="shared" si="20"/>
        <v>2</v>
      </c>
      <c r="R158" s="118"/>
      <c r="S158" s="118"/>
    </row>
    <row r="159" spans="1:19" x14ac:dyDescent="0.25">
      <c r="A159" s="11" t="s">
        <v>178</v>
      </c>
      <c r="B159" s="63" t="s">
        <v>181</v>
      </c>
      <c r="C159" s="4"/>
      <c r="D159" s="4"/>
      <c r="E159" s="105">
        <f>IFERROR(VLOOKUP($B159,[1]NUM3C!$G$3:$T$130,2,FALSE),0)</f>
        <v>0</v>
      </c>
      <c r="F159" s="105">
        <f>IFERROR(VLOOKUP($B159,[1]NUM3C!$G$3:$T$130,3,FALSE),0)</f>
        <v>0</v>
      </c>
      <c r="G159" s="105">
        <f>IFERROR(VLOOKUP($B159,[1]NUM3C!$G$3:$T$130,4,FALSE),0)</f>
        <v>0</v>
      </c>
      <c r="H159" s="105">
        <f>IFERROR(VLOOKUP($B159,[1]NUM3C!$G$3:$T$130,5,FALSE),0)</f>
        <v>0</v>
      </c>
      <c r="I159" s="105">
        <f>IFERROR(VLOOKUP($B159,[1]NUM3C!$G$3:$T$130,6,FALSE),0)</f>
        <v>0</v>
      </c>
      <c r="J159" s="105">
        <f>IFERROR(VLOOKUP($B159,[1]NUM3C!$G$3:$T$130,7,FALSE),0)</f>
        <v>0</v>
      </c>
      <c r="K159" s="105">
        <f>IFERROR(VLOOKUP($B159,[1]NUM3C!$G$3:$T$130,8,FALSE),0)</f>
        <v>0</v>
      </c>
      <c r="L159" s="105">
        <f>IFERROR(VLOOKUP($B159,[1]NUM3C!$G$3:$T$130,9,FALSE),0)</f>
        <v>0</v>
      </c>
      <c r="M159" s="105">
        <f>IFERROR(VLOOKUP($B159,[1]NUM3C!$G$3:$T$130,10,FALSE),0)</f>
        <v>0</v>
      </c>
      <c r="N159" s="105">
        <f>IFERROR(VLOOKUP($B159,[1]NUM3C!$G$3:$T$130,11,FALSE),0)</f>
        <v>0</v>
      </c>
      <c r="O159" s="105">
        <f>IFERROR(VLOOKUP($B159,[1]NUM3C!$G$3:$T$130,12,FALSE),0)</f>
        <v>3</v>
      </c>
      <c r="P159" s="105">
        <f>IFERROR(VLOOKUP($B159,[1]NUM3C!$G$3:$T$130,13,FALSE),0)</f>
        <v>0</v>
      </c>
      <c r="Q159" s="99">
        <f t="shared" si="20"/>
        <v>3</v>
      </c>
      <c r="R159" s="118"/>
      <c r="S159" s="118"/>
    </row>
    <row r="160" spans="1:19" x14ac:dyDescent="0.25">
      <c r="A160" s="11" t="s">
        <v>178</v>
      </c>
      <c r="B160" s="63" t="s">
        <v>182</v>
      </c>
      <c r="C160" s="4"/>
      <c r="D160" s="4"/>
      <c r="E160" s="105">
        <f>IFERROR(VLOOKUP($B160,[1]NUM3C!$G$3:$T$130,2,FALSE),0)</f>
        <v>0</v>
      </c>
      <c r="F160" s="105">
        <f>IFERROR(VLOOKUP($B160,[1]NUM3C!$G$3:$T$130,3,FALSE),0)</f>
        <v>0</v>
      </c>
      <c r="G160" s="105">
        <f>IFERROR(VLOOKUP($B160,[1]NUM3C!$G$3:$T$130,4,FALSE),0)</f>
        <v>0</v>
      </c>
      <c r="H160" s="105">
        <f>IFERROR(VLOOKUP($B160,[1]NUM3C!$G$3:$T$130,5,FALSE),0)</f>
        <v>0</v>
      </c>
      <c r="I160" s="105">
        <f>IFERROR(VLOOKUP($B160,[1]NUM3C!$G$3:$T$130,6,FALSE),0)</f>
        <v>0</v>
      </c>
      <c r="J160" s="105">
        <f>IFERROR(VLOOKUP($B160,[1]NUM3C!$G$3:$T$130,7,FALSE),0)</f>
        <v>1</v>
      </c>
      <c r="K160" s="105">
        <f>IFERROR(VLOOKUP($B160,[1]NUM3C!$G$3:$T$130,8,FALSE),0)</f>
        <v>0</v>
      </c>
      <c r="L160" s="105">
        <f>IFERROR(VLOOKUP($B160,[1]NUM3C!$G$3:$T$130,9,FALSE),0)</f>
        <v>0</v>
      </c>
      <c r="M160" s="105">
        <f>IFERROR(VLOOKUP($B160,[1]NUM3C!$G$3:$T$130,10,FALSE),0)</f>
        <v>0</v>
      </c>
      <c r="N160" s="105">
        <f>IFERROR(VLOOKUP($B160,[1]NUM3C!$G$3:$T$130,11,FALSE),0)</f>
        <v>0</v>
      </c>
      <c r="O160" s="105">
        <f>IFERROR(VLOOKUP($B160,[1]NUM3C!$G$3:$T$130,12,FALSE),0)</f>
        <v>0</v>
      </c>
      <c r="P160" s="105">
        <f>IFERROR(VLOOKUP($B160,[1]NUM3C!$G$3:$T$130,13,FALSE),0)</f>
        <v>0</v>
      </c>
      <c r="Q160" s="99">
        <f t="shared" si="20"/>
        <v>1</v>
      </c>
      <c r="R160" s="118"/>
      <c r="S160" s="118"/>
    </row>
    <row r="161" spans="1:19" x14ac:dyDescent="0.25">
      <c r="A161" s="11" t="s">
        <v>178</v>
      </c>
      <c r="B161" s="63" t="s">
        <v>183</v>
      </c>
      <c r="C161" s="4"/>
      <c r="D161" s="4"/>
      <c r="E161" s="105">
        <f>IFERROR(VLOOKUP($B161,[1]NUM3C!$G$3:$T$130,2,FALSE),0)</f>
        <v>0</v>
      </c>
      <c r="F161" s="105">
        <f>IFERROR(VLOOKUP($B161,[1]NUM3C!$G$3:$T$130,3,FALSE),0)</f>
        <v>0</v>
      </c>
      <c r="G161" s="105">
        <f>IFERROR(VLOOKUP($B161,[1]NUM3C!$G$3:$T$130,4,FALSE),0)</f>
        <v>0</v>
      </c>
      <c r="H161" s="105">
        <f>IFERROR(VLOOKUP($B161,[1]NUM3C!$G$3:$T$130,5,FALSE),0)</f>
        <v>1</v>
      </c>
      <c r="I161" s="105">
        <f>IFERROR(VLOOKUP($B161,[1]NUM3C!$G$3:$T$130,6,FALSE),0)</f>
        <v>0</v>
      </c>
      <c r="J161" s="105">
        <f>IFERROR(VLOOKUP($B161,[1]NUM3C!$G$3:$T$130,7,FALSE),0)</f>
        <v>0</v>
      </c>
      <c r="K161" s="105">
        <f>IFERROR(VLOOKUP($B161,[1]NUM3C!$G$3:$T$130,8,FALSE),0)</f>
        <v>1</v>
      </c>
      <c r="L161" s="105">
        <f>IFERROR(VLOOKUP($B161,[1]NUM3C!$G$3:$T$130,9,FALSE),0)</f>
        <v>5</v>
      </c>
      <c r="M161" s="105">
        <f>IFERROR(VLOOKUP($B161,[1]NUM3C!$G$3:$T$130,10,FALSE),0)</f>
        <v>1</v>
      </c>
      <c r="N161" s="105">
        <f>IFERROR(VLOOKUP($B161,[1]NUM3C!$G$3:$T$130,11,FALSE),0)</f>
        <v>5</v>
      </c>
      <c r="O161" s="105">
        <f>IFERROR(VLOOKUP($B161,[1]NUM3C!$G$3:$T$130,12,FALSE),0)</f>
        <v>0</v>
      </c>
      <c r="P161" s="105">
        <f>IFERROR(VLOOKUP($B161,[1]NUM3C!$G$3:$T$130,13,FALSE),0)</f>
        <v>1</v>
      </c>
      <c r="Q161" s="99">
        <f t="shared" si="20"/>
        <v>14</v>
      </c>
      <c r="R161" s="118"/>
      <c r="S161" s="118"/>
    </row>
    <row r="162" spans="1:19" x14ac:dyDescent="0.25">
      <c r="A162" s="11" t="s">
        <v>178</v>
      </c>
      <c r="B162" s="63" t="s">
        <v>184</v>
      </c>
      <c r="C162" s="4"/>
      <c r="D162" s="4"/>
      <c r="E162" s="105">
        <f>IFERROR(VLOOKUP($B162,[1]NUM3C!$G$3:$T$130,2,FALSE),0)</f>
        <v>0</v>
      </c>
      <c r="F162" s="105">
        <f>IFERROR(VLOOKUP($B162,[1]NUM3C!$G$3:$T$130,3,FALSE),0)</f>
        <v>0</v>
      </c>
      <c r="G162" s="105">
        <f>IFERROR(VLOOKUP($B162,[1]NUM3C!$G$3:$T$130,4,FALSE),0)</f>
        <v>0</v>
      </c>
      <c r="H162" s="105">
        <f>IFERROR(VLOOKUP($B162,[1]NUM3C!$G$3:$T$130,5,FALSE),0)</f>
        <v>0</v>
      </c>
      <c r="I162" s="105">
        <f>IFERROR(VLOOKUP($B162,[1]NUM3C!$G$3:$T$130,6,FALSE),0)</f>
        <v>0</v>
      </c>
      <c r="J162" s="105">
        <f>IFERROR(VLOOKUP($B162,[1]NUM3C!$G$3:$T$130,7,FALSE),0)</f>
        <v>0</v>
      </c>
      <c r="K162" s="105">
        <f>IFERROR(VLOOKUP($B162,[1]NUM3C!$G$3:$T$130,8,FALSE),0)</f>
        <v>1</v>
      </c>
      <c r="L162" s="105">
        <f>IFERROR(VLOOKUP($B162,[1]NUM3C!$G$3:$T$130,9,FALSE),0)</f>
        <v>1</v>
      </c>
      <c r="M162" s="105">
        <f>IFERROR(VLOOKUP($B162,[1]NUM3C!$G$3:$T$130,10,FALSE),0)</f>
        <v>1</v>
      </c>
      <c r="N162" s="105">
        <f>IFERROR(VLOOKUP($B162,[1]NUM3C!$G$3:$T$130,11,FALSE),0)</f>
        <v>3</v>
      </c>
      <c r="O162" s="105">
        <f>IFERROR(VLOOKUP($B162,[1]NUM3C!$G$3:$T$130,12,FALSE),0)</f>
        <v>0</v>
      </c>
      <c r="P162" s="105">
        <f>IFERROR(VLOOKUP($B162,[1]NUM3C!$G$3:$T$130,13,FALSE),0)</f>
        <v>1</v>
      </c>
      <c r="Q162" s="99">
        <f t="shared" si="20"/>
        <v>7</v>
      </c>
      <c r="R162" s="118"/>
      <c r="S162" s="118"/>
    </row>
    <row r="163" spans="1:19" x14ac:dyDescent="0.25">
      <c r="A163" s="11" t="s">
        <v>178</v>
      </c>
      <c r="B163" s="63" t="s">
        <v>185</v>
      </c>
      <c r="C163" s="4"/>
      <c r="D163" s="4"/>
      <c r="E163" s="105">
        <f>IFERROR(VLOOKUP($B163,[1]NUM3C!$G$3:$T$130,2,FALSE),0)</f>
        <v>0</v>
      </c>
      <c r="F163" s="105">
        <f>IFERROR(VLOOKUP($B163,[1]NUM3C!$G$3:$T$130,3,FALSE),0)</f>
        <v>0</v>
      </c>
      <c r="G163" s="105">
        <f>IFERROR(VLOOKUP($B163,[1]NUM3C!$G$3:$T$130,4,FALSE),0)</f>
        <v>0</v>
      </c>
      <c r="H163" s="105">
        <f>IFERROR(VLOOKUP($B163,[1]NUM3C!$G$3:$T$130,5,FALSE),0)</f>
        <v>0</v>
      </c>
      <c r="I163" s="105">
        <f>IFERROR(VLOOKUP($B163,[1]NUM3C!$G$3:$T$130,6,FALSE),0)</f>
        <v>0</v>
      </c>
      <c r="J163" s="105">
        <f>IFERROR(VLOOKUP($B163,[1]NUM3C!$G$3:$T$130,7,FALSE),0)</f>
        <v>0</v>
      </c>
      <c r="K163" s="105">
        <f>IFERROR(VLOOKUP($B163,[1]NUM3C!$G$3:$T$130,8,FALSE),0)</f>
        <v>0</v>
      </c>
      <c r="L163" s="105">
        <f>IFERROR(VLOOKUP($B163,[1]NUM3C!$G$3:$T$130,9,FALSE),0)</f>
        <v>2</v>
      </c>
      <c r="M163" s="105">
        <f>IFERROR(VLOOKUP($B163,[1]NUM3C!$G$3:$T$130,10,FALSE),0)</f>
        <v>0</v>
      </c>
      <c r="N163" s="105">
        <f>IFERROR(VLOOKUP($B163,[1]NUM3C!$G$3:$T$130,11,FALSE),0)</f>
        <v>0</v>
      </c>
      <c r="O163" s="105">
        <f>IFERROR(VLOOKUP($B163,[1]NUM3C!$G$3:$T$130,12,FALSE),0)</f>
        <v>0</v>
      </c>
      <c r="P163" s="105">
        <f>IFERROR(VLOOKUP($B163,[1]NUM3C!$G$3:$T$130,13,FALSE),0)</f>
        <v>0</v>
      </c>
      <c r="Q163" s="99">
        <f t="shared" si="20"/>
        <v>2</v>
      </c>
      <c r="R163" s="118"/>
      <c r="S163" s="118"/>
    </row>
    <row r="164" spans="1:19" x14ac:dyDescent="0.25">
      <c r="A164" s="137" t="s">
        <v>241</v>
      </c>
      <c r="B164" s="138"/>
      <c r="C164" s="57">
        <f>D164/'Metas Muni'!K18</f>
        <v>1.0196158401242363</v>
      </c>
      <c r="D164" s="58">
        <f>Q164/R164</f>
        <v>0.88135593220338981</v>
      </c>
      <c r="E164" s="117">
        <f>SUM(E157:E163)</f>
        <v>0</v>
      </c>
      <c r="F164" s="117">
        <f>SUM(F157:F163)</f>
        <v>2</v>
      </c>
      <c r="G164" s="117">
        <f>SUM(G157:G163)</f>
        <v>0</v>
      </c>
      <c r="H164" s="117">
        <f>SUM(H157:H163)</f>
        <v>4</v>
      </c>
      <c r="I164" s="117">
        <f t="shared" ref="I164:N164" si="21">SUM(I157:I163)</f>
        <v>6</v>
      </c>
      <c r="J164" s="117">
        <f t="shared" si="21"/>
        <v>4</v>
      </c>
      <c r="K164" s="117">
        <f t="shared" si="21"/>
        <v>4</v>
      </c>
      <c r="L164" s="117">
        <f t="shared" si="21"/>
        <v>9</v>
      </c>
      <c r="M164" s="117">
        <f t="shared" si="21"/>
        <v>4</v>
      </c>
      <c r="N164" s="117">
        <f t="shared" si="21"/>
        <v>12</v>
      </c>
      <c r="O164" s="117">
        <f>SUM(O157:O163)</f>
        <v>5</v>
      </c>
      <c r="P164" s="117">
        <f>SUM(P157:P163)</f>
        <v>2</v>
      </c>
      <c r="Q164" s="101">
        <f>SUM(Q157:Q163)</f>
        <v>52</v>
      </c>
      <c r="R164" s="184">
        <v>59</v>
      </c>
      <c r="S164" s="184"/>
    </row>
    <row r="165" spans="1:19" x14ac:dyDescent="0.25">
      <c r="A165"/>
      <c r="B165" s="14" t="s">
        <v>187</v>
      </c>
      <c r="C165" s="68"/>
      <c r="D165" s="62"/>
      <c r="E165" s="69">
        <f>+E26+E40+E62+E77+E88+E94+E105+E124+E137+E151+E156+E164</f>
        <v>450</v>
      </c>
      <c r="F165" s="69">
        <f>+F26+F40+F62+F77+F88+F94+F105+F124+F137+F151+F156+F164</f>
        <v>439</v>
      </c>
      <c r="G165" s="17">
        <f>+G26+G40+G62+G77+G88+G94+G105+G124+G137+G151+G156+G164</f>
        <v>557</v>
      </c>
      <c r="H165" s="17">
        <f>+H26+H40+H62+H77+H88+H94+H105+H124+H137+H151+H156+H164</f>
        <v>785</v>
      </c>
      <c r="I165" s="17">
        <f t="shared" ref="I165:N165" si="22">+I26+I40+I62+I77+I88+I94+I105+I124+I137+I151+I156+I164</f>
        <v>674</v>
      </c>
      <c r="J165" s="17">
        <f t="shared" si="22"/>
        <v>574</v>
      </c>
      <c r="K165" s="17">
        <f t="shared" si="22"/>
        <v>681</v>
      </c>
      <c r="L165" s="17">
        <f t="shared" si="22"/>
        <v>838</v>
      </c>
      <c r="M165" s="17">
        <f t="shared" si="22"/>
        <v>455</v>
      </c>
      <c r="N165" s="17">
        <f t="shared" si="22"/>
        <v>624</v>
      </c>
      <c r="O165" s="17">
        <f>+O26+O40+O62+O77+O88+O94+O105+O124+O137+O151+O156+O164</f>
        <v>429</v>
      </c>
      <c r="P165" s="17">
        <f>+P26+P40+P62+P77+P88+P94+P105+P124+P137+P151+P156+P164</f>
        <v>500</v>
      </c>
      <c r="Q165" s="50">
        <f>+Q26+Q40+Q62+Q77+Q88+Q94+Q105+Q124+Q137+Q151+Q156+Q164+Q50+Q45</f>
        <v>7120</v>
      </c>
      <c r="R165" s="185">
        <f>+R26+R40+R62+R77+R88+R94+R105+R124+R137+R151+R156+R164+R45+R50</f>
        <v>9306</v>
      </c>
      <c r="S165" s="185">
        <f>+S26+S40+S62+S77+S88+S94+S105+S124+S137+S151+S156+S164</f>
        <v>0</v>
      </c>
    </row>
    <row r="166" spans="1:19" x14ac:dyDescent="0.25">
      <c r="D166" s="19"/>
    </row>
    <row r="168" spans="1:19" x14ac:dyDescent="0.25">
      <c r="Q168" s="13"/>
    </row>
  </sheetData>
  <mergeCells count="4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47:S47"/>
    <mergeCell ref="A26:B26"/>
    <mergeCell ref="R26:S26"/>
    <mergeCell ref="A40:B40"/>
    <mergeCell ref="R40:S40"/>
    <mergeCell ref="R41:S41"/>
    <mergeCell ref="R42:S42"/>
    <mergeCell ref="R43:S43"/>
    <mergeCell ref="R44:S44"/>
    <mergeCell ref="A45:B45"/>
    <mergeCell ref="R45:S45"/>
    <mergeCell ref="R46:S46"/>
    <mergeCell ref="R48:S48"/>
    <mergeCell ref="R49:S49"/>
    <mergeCell ref="A50:B50"/>
    <mergeCell ref="R50:S50"/>
    <mergeCell ref="A62:B62"/>
    <mergeCell ref="R62:S62"/>
    <mergeCell ref="A77:B77"/>
    <mergeCell ref="R77:S77"/>
    <mergeCell ref="A88:B88"/>
    <mergeCell ref="R88:S88"/>
    <mergeCell ref="A94:B94"/>
    <mergeCell ref="R94:S94"/>
    <mergeCell ref="A105:B105"/>
    <mergeCell ref="R105:S105"/>
    <mergeCell ref="A124:B124"/>
    <mergeCell ref="R124:S124"/>
    <mergeCell ref="A137:B137"/>
    <mergeCell ref="R137:S137"/>
    <mergeCell ref="R165:S165"/>
    <mergeCell ref="A151:B151"/>
    <mergeCell ref="R151:S151"/>
    <mergeCell ref="A156:B156"/>
    <mergeCell ref="R156:S156"/>
    <mergeCell ref="A164:B164"/>
    <mergeCell ref="R164:S164"/>
  </mergeCells>
  <conditionalFormatting sqref="C12:C164">
    <cfRule type="cellIs" dxfId="15" priority="1" operator="lessThan">
      <formula>0.9998</formula>
    </cfRule>
    <cfRule type="cellIs" dxfId="14" priority="2" operator="greaterThan">
      <formula>0.9999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168"/>
  <sheetViews>
    <sheetView zoomScale="80" zoomScaleNormal="80" workbookViewId="0">
      <pane ySplit="11" topLeftCell="A12" activePane="bottomLeft" state="frozen"/>
      <selection pane="bottomLeft" activeCell="A12" sqref="A12"/>
    </sheetView>
  </sheetViews>
  <sheetFormatPr baseColWidth="10" defaultRowHeight="15" x14ac:dyDescent="0.25"/>
  <cols>
    <col min="1" max="1" width="24.28515625" style="5" bestFit="1" customWidth="1"/>
    <col min="2" max="2" width="48.140625" style="5" customWidth="1"/>
    <col min="3" max="3" width="17.140625" style="5" customWidth="1"/>
    <col min="4" max="4" width="10.85546875" style="5" bestFit="1" customWidth="1"/>
    <col min="5" max="6" width="16" style="54" customWidth="1"/>
    <col min="7" max="7" width="21.140625" style="54" customWidth="1"/>
    <col min="8" max="10" width="11.42578125" style="5"/>
    <col min="11" max="11" width="27.42578125" style="5" customWidth="1"/>
    <col min="12" max="256" width="11.42578125" style="5"/>
    <col min="257" max="257" width="24.28515625" style="5" bestFit="1" customWidth="1"/>
    <col min="258" max="258" width="48.140625" style="5" customWidth="1"/>
    <col min="259" max="259" width="14.42578125" style="5" customWidth="1"/>
    <col min="260" max="260" width="10.85546875" style="5" bestFit="1" customWidth="1"/>
    <col min="261" max="262" width="16" style="5" customWidth="1"/>
    <col min="263" max="263" width="21.140625" style="5" customWidth="1"/>
    <col min="264" max="266" width="11.42578125" style="5"/>
    <col min="267" max="267" width="27.42578125" style="5" customWidth="1"/>
    <col min="268" max="512" width="11.42578125" style="5"/>
    <col min="513" max="513" width="24.28515625" style="5" bestFit="1" customWidth="1"/>
    <col min="514" max="514" width="48.140625" style="5" customWidth="1"/>
    <col min="515" max="515" width="14.42578125" style="5" customWidth="1"/>
    <col min="516" max="516" width="10.85546875" style="5" bestFit="1" customWidth="1"/>
    <col min="517" max="518" width="16" style="5" customWidth="1"/>
    <col min="519" max="519" width="21.140625" style="5" customWidth="1"/>
    <col min="520" max="522" width="11.42578125" style="5"/>
    <col min="523" max="523" width="27.42578125" style="5" customWidth="1"/>
    <col min="524" max="768" width="11.42578125" style="5"/>
    <col min="769" max="769" width="24.28515625" style="5" bestFit="1" customWidth="1"/>
    <col min="770" max="770" width="48.140625" style="5" customWidth="1"/>
    <col min="771" max="771" width="14.42578125" style="5" customWidth="1"/>
    <col min="772" max="772" width="10.85546875" style="5" bestFit="1" customWidth="1"/>
    <col min="773" max="774" width="16" style="5" customWidth="1"/>
    <col min="775" max="775" width="21.140625" style="5" customWidth="1"/>
    <col min="776" max="778" width="11.42578125" style="5"/>
    <col min="779" max="779" width="27.42578125" style="5" customWidth="1"/>
    <col min="780" max="1024" width="11.42578125" style="5"/>
    <col min="1025" max="1025" width="24.28515625" style="5" bestFit="1" customWidth="1"/>
    <col min="1026" max="1026" width="48.140625" style="5" customWidth="1"/>
    <col min="1027" max="1027" width="14.42578125" style="5" customWidth="1"/>
    <col min="1028" max="1028" width="10.85546875" style="5" bestFit="1" customWidth="1"/>
    <col min="1029" max="1030" width="16" style="5" customWidth="1"/>
    <col min="1031" max="1031" width="21.140625" style="5" customWidth="1"/>
    <col min="1032" max="1034" width="11.42578125" style="5"/>
    <col min="1035" max="1035" width="27.42578125" style="5" customWidth="1"/>
    <col min="1036" max="1280" width="11.42578125" style="5"/>
    <col min="1281" max="1281" width="24.28515625" style="5" bestFit="1" customWidth="1"/>
    <col min="1282" max="1282" width="48.140625" style="5" customWidth="1"/>
    <col min="1283" max="1283" width="14.42578125" style="5" customWidth="1"/>
    <col min="1284" max="1284" width="10.85546875" style="5" bestFit="1" customWidth="1"/>
    <col min="1285" max="1286" width="16" style="5" customWidth="1"/>
    <col min="1287" max="1287" width="21.140625" style="5" customWidth="1"/>
    <col min="1288" max="1290" width="11.42578125" style="5"/>
    <col min="1291" max="1291" width="27.42578125" style="5" customWidth="1"/>
    <col min="1292" max="1536" width="11.42578125" style="5"/>
    <col min="1537" max="1537" width="24.28515625" style="5" bestFit="1" customWidth="1"/>
    <col min="1538" max="1538" width="48.140625" style="5" customWidth="1"/>
    <col min="1539" max="1539" width="14.42578125" style="5" customWidth="1"/>
    <col min="1540" max="1540" width="10.85546875" style="5" bestFit="1" customWidth="1"/>
    <col min="1541" max="1542" width="16" style="5" customWidth="1"/>
    <col min="1543" max="1543" width="21.140625" style="5" customWidth="1"/>
    <col min="1544" max="1546" width="11.42578125" style="5"/>
    <col min="1547" max="1547" width="27.42578125" style="5" customWidth="1"/>
    <col min="1548" max="1792" width="11.42578125" style="5"/>
    <col min="1793" max="1793" width="24.28515625" style="5" bestFit="1" customWidth="1"/>
    <col min="1794" max="1794" width="48.140625" style="5" customWidth="1"/>
    <col min="1795" max="1795" width="14.42578125" style="5" customWidth="1"/>
    <col min="1796" max="1796" width="10.85546875" style="5" bestFit="1" customWidth="1"/>
    <col min="1797" max="1798" width="16" style="5" customWidth="1"/>
    <col min="1799" max="1799" width="21.140625" style="5" customWidth="1"/>
    <col min="1800" max="1802" width="11.42578125" style="5"/>
    <col min="1803" max="1803" width="27.42578125" style="5" customWidth="1"/>
    <col min="1804" max="2048" width="11.42578125" style="5"/>
    <col min="2049" max="2049" width="24.28515625" style="5" bestFit="1" customWidth="1"/>
    <col min="2050" max="2050" width="48.140625" style="5" customWidth="1"/>
    <col min="2051" max="2051" width="14.42578125" style="5" customWidth="1"/>
    <col min="2052" max="2052" width="10.85546875" style="5" bestFit="1" customWidth="1"/>
    <col min="2053" max="2054" width="16" style="5" customWidth="1"/>
    <col min="2055" max="2055" width="21.140625" style="5" customWidth="1"/>
    <col min="2056" max="2058" width="11.42578125" style="5"/>
    <col min="2059" max="2059" width="27.42578125" style="5" customWidth="1"/>
    <col min="2060" max="2304" width="11.42578125" style="5"/>
    <col min="2305" max="2305" width="24.28515625" style="5" bestFit="1" customWidth="1"/>
    <col min="2306" max="2306" width="48.140625" style="5" customWidth="1"/>
    <col min="2307" max="2307" width="14.42578125" style="5" customWidth="1"/>
    <col min="2308" max="2308" width="10.85546875" style="5" bestFit="1" customWidth="1"/>
    <col min="2309" max="2310" width="16" style="5" customWidth="1"/>
    <col min="2311" max="2311" width="21.140625" style="5" customWidth="1"/>
    <col min="2312" max="2314" width="11.42578125" style="5"/>
    <col min="2315" max="2315" width="27.42578125" style="5" customWidth="1"/>
    <col min="2316" max="2560" width="11.42578125" style="5"/>
    <col min="2561" max="2561" width="24.28515625" style="5" bestFit="1" customWidth="1"/>
    <col min="2562" max="2562" width="48.140625" style="5" customWidth="1"/>
    <col min="2563" max="2563" width="14.42578125" style="5" customWidth="1"/>
    <col min="2564" max="2564" width="10.85546875" style="5" bestFit="1" customWidth="1"/>
    <col min="2565" max="2566" width="16" style="5" customWidth="1"/>
    <col min="2567" max="2567" width="21.140625" style="5" customWidth="1"/>
    <col min="2568" max="2570" width="11.42578125" style="5"/>
    <col min="2571" max="2571" width="27.42578125" style="5" customWidth="1"/>
    <col min="2572" max="2816" width="11.42578125" style="5"/>
    <col min="2817" max="2817" width="24.28515625" style="5" bestFit="1" customWidth="1"/>
    <col min="2818" max="2818" width="48.140625" style="5" customWidth="1"/>
    <col min="2819" max="2819" width="14.42578125" style="5" customWidth="1"/>
    <col min="2820" max="2820" width="10.85546875" style="5" bestFit="1" customWidth="1"/>
    <col min="2821" max="2822" width="16" style="5" customWidth="1"/>
    <col min="2823" max="2823" width="21.140625" style="5" customWidth="1"/>
    <col min="2824" max="2826" width="11.42578125" style="5"/>
    <col min="2827" max="2827" width="27.42578125" style="5" customWidth="1"/>
    <col min="2828" max="3072" width="11.42578125" style="5"/>
    <col min="3073" max="3073" width="24.28515625" style="5" bestFit="1" customWidth="1"/>
    <col min="3074" max="3074" width="48.140625" style="5" customWidth="1"/>
    <col min="3075" max="3075" width="14.42578125" style="5" customWidth="1"/>
    <col min="3076" max="3076" width="10.85546875" style="5" bestFit="1" customWidth="1"/>
    <col min="3077" max="3078" width="16" style="5" customWidth="1"/>
    <col min="3079" max="3079" width="21.140625" style="5" customWidth="1"/>
    <col min="3080" max="3082" width="11.42578125" style="5"/>
    <col min="3083" max="3083" width="27.42578125" style="5" customWidth="1"/>
    <col min="3084" max="3328" width="11.42578125" style="5"/>
    <col min="3329" max="3329" width="24.28515625" style="5" bestFit="1" customWidth="1"/>
    <col min="3330" max="3330" width="48.140625" style="5" customWidth="1"/>
    <col min="3331" max="3331" width="14.42578125" style="5" customWidth="1"/>
    <col min="3332" max="3332" width="10.85546875" style="5" bestFit="1" customWidth="1"/>
    <col min="3333" max="3334" width="16" style="5" customWidth="1"/>
    <col min="3335" max="3335" width="21.140625" style="5" customWidth="1"/>
    <col min="3336" max="3338" width="11.42578125" style="5"/>
    <col min="3339" max="3339" width="27.42578125" style="5" customWidth="1"/>
    <col min="3340" max="3584" width="11.42578125" style="5"/>
    <col min="3585" max="3585" width="24.28515625" style="5" bestFit="1" customWidth="1"/>
    <col min="3586" max="3586" width="48.140625" style="5" customWidth="1"/>
    <col min="3587" max="3587" width="14.42578125" style="5" customWidth="1"/>
    <col min="3588" max="3588" width="10.85546875" style="5" bestFit="1" customWidth="1"/>
    <col min="3589" max="3590" width="16" style="5" customWidth="1"/>
    <col min="3591" max="3591" width="21.140625" style="5" customWidth="1"/>
    <col min="3592" max="3594" width="11.42578125" style="5"/>
    <col min="3595" max="3595" width="27.42578125" style="5" customWidth="1"/>
    <col min="3596" max="3840" width="11.42578125" style="5"/>
    <col min="3841" max="3841" width="24.28515625" style="5" bestFit="1" customWidth="1"/>
    <col min="3842" max="3842" width="48.140625" style="5" customWidth="1"/>
    <col min="3843" max="3843" width="14.42578125" style="5" customWidth="1"/>
    <col min="3844" max="3844" width="10.85546875" style="5" bestFit="1" customWidth="1"/>
    <col min="3845" max="3846" width="16" style="5" customWidth="1"/>
    <col min="3847" max="3847" width="21.140625" style="5" customWidth="1"/>
    <col min="3848" max="3850" width="11.42578125" style="5"/>
    <col min="3851" max="3851" width="27.42578125" style="5" customWidth="1"/>
    <col min="3852" max="4096" width="11.42578125" style="5"/>
    <col min="4097" max="4097" width="24.28515625" style="5" bestFit="1" customWidth="1"/>
    <col min="4098" max="4098" width="48.140625" style="5" customWidth="1"/>
    <col min="4099" max="4099" width="14.42578125" style="5" customWidth="1"/>
    <col min="4100" max="4100" width="10.85546875" style="5" bestFit="1" customWidth="1"/>
    <col min="4101" max="4102" width="16" style="5" customWidth="1"/>
    <col min="4103" max="4103" width="21.140625" style="5" customWidth="1"/>
    <col min="4104" max="4106" width="11.42578125" style="5"/>
    <col min="4107" max="4107" width="27.42578125" style="5" customWidth="1"/>
    <col min="4108" max="4352" width="11.42578125" style="5"/>
    <col min="4353" max="4353" width="24.28515625" style="5" bestFit="1" customWidth="1"/>
    <col min="4354" max="4354" width="48.140625" style="5" customWidth="1"/>
    <col min="4355" max="4355" width="14.42578125" style="5" customWidth="1"/>
    <col min="4356" max="4356" width="10.85546875" style="5" bestFit="1" customWidth="1"/>
    <col min="4357" max="4358" width="16" style="5" customWidth="1"/>
    <col min="4359" max="4359" width="21.140625" style="5" customWidth="1"/>
    <col min="4360" max="4362" width="11.42578125" style="5"/>
    <col min="4363" max="4363" width="27.42578125" style="5" customWidth="1"/>
    <col min="4364" max="4608" width="11.42578125" style="5"/>
    <col min="4609" max="4609" width="24.28515625" style="5" bestFit="1" customWidth="1"/>
    <col min="4610" max="4610" width="48.140625" style="5" customWidth="1"/>
    <col min="4611" max="4611" width="14.42578125" style="5" customWidth="1"/>
    <col min="4612" max="4612" width="10.85546875" style="5" bestFit="1" customWidth="1"/>
    <col min="4613" max="4614" width="16" style="5" customWidth="1"/>
    <col min="4615" max="4615" width="21.140625" style="5" customWidth="1"/>
    <col min="4616" max="4618" width="11.42578125" style="5"/>
    <col min="4619" max="4619" width="27.42578125" style="5" customWidth="1"/>
    <col min="4620" max="4864" width="11.42578125" style="5"/>
    <col min="4865" max="4865" width="24.28515625" style="5" bestFit="1" customWidth="1"/>
    <col min="4866" max="4866" width="48.140625" style="5" customWidth="1"/>
    <col min="4867" max="4867" width="14.42578125" style="5" customWidth="1"/>
    <col min="4868" max="4868" width="10.85546875" style="5" bestFit="1" customWidth="1"/>
    <col min="4869" max="4870" width="16" style="5" customWidth="1"/>
    <col min="4871" max="4871" width="21.140625" style="5" customWidth="1"/>
    <col min="4872" max="4874" width="11.42578125" style="5"/>
    <col min="4875" max="4875" width="27.42578125" style="5" customWidth="1"/>
    <col min="4876" max="5120" width="11.42578125" style="5"/>
    <col min="5121" max="5121" width="24.28515625" style="5" bestFit="1" customWidth="1"/>
    <col min="5122" max="5122" width="48.140625" style="5" customWidth="1"/>
    <col min="5123" max="5123" width="14.42578125" style="5" customWidth="1"/>
    <col min="5124" max="5124" width="10.85546875" style="5" bestFit="1" customWidth="1"/>
    <col min="5125" max="5126" width="16" style="5" customWidth="1"/>
    <col min="5127" max="5127" width="21.140625" style="5" customWidth="1"/>
    <col min="5128" max="5130" width="11.42578125" style="5"/>
    <col min="5131" max="5131" width="27.42578125" style="5" customWidth="1"/>
    <col min="5132" max="5376" width="11.42578125" style="5"/>
    <col min="5377" max="5377" width="24.28515625" style="5" bestFit="1" customWidth="1"/>
    <col min="5378" max="5378" width="48.140625" style="5" customWidth="1"/>
    <col min="5379" max="5379" width="14.42578125" style="5" customWidth="1"/>
    <col min="5380" max="5380" width="10.85546875" style="5" bestFit="1" customWidth="1"/>
    <col min="5381" max="5382" width="16" style="5" customWidth="1"/>
    <col min="5383" max="5383" width="21.140625" style="5" customWidth="1"/>
    <col min="5384" max="5386" width="11.42578125" style="5"/>
    <col min="5387" max="5387" width="27.42578125" style="5" customWidth="1"/>
    <col min="5388" max="5632" width="11.42578125" style="5"/>
    <col min="5633" max="5633" width="24.28515625" style="5" bestFit="1" customWidth="1"/>
    <col min="5634" max="5634" width="48.140625" style="5" customWidth="1"/>
    <col min="5635" max="5635" width="14.42578125" style="5" customWidth="1"/>
    <col min="5636" max="5636" width="10.85546875" style="5" bestFit="1" customWidth="1"/>
    <col min="5637" max="5638" width="16" style="5" customWidth="1"/>
    <col min="5639" max="5639" width="21.140625" style="5" customWidth="1"/>
    <col min="5640" max="5642" width="11.42578125" style="5"/>
    <col min="5643" max="5643" width="27.42578125" style="5" customWidth="1"/>
    <col min="5644" max="5888" width="11.42578125" style="5"/>
    <col min="5889" max="5889" width="24.28515625" style="5" bestFit="1" customWidth="1"/>
    <col min="5890" max="5890" width="48.140625" style="5" customWidth="1"/>
    <col min="5891" max="5891" width="14.42578125" style="5" customWidth="1"/>
    <col min="5892" max="5892" width="10.85546875" style="5" bestFit="1" customWidth="1"/>
    <col min="5893" max="5894" width="16" style="5" customWidth="1"/>
    <col min="5895" max="5895" width="21.140625" style="5" customWidth="1"/>
    <col min="5896" max="5898" width="11.42578125" style="5"/>
    <col min="5899" max="5899" width="27.42578125" style="5" customWidth="1"/>
    <col min="5900" max="6144" width="11.42578125" style="5"/>
    <col min="6145" max="6145" width="24.28515625" style="5" bestFit="1" customWidth="1"/>
    <col min="6146" max="6146" width="48.140625" style="5" customWidth="1"/>
    <col min="6147" max="6147" width="14.42578125" style="5" customWidth="1"/>
    <col min="6148" max="6148" width="10.85546875" style="5" bestFit="1" customWidth="1"/>
    <col min="6149" max="6150" width="16" style="5" customWidth="1"/>
    <col min="6151" max="6151" width="21.140625" style="5" customWidth="1"/>
    <col min="6152" max="6154" width="11.42578125" style="5"/>
    <col min="6155" max="6155" width="27.42578125" style="5" customWidth="1"/>
    <col min="6156" max="6400" width="11.42578125" style="5"/>
    <col min="6401" max="6401" width="24.28515625" style="5" bestFit="1" customWidth="1"/>
    <col min="6402" max="6402" width="48.140625" style="5" customWidth="1"/>
    <col min="6403" max="6403" width="14.42578125" style="5" customWidth="1"/>
    <col min="6404" max="6404" width="10.85546875" style="5" bestFit="1" customWidth="1"/>
    <col min="6405" max="6406" width="16" style="5" customWidth="1"/>
    <col min="6407" max="6407" width="21.140625" style="5" customWidth="1"/>
    <col min="6408" max="6410" width="11.42578125" style="5"/>
    <col min="6411" max="6411" width="27.42578125" style="5" customWidth="1"/>
    <col min="6412" max="6656" width="11.42578125" style="5"/>
    <col min="6657" max="6657" width="24.28515625" style="5" bestFit="1" customWidth="1"/>
    <col min="6658" max="6658" width="48.140625" style="5" customWidth="1"/>
    <col min="6659" max="6659" width="14.42578125" style="5" customWidth="1"/>
    <col min="6660" max="6660" width="10.85546875" style="5" bestFit="1" customWidth="1"/>
    <col min="6661" max="6662" width="16" style="5" customWidth="1"/>
    <col min="6663" max="6663" width="21.140625" style="5" customWidth="1"/>
    <col min="6664" max="6666" width="11.42578125" style="5"/>
    <col min="6667" max="6667" width="27.42578125" style="5" customWidth="1"/>
    <col min="6668" max="6912" width="11.42578125" style="5"/>
    <col min="6913" max="6913" width="24.28515625" style="5" bestFit="1" customWidth="1"/>
    <col min="6914" max="6914" width="48.140625" style="5" customWidth="1"/>
    <col min="6915" max="6915" width="14.42578125" style="5" customWidth="1"/>
    <col min="6916" max="6916" width="10.85546875" style="5" bestFit="1" customWidth="1"/>
    <col min="6917" max="6918" width="16" style="5" customWidth="1"/>
    <col min="6919" max="6919" width="21.140625" style="5" customWidth="1"/>
    <col min="6920" max="6922" width="11.42578125" style="5"/>
    <col min="6923" max="6923" width="27.42578125" style="5" customWidth="1"/>
    <col min="6924" max="7168" width="11.42578125" style="5"/>
    <col min="7169" max="7169" width="24.28515625" style="5" bestFit="1" customWidth="1"/>
    <col min="7170" max="7170" width="48.140625" style="5" customWidth="1"/>
    <col min="7171" max="7171" width="14.42578125" style="5" customWidth="1"/>
    <col min="7172" max="7172" width="10.85546875" style="5" bestFit="1" customWidth="1"/>
    <col min="7173" max="7174" width="16" style="5" customWidth="1"/>
    <col min="7175" max="7175" width="21.140625" style="5" customWidth="1"/>
    <col min="7176" max="7178" width="11.42578125" style="5"/>
    <col min="7179" max="7179" width="27.42578125" style="5" customWidth="1"/>
    <col min="7180" max="7424" width="11.42578125" style="5"/>
    <col min="7425" max="7425" width="24.28515625" style="5" bestFit="1" customWidth="1"/>
    <col min="7426" max="7426" width="48.140625" style="5" customWidth="1"/>
    <col min="7427" max="7427" width="14.42578125" style="5" customWidth="1"/>
    <col min="7428" max="7428" width="10.85546875" style="5" bestFit="1" customWidth="1"/>
    <col min="7429" max="7430" width="16" style="5" customWidth="1"/>
    <col min="7431" max="7431" width="21.140625" style="5" customWidth="1"/>
    <col min="7432" max="7434" width="11.42578125" style="5"/>
    <col min="7435" max="7435" width="27.42578125" style="5" customWidth="1"/>
    <col min="7436" max="7680" width="11.42578125" style="5"/>
    <col min="7681" max="7681" width="24.28515625" style="5" bestFit="1" customWidth="1"/>
    <col min="7682" max="7682" width="48.140625" style="5" customWidth="1"/>
    <col min="7683" max="7683" width="14.42578125" style="5" customWidth="1"/>
    <col min="7684" max="7684" width="10.85546875" style="5" bestFit="1" customWidth="1"/>
    <col min="7685" max="7686" width="16" style="5" customWidth="1"/>
    <col min="7687" max="7687" width="21.140625" style="5" customWidth="1"/>
    <col min="7688" max="7690" width="11.42578125" style="5"/>
    <col min="7691" max="7691" width="27.42578125" style="5" customWidth="1"/>
    <col min="7692" max="7936" width="11.42578125" style="5"/>
    <col min="7937" max="7937" width="24.28515625" style="5" bestFit="1" customWidth="1"/>
    <col min="7938" max="7938" width="48.140625" style="5" customWidth="1"/>
    <col min="7939" max="7939" width="14.42578125" style="5" customWidth="1"/>
    <col min="7940" max="7940" width="10.85546875" style="5" bestFit="1" customWidth="1"/>
    <col min="7941" max="7942" width="16" style="5" customWidth="1"/>
    <col min="7943" max="7943" width="21.140625" style="5" customWidth="1"/>
    <col min="7944" max="7946" width="11.42578125" style="5"/>
    <col min="7947" max="7947" width="27.42578125" style="5" customWidth="1"/>
    <col min="7948" max="8192" width="11.42578125" style="5"/>
    <col min="8193" max="8193" width="24.28515625" style="5" bestFit="1" customWidth="1"/>
    <col min="8194" max="8194" width="48.140625" style="5" customWidth="1"/>
    <col min="8195" max="8195" width="14.42578125" style="5" customWidth="1"/>
    <col min="8196" max="8196" width="10.85546875" style="5" bestFit="1" customWidth="1"/>
    <col min="8197" max="8198" width="16" style="5" customWidth="1"/>
    <col min="8199" max="8199" width="21.140625" style="5" customWidth="1"/>
    <col min="8200" max="8202" width="11.42578125" style="5"/>
    <col min="8203" max="8203" width="27.42578125" style="5" customWidth="1"/>
    <col min="8204" max="8448" width="11.42578125" style="5"/>
    <col min="8449" max="8449" width="24.28515625" style="5" bestFit="1" customWidth="1"/>
    <col min="8450" max="8450" width="48.140625" style="5" customWidth="1"/>
    <col min="8451" max="8451" width="14.42578125" style="5" customWidth="1"/>
    <col min="8452" max="8452" width="10.85546875" style="5" bestFit="1" customWidth="1"/>
    <col min="8453" max="8454" width="16" style="5" customWidth="1"/>
    <col min="8455" max="8455" width="21.140625" style="5" customWidth="1"/>
    <col min="8456" max="8458" width="11.42578125" style="5"/>
    <col min="8459" max="8459" width="27.42578125" style="5" customWidth="1"/>
    <col min="8460" max="8704" width="11.42578125" style="5"/>
    <col min="8705" max="8705" width="24.28515625" style="5" bestFit="1" customWidth="1"/>
    <col min="8706" max="8706" width="48.140625" style="5" customWidth="1"/>
    <col min="8707" max="8707" width="14.42578125" style="5" customWidth="1"/>
    <col min="8708" max="8708" width="10.85546875" style="5" bestFit="1" customWidth="1"/>
    <col min="8709" max="8710" width="16" style="5" customWidth="1"/>
    <col min="8711" max="8711" width="21.140625" style="5" customWidth="1"/>
    <col min="8712" max="8714" width="11.42578125" style="5"/>
    <col min="8715" max="8715" width="27.42578125" style="5" customWidth="1"/>
    <col min="8716" max="8960" width="11.42578125" style="5"/>
    <col min="8961" max="8961" width="24.28515625" style="5" bestFit="1" customWidth="1"/>
    <col min="8962" max="8962" width="48.140625" style="5" customWidth="1"/>
    <col min="8963" max="8963" width="14.42578125" style="5" customWidth="1"/>
    <col min="8964" max="8964" width="10.85546875" style="5" bestFit="1" customWidth="1"/>
    <col min="8965" max="8966" width="16" style="5" customWidth="1"/>
    <col min="8967" max="8967" width="21.140625" style="5" customWidth="1"/>
    <col min="8968" max="8970" width="11.42578125" style="5"/>
    <col min="8971" max="8971" width="27.42578125" style="5" customWidth="1"/>
    <col min="8972" max="9216" width="11.42578125" style="5"/>
    <col min="9217" max="9217" width="24.28515625" style="5" bestFit="1" customWidth="1"/>
    <col min="9218" max="9218" width="48.140625" style="5" customWidth="1"/>
    <col min="9219" max="9219" width="14.42578125" style="5" customWidth="1"/>
    <col min="9220" max="9220" width="10.85546875" style="5" bestFit="1" customWidth="1"/>
    <col min="9221" max="9222" width="16" style="5" customWidth="1"/>
    <col min="9223" max="9223" width="21.140625" style="5" customWidth="1"/>
    <col min="9224" max="9226" width="11.42578125" style="5"/>
    <col min="9227" max="9227" width="27.42578125" style="5" customWidth="1"/>
    <col min="9228" max="9472" width="11.42578125" style="5"/>
    <col min="9473" max="9473" width="24.28515625" style="5" bestFit="1" customWidth="1"/>
    <col min="9474" max="9474" width="48.140625" style="5" customWidth="1"/>
    <col min="9475" max="9475" width="14.42578125" style="5" customWidth="1"/>
    <col min="9476" max="9476" width="10.85546875" style="5" bestFit="1" customWidth="1"/>
    <col min="9477" max="9478" width="16" style="5" customWidth="1"/>
    <col min="9479" max="9479" width="21.140625" style="5" customWidth="1"/>
    <col min="9480" max="9482" width="11.42578125" style="5"/>
    <col min="9483" max="9483" width="27.42578125" style="5" customWidth="1"/>
    <col min="9484" max="9728" width="11.42578125" style="5"/>
    <col min="9729" max="9729" width="24.28515625" style="5" bestFit="1" customWidth="1"/>
    <col min="9730" max="9730" width="48.140625" style="5" customWidth="1"/>
    <col min="9731" max="9731" width="14.42578125" style="5" customWidth="1"/>
    <col min="9732" max="9732" width="10.85546875" style="5" bestFit="1" customWidth="1"/>
    <col min="9733" max="9734" width="16" style="5" customWidth="1"/>
    <col min="9735" max="9735" width="21.140625" style="5" customWidth="1"/>
    <col min="9736" max="9738" width="11.42578125" style="5"/>
    <col min="9739" max="9739" width="27.42578125" style="5" customWidth="1"/>
    <col min="9740" max="9984" width="11.42578125" style="5"/>
    <col min="9985" max="9985" width="24.28515625" style="5" bestFit="1" customWidth="1"/>
    <col min="9986" max="9986" width="48.140625" style="5" customWidth="1"/>
    <col min="9987" max="9987" width="14.42578125" style="5" customWidth="1"/>
    <col min="9988" max="9988" width="10.85546875" style="5" bestFit="1" customWidth="1"/>
    <col min="9989" max="9990" width="16" style="5" customWidth="1"/>
    <col min="9991" max="9991" width="21.140625" style="5" customWidth="1"/>
    <col min="9992" max="9994" width="11.42578125" style="5"/>
    <col min="9995" max="9995" width="27.42578125" style="5" customWidth="1"/>
    <col min="9996" max="10240" width="11.42578125" style="5"/>
    <col min="10241" max="10241" width="24.28515625" style="5" bestFit="1" customWidth="1"/>
    <col min="10242" max="10242" width="48.140625" style="5" customWidth="1"/>
    <col min="10243" max="10243" width="14.42578125" style="5" customWidth="1"/>
    <col min="10244" max="10244" width="10.85546875" style="5" bestFit="1" customWidth="1"/>
    <col min="10245" max="10246" width="16" style="5" customWidth="1"/>
    <col min="10247" max="10247" width="21.140625" style="5" customWidth="1"/>
    <col min="10248" max="10250" width="11.42578125" style="5"/>
    <col min="10251" max="10251" width="27.42578125" style="5" customWidth="1"/>
    <col min="10252" max="10496" width="11.42578125" style="5"/>
    <col min="10497" max="10497" width="24.28515625" style="5" bestFit="1" customWidth="1"/>
    <col min="10498" max="10498" width="48.140625" style="5" customWidth="1"/>
    <col min="10499" max="10499" width="14.42578125" style="5" customWidth="1"/>
    <col min="10500" max="10500" width="10.85546875" style="5" bestFit="1" customWidth="1"/>
    <col min="10501" max="10502" width="16" style="5" customWidth="1"/>
    <col min="10503" max="10503" width="21.140625" style="5" customWidth="1"/>
    <col min="10504" max="10506" width="11.42578125" style="5"/>
    <col min="10507" max="10507" width="27.42578125" style="5" customWidth="1"/>
    <col min="10508" max="10752" width="11.42578125" style="5"/>
    <col min="10753" max="10753" width="24.28515625" style="5" bestFit="1" customWidth="1"/>
    <col min="10754" max="10754" width="48.140625" style="5" customWidth="1"/>
    <col min="10755" max="10755" width="14.42578125" style="5" customWidth="1"/>
    <col min="10756" max="10756" width="10.85546875" style="5" bestFit="1" customWidth="1"/>
    <col min="10757" max="10758" width="16" style="5" customWidth="1"/>
    <col min="10759" max="10759" width="21.140625" style="5" customWidth="1"/>
    <col min="10760" max="10762" width="11.42578125" style="5"/>
    <col min="10763" max="10763" width="27.42578125" style="5" customWidth="1"/>
    <col min="10764" max="11008" width="11.42578125" style="5"/>
    <col min="11009" max="11009" width="24.28515625" style="5" bestFit="1" customWidth="1"/>
    <col min="11010" max="11010" width="48.140625" style="5" customWidth="1"/>
    <col min="11011" max="11011" width="14.42578125" style="5" customWidth="1"/>
    <col min="11012" max="11012" width="10.85546875" style="5" bestFit="1" customWidth="1"/>
    <col min="11013" max="11014" width="16" style="5" customWidth="1"/>
    <col min="11015" max="11015" width="21.140625" style="5" customWidth="1"/>
    <col min="11016" max="11018" width="11.42578125" style="5"/>
    <col min="11019" max="11019" width="27.42578125" style="5" customWidth="1"/>
    <col min="11020" max="11264" width="11.42578125" style="5"/>
    <col min="11265" max="11265" width="24.28515625" style="5" bestFit="1" customWidth="1"/>
    <col min="11266" max="11266" width="48.140625" style="5" customWidth="1"/>
    <col min="11267" max="11267" width="14.42578125" style="5" customWidth="1"/>
    <col min="11268" max="11268" width="10.85546875" style="5" bestFit="1" customWidth="1"/>
    <col min="11269" max="11270" width="16" style="5" customWidth="1"/>
    <col min="11271" max="11271" width="21.140625" style="5" customWidth="1"/>
    <col min="11272" max="11274" width="11.42578125" style="5"/>
    <col min="11275" max="11275" width="27.42578125" style="5" customWidth="1"/>
    <col min="11276" max="11520" width="11.42578125" style="5"/>
    <col min="11521" max="11521" width="24.28515625" style="5" bestFit="1" customWidth="1"/>
    <col min="11522" max="11522" width="48.140625" style="5" customWidth="1"/>
    <col min="11523" max="11523" width="14.42578125" style="5" customWidth="1"/>
    <col min="11524" max="11524" width="10.85546875" style="5" bestFit="1" customWidth="1"/>
    <col min="11525" max="11526" width="16" style="5" customWidth="1"/>
    <col min="11527" max="11527" width="21.140625" style="5" customWidth="1"/>
    <col min="11528" max="11530" width="11.42578125" style="5"/>
    <col min="11531" max="11531" width="27.42578125" style="5" customWidth="1"/>
    <col min="11532" max="11776" width="11.42578125" style="5"/>
    <col min="11777" max="11777" width="24.28515625" style="5" bestFit="1" customWidth="1"/>
    <col min="11778" max="11778" width="48.140625" style="5" customWidth="1"/>
    <col min="11779" max="11779" width="14.42578125" style="5" customWidth="1"/>
    <col min="11780" max="11780" width="10.85546875" style="5" bestFit="1" customWidth="1"/>
    <col min="11781" max="11782" width="16" style="5" customWidth="1"/>
    <col min="11783" max="11783" width="21.140625" style="5" customWidth="1"/>
    <col min="11784" max="11786" width="11.42578125" style="5"/>
    <col min="11787" max="11787" width="27.42578125" style="5" customWidth="1"/>
    <col min="11788" max="12032" width="11.42578125" style="5"/>
    <col min="12033" max="12033" width="24.28515625" style="5" bestFit="1" customWidth="1"/>
    <col min="12034" max="12034" width="48.140625" style="5" customWidth="1"/>
    <col min="12035" max="12035" width="14.42578125" style="5" customWidth="1"/>
    <col min="12036" max="12036" width="10.85546875" style="5" bestFit="1" customWidth="1"/>
    <col min="12037" max="12038" width="16" style="5" customWidth="1"/>
    <col min="12039" max="12039" width="21.140625" style="5" customWidth="1"/>
    <col min="12040" max="12042" width="11.42578125" style="5"/>
    <col min="12043" max="12043" width="27.42578125" style="5" customWidth="1"/>
    <col min="12044" max="12288" width="11.42578125" style="5"/>
    <col min="12289" max="12289" width="24.28515625" style="5" bestFit="1" customWidth="1"/>
    <col min="12290" max="12290" width="48.140625" style="5" customWidth="1"/>
    <col min="12291" max="12291" width="14.42578125" style="5" customWidth="1"/>
    <col min="12292" max="12292" width="10.85546875" style="5" bestFit="1" customWidth="1"/>
    <col min="12293" max="12294" width="16" style="5" customWidth="1"/>
    <col min="12295" max="12295" width="21.140625" style="5" customWidth="1"/>
    <col min="12296" max="12298" width="11.42578125" style="5"/>
    <col min="12299" max="12299" width="27.42578125" style="5" customWidth="1"/>
    <col min="12300" max="12544" width="11.42578125" style="5"/>
    <col min="12545" max="12545" width="24.28515625" style="5" bestFit="1" customWidth="1"/>
    <col min="12546" max="12546" width="48.140625" style="5" customWidth="1"/>
    <col min="12547" max="12547" width="14.42578125" style="5" customWidth="1"/>
    <col min="12548" max="12548" width="10.85546875" style="5" bestFit="1" customWidth="1"/>
    <col min="12549" max="12550" width="16" style="5" customWidth="1"/>
    <col min="12551" max="12551" width="21.140625" style="5" customWidth="1"/>
    <col min="12552" max="12554" width="11.42578125" style="5"/>
    <col min="12555" max="12555" width="27.42578125" style="5" customWidth="1"/>
    <col min="12556" max="12800" width="11.42578125" style="5"/>
    <col min="12801" max="12801" width="24.28515625" style="5" bestFit="1" customWidth="1"/>
    <col min="12802" max="12802" width="48.140625" style="5" customWidth="1"/>
    <col min="12803" max="12803" width="14.42578125" style="5" customWidth="1"/>
    <col min="12804" max="12804" width="10.85546875" style="5" bestFit="1" customWidth="1"/>
    <col min="12805" max="12806" width="16" style="5" customWidth="1"/>
    <col min="12807" max="12807" width="21.140625" style="5" customWidth="1"/>
    <col min="12808" max="12810" width="11.42578125" style="5"/>
    <col min="12811" max="12811" width="27.42578125" style="5" customWidth="1"/>
    <col min="12812" max="13056" width="11.42578125" style="5"/>
    <col min="13057" max="13057" width="24.28515625" style="5" bestFit="1" customWidth="1"/>
    <col min="13058" max="13058" width="48.140625" style="5" customWidth="1"/>
    <col min="13059" max="13059" width="14.42578125" style="5" customWidth="1"/>
    <col min="13060" max="13060" width="10.85546875" style="5" bestFit="1" customWidth="1"/>
    <col min="13061" max="13062" width="16" style="5" customWidth="1"/>
    <col min="13063" max="13063" width="21.140625" style="5" customWidth="1"/>
    <col min="13064" max="13066" width="11.42578125" style="5"/>
    <col min="13067" max="13067" width="27.42578125" style="5" customWidth="1"/>
    <col min="13068" max="13312" width="11.42578125" style="5"/>
    <col min="13313" max="13313" width="24.28515625" style="5" bestFit="1" customWidth="1"/>
    <col min="13314" max="13314" width="48.140625" style="5" customWidth="1"/>
    <col min="13315" max="13315" width="14.42578125" style="5" customWidth="1"/>
    <col min="13316" max="13316" width="10.85546875" style="5" bestFit="1" customWidth="1"/>
    <col min="13317" max="13318" width="16" style="5" customWidth="1"/>
    <col min="13319" max="13319" width="21.140625" style="5" customWidth="1"/>
    <col min="13320" max="13322" width="11.42578125" style="5"/>
    <col min="13323" max="13323" width="27.42578125" style="5" customWidth="1"/>
    <col min="13324" max="13568" width="11.42578125" style="5"/>
    <col min="13569" max="13569" width="24.28515625" style="5" bestFit="1" customWidth="1"/>
    <col min="13570" max="13570" width="48.140625" style="5" customWidth="1"/>
    <col min="13571" max="13571" width="14.42578125" style="5" customWidth="1"/>
    <col min="13572" max="13572" width="10.85546875" style="5" bestFit="1" customWidth="1"/>
    <col min="13573" max="13574" width="16" style="5" customWidth="1"/>
    <col min="13575" max="13575" width="21.140625" style="5" customWidth="1"/>
    <col min="13576" max="13578" width="11.42578125" style="5"/>
    <col min="13579" max="13579" width="27.42578125" style="5" customWidth="1"/>
    <col min="13580" max="13824" width="11.42578125" style="5"/>
    <col min="13825" max="13825" width="24.28515625" style="5" bestFit="1" customWidth="1"/>
    <col min="13826" max="13826" width="48.140625" style="5" customWidth="1"/>
    <col min="13827" max="13827" width="14.42578125" style="5" customWidth="1"/>
    <col min="13828" max="13828" width="10.85546875" style="5" bestFit="1" customWidth="1"/>
    <col min="13829" max="13830" width="16" style="5" customWidth="1"/>
    <col min="13831" max="13831" width="21.140625" style="5" customWidth="1"/>
    <col min="13832" max="13834" width="11.42578125" style="5"/>
    <col min="13835" max="13835" width="27.42578125" style="5" customWidth="1"/>
    <col min="13836" max="14080" width="11.42578125" style="5"/>
    <col min="14081" max="14081" width="24.28515625" style="5" bestFit="1" customWidth="1"/>
    <col min="14082" max="14082" width="48.140625" style="5" customWidth="1"/>
    <col min="14083" max="14083" width="14.42578125" style="5" customWidth="1"/>
    <col min="14084" max="14084" width="10.85546875" style="5" bestFit="1" customWidth="1"/>
    <col min="14085" max="14086" width="16" style="5" customWidth="1"/>
    <col min="14087" max="14087" width="21.140625" style="5" customWidth="1"/>
    <col min="14088" max="14090" width="11.42578125" style="5"/>
    <col min="14091" max="14091" width="27.42578125" style="5" customWidth="1"/>
    <col min="14092" max="14336" width="11.42578125" style="5"/>
    <col min="14337" max="14337" width="24.28515625" style="5" bestFit="1" customWidth="1"/>
    <col min="14338" max="14338" width="48.140625" style="5" customWidth="1"/>
    <col min="14339" max="14339" width="14.42578125" style="5" customWidth="1"/>
    <col min="14340" max="14340" width="10.85546875" style="5" bestFit="1" customWidth="1"/>
    <col min="14341" max="14342" width="16" style="5" customWidth="1"/>
    <col min="14343" max="14343" width="21.140625" style="5" customWidth="1"/>
    <col min="14344" max="14346" width="11.42578125" style="5"/>
    <col min="14347" max="14347" width="27.42578125" style="5" customWidth="1"/>
    <col min="14348" max="14592" width="11.42578125" style="5"/>
    <col min="14593" max="14593" width="24.28515625" style="5" bestFit="1" customWidth="1"/>
    <col min="14594" max="14594" width="48.140625" style="5" customWidth="1"/>
    <col min="14595" max="14595" width="14.42578125" style="5" customWidth="1"/>
    <col min="14596" max="14596" width="10.85546875" style="5" bestFit="1" customWidth="1"/>
    <col min="14597" max="14598" width="16" style="5" customWidth="1"/>
    <col min="14599" max="14599" width="21.140625" style="5" customWidth="1"/>
    <col min="14600" max="14602" width="11.42578125" style="5"/>
    <col min="14603" max="14603" width="27.42578125" style="5" customWidth="1"/>
    <col min="14604" max="14848" width="11.42578125" style="5"/>
    <col min="14849" max="14849" width="24.28515625" style="5" bestFit="1" customWidth="1"/>
    <col min="14850" max="14850" width="48.140625" style="5" customWidth="1"/>
    <col min="14851" max="14851" width="14.42578125" style="5" customWidth="1"/>
    <col min="14852" max="14852" width="10.85546875" style="5" bestFit="1" customWidth="1"/>
    <col min="14853" max="14854" width="16" style="5" customWidth="1"/>
    <col min="14855" max="14855" width="21.140625" style="5" customWidth="1"/>
    <col min="14856" max="14858" width="11.42578125" style="5"/>
    <col min="14859" max="14859" width="27.42578125" style="5" customWidth="1"/>
    <col min="14860" max="15104" width="11.42578125" style="5"/>
    <col min="15105" max="15105" width="24.28515625" style="5" bestFit="1" customWidth="1"/>
    <col min="15106" max="15106" width="48.140625" style="5" customWidth="1"/>
    <col min="15107" max="15107" width="14.42578125" style="5" customWidth="1"/>
    <col min="15108" max="15108" width="10.85546875" style="5" bestFit="1" customWidth="1"/>
    <col min="15109" max="15110" width="16" style="5" customWidth="1"/>
    <col min="15111" max="15111" width="21.140625" style="5" customWidth="1"/>
    <col min="15112" max="15114" width="11.42578125" style="5"/>
    <col min="15115" max="15115" width="27.42578125" style="5" customWidth="1"/>
    <col min="15116" max="15360" width="11.42578125" style="5"/>
    <col min="15361" max="15361" width="24.28515625" style="5" bestFit="1" customWidth="1"/>
    <col min="15362" max="15362" width="48.140625" style="5" customWidth="1"/>
    <col min="15363" max="15363" width="14.42578125" style="5" customWidth="1"/>
    <col min="15364" max="15364" width="10.85546875" style="5" bestFit="1" customWidth="1"/>
    <col min="15365" max="15366" width="16" style="5" customWidth="1"/>
    <col min="15367" max="15367" width="21.140625" style="5" customWidth="1"/>
    <col min="15368" max="15370" width="11.42578125" style="5"/>
    <col min="15371" max="15371" width="27.42578125" style="5" customWidth="1"/>
    <col min="15372" max="15616" width="11.42578125" style="5"/>
    <col min="15617" max="15617" width="24.28515625" style="5" bestFit="1" customWidth="1"/>
    <col min="15618" max="15618" width="48.140625" style="5" customWidth="1"/>
    <col min="15619" max="15619" width="14.42578125" style="5" customWidth="1"/>
    <col min="15620" max="15620" width="10.85546875" style="5" bestFit="1" customWidth="1"/>
    <col min="15621" max="15622" width="16" style="5" customWidth="1"/>
    <col min="15623" max="15623" width="21.140625" style="5" customWidth="1"/>
    <col min="15624" max="15626" width="11.42578125" style="5"/>
    <col min="15627" max="15627" width="27.42578125" style="5" customWidth="1"/>
    <col min="15628" max="15872" width="11.42578125" style="5"/>
    <col min="15873" max="15873" width="24.28515625" style="5" bestFit="1" customWidth="1"/>
    <col min="15874" max="15874" width="48.140625" style="5" customWidth="1"/>
    <col min="15875" max="15875" width="14.42578125" style="5" customWidth="1"/>
    <col min="15876" max="15876" width="10.85546875" style="5" bestFit="1" customWidth="1"/>
    <col min="15877" max="15878" width="16" style="5" customWidth="1"/>
    <col min="15879" max="15879" width="21.140625" style="5" customWidth="1"/>
    <col min="15880" max="15882" width="11.42578125" style="5"/>
    <col min="15883" max="15883" width="27.42578125" style="5" customWidth="1"/>
    <col min="15884" max="16128" width="11.42578125" style="5"/>
    <col min="16129" max="16129" width="24.28515625" style="5" bestFit="1" customWidth="1"/>
    <col min="16130" max="16130" width="48.140625" style="5" customWidth="1"/>
    <col min="16131" max="16131" width="14.42578125" style="5" customWidth="1"/>
    <col min="16132" max="16132" width="10.85546875" style="5" bestFit="1" customWidth="1"/>
    <col min="16133" max="16134" width="16" style="5" customWidth="1"/>
    <col min="16135" max="16135" width="21.140625" style="5" customWidth="1"/>
    <col min="16136" max="16138" width="11.42578125" style="5"/>
    <col min="16139" max="16139" width="27.42578125" style="5" customWidth="1"/>
    <col min="16140" max="16384" width="11.42578125" style="5"/>
  </cols>
  <sheetData>
    <row r="1" spans="1:11" ht="84" customHeight="1" thickTop="1" thickBot="1" x14ac:dyDescent="0.3">
      <c r="A1" s="139" t="s">
        <v>0</v>
      </c>
      <c r="B1" s="139" t="s">
        <v>1</v>
      </c>
      <c r="C1" s="139" t="s">
        <v>2</v>
      </c>
      <c r="D1" s="165" t="s">
        <v>3</v>
      </c>
      <c r="E1" s="225" t="s">
        <v>251</v>
      </c>
      <c r="F1" s="226"/>
      <c r="G1" s="226"/>
      <c r="H1" s="226"/>
      <c r="I1" s="226"/>
      <c r="J1" s="226"/>
      <c r="K1" s="226"/>
    </row>
    <row r="2" spans="1:11" ht="15" customHeight="1" thickTop="1" x14ac:dyDescent="0.25">
      <c r="A2" s="140"/>
      <c r="B2" s="140"/>
      <c r="C2" s="140"/>
      <c r="D2" s="166"/>
      <c r="E2" s="227" t="s">
        <v>5</v>
      </c>
      <c r="F2" s="228"/>
      <c r="G2" s="228"/>
      <c r="H2" s="228"/>
      <c r="I2" s="228"/>
      <c r="J2" s="229"/>
      <c r="K2" s="227" t="s">
        <v>6</v>
      </c>
    </row>
    <row r="3" spans="1:11" ht="15" customHeight="1" x14ac:dyDescent="0.25">
      <c r="A3" s="140"/>
      <c r="B3" s="140"/>
      <c r="C3" s="140"/>
      <c r="D3" s="166"/>
      <c r="E3" s="230"/>
      <c r="F3" s="231"/>
      <c r="G3" s="231"/>
      <c r="H3" s="231"/>
      <c r="I3" s="231"/>
      <c r="J3" s="232"/>
      <c r="K3" s="230"/>
    </row>
    <row r="4" spans="1:11" ht="15" customHeight="1" x14ac:dyDescent="0.25">
      <c r="A4" s="140"/>
      <c r="B4" s="140"/>
      <c r="C4" s="140"/>
      <c r="D4" s="166"/>
      <c r="E4" s="230"/>
      <c r="F4" s="231"/>
      <c r="G4" s="231"/>
      <c r="H4" s="231"/>
      <c r="I4" s="231"/>
      <c r="J4" s="232"/>
      <c r="K4" s="230"/>
    </row>
    <row r="5" spans="1:11" ht="15" customHeight="1" x14ac:dyDescent="0.25">
      <c r="A5" s="140"/>
      <c r="B5" s="140"/>
      <c r="C5" s="140"/>
      <c r="D5" s="166"/>
      <c r="E5" s="230"/>
      <c r="F5" s="231"/>
      <c r="G5" s="231"/>
      <c r="H5" s="231"/>
      <c r="I5" s="231"/>
      <c r="J5" s="232"/>
      <c r="K5" s="230"/>
    </row>
    <row r="6" spans="1:11" ht="15" customHeight="1" x14ac:dyDescent="0.25">
      <c r="A6" s="140"/>
      <c r="B6" s="140"/>
      <c r="C6" s="140"/>
      <c r="D6" s="166"/>
      <c r="E6" s="230"/>
      <c r="F6" s="231"/>
      <c r="G6" s="231"/>
      <c r="H6" s="231"/>
      <c r="I6" s="231"/>
      <c r="J6" s="232"/>
      <c r="K6" s="230"/>
    </row>
    <row r="7" spans="1:11" ht="15" customHeight="1" x14ac:dyDescent="0.25">
      <c r="A7" s="140"/>
      <c r="B7" s="140"/>
      <c r="C7" s="140"/>
      <c r="D7" s="166"/>
      <c r="E7" s="230"/>
      <c r="F7" s="231"/>
      <c r="G7" s="231"/>
      <c r="H7" s="231"/>
      <c r="I7" s="231"/>
      <c r="J7" s="232"/>
      <c r="K7" s="230"/>
    </row>
    <row r="8" spans="1:11" ht="15" customHeight="1" x14ac:dyDescent="0.25">
      <c r="A8" s="140"/>
      <c r="B8" s="140"/>
      <c r="C8" s="140"/>
      <c r="D8" s="166"/>
      <c r="E8" s="230"/>
      <c r="F8" s="231"/>
      <c r="G8" s="231"/>
      <c r="H8" s="231"/>
      <c r="I8" s="231"/>
      <c r="J8" s="232"/>
      <c r="K8" s="230"/>
    </row>
    <row r="9" spans="1:11" ht="15.75" customHeight="1" thickBot="1" x14ac:dyDescent="0.3">
      <c r="A9" s="140"/>
      <c r="B9" s="140"/>
      <c r="C9" s="140"/>
      <c r="D9" s="166"/>
      <c r="E9" s="230"/>
      <c r="F9" s="231"/>
      <c r="G9" s="233"/>
      <c r="H9" s="233"/>
      <c r="I9" s="233"/>
      <c r="J9" s="234"/>
      <c r="K9" s="235"/>
    </row>
    <row r="10" spans="1:11" ht="57.75" customHeight="1" thickTop="1" thickBot="1" x14ac:dyDescent="0.3">
      <c r="A10" s="141"/>
      <c r="B10" s="141"/>
      <c r="C10" s="140"/>
      <c r="D10" s="167"/>
      <c r="E10" s="236" t="s">
        <v>252</v>
      </c>
      <c r="F10" s="237"/>
      <c r="G10" s="236" t="s">
        <v>253</v>
      </c>
      <c r="H10" s="237"/>
      <c r="I10" s="236" t="s">
        <v>254</v>
      </c>
      <c r="J10" s="237"/>
      <c r="K10" s="238" t="s">
        <v>255</v>
      </c>
    </row>
    <row r="11" spans="1:11" ht="15.75" thickBot="1" x14ac:dyDescent="0.3">
      <c r="A11" s="93"/>
      <c r="B11" s="93"/>
      <c r="C11" s="141"/>
      <c r="D11" s="93" t="s">
        <v>9</v>
      </c>
      <c r="E11" s="93" t="s">
        <v>228</v>
      </c>
      <c r="F11" s="93" t="s">
        <v>229</v>
      </c>
      <c r="G11" s="93" t="s">
        <v>228</v>
      </c>
      <c r="H11" s="93" t="s">
        <v>229</v>
      </c>
      <c r="I11" s="93" t="s">
        <v>228</v>
      </c>
      <c r="J11" s="94" t="s">
        <v>229</v>
      </c>
      <c r="K11" s="239"/>
    </row>
    <row r="12" spans="1:11" x14ac:dyDescent="0.25">
      <c r="A12" s="11" t="s">
        <v>23</v>
      </c>
      <c r="B12" s="63" t="s">
        <v>24</v>
      </c>
      <c r="C12" s="4"/>
      <c r="D12" s="4"/>
      <c r="E12" s="82">
        <f>G12+I12</f>
        <v>886</v>
      </c>
      <c r="F12" s="119">
        <f>H12+J12</f>
        <v>920</v>
      </c>
      <c r="G12" s="82">
        <f>IFERROR(VLOOKUP($B12,[1]NUM4A!$G$3:$J$165,2,FALSE),0)</f>
        <v>685</v>
      </c>
      <c r="H12" s="119">
        <f>IFERROR(VLOOKUP($B12,[1]NUM4A!$G$3:$J$165,3,FALSE),0)</f>
        <v>712</v>
      </c>
      <c r="I12" s="82">
        <f>IFERROR(VLOOKUP($B12,[1]NUM4A!$R$3:$U$146,2,FALSE),0)</f>
        <v>201</v>
      </c>
      <c r="J12" s="119">
        <f>IFERROR(VLOOKUP($B12,[1]NUM4A!$R$3:$U$146,3,FALSE),0)</f>
        <v>208</v>
      </c>
      <c r="K12" s="120"/>
    </row>
    <row r="13" spans="1:11" x14ac:dyDescent="0.25">
      <c r="A13" s="11" t="s">
        <v>23</v>
      </c>
      <c r="B13" s="63" t="s">
        <v>25</v>
      </c>
      <c r="C13" s="4"/>
      <c r="D13" s="4"/>
      <c r="E13" s="82">
        <f t="shared" ref="E13:E25" si="0">G13+I13</f>
        <v>494</v>
      </c>
      <c r="F13" s="119">
        <f t="shared" ref="F13:F25" si="1">H13+J13</f>
        <v>516</v>
      </c>
      <c r="G13" s="82">
        <f>IFERROR(VLOOKUP($B13,[1]NUM4A!$G$3:$J$165,2,FALSE),0)</f>
        <v>403</v>
      </c>
      <c r="H13" s="119">
        <f>IFERROR(VLOOKUP($B13,[1]NUM4A!$G$3:$J$165,3,FALSE),0)</f>
        <v>456</v>
      </c>
      <c r="I13" s="82">
        <f>IFERROR(VLOOKUP($B13,[1]NUM4A!$R$3:$U$146,2,FALSE),0)</f>
        <v>91</v>
      </c>
      <c r="J13" s="119">
        <f>IFERROR(VLOOKUP($B13,[1]NUM4A!$R$3:$U$146,3,FALSE),0)</f>
        <v>60</v>
      </c>
      <c r="K13" s="120"/>
    </row>
    <row r="14" spans="1:11" x14ac:dyDescent="0.25">
      <c r="A14" s="11" t="s">
        <v>23</v>
      </c>
      <c r="B14" s="63" t="s">
        <v>26</v>
      </c>
      <c r="C14" s="4"/>
      <c r="D14" s="4"/>
      <c r="E14" s="82">
        <f t="shared" si="0"/>
        <v>562</v>
      </c>
      <c r="F14" s="119">
        <f t="shared" si="1"/>
        <v>595</v>
      </c>
      <c r="G14" s="82">
        <f>IFERROR(VLOOKUP($B14,[1]NUM4A!$G$3:$J$165,2,FALSE),0)</f>
        <v>463</v>
      </c>
      <c r="H14" s="119">
        <f>IFERROR(VLOOKUP($B14,[1]NUM4A!$G$3:$J$165,3,FALSE),0)</f>
        <v>514</v>
      </c>
      <c r="I14" s="82">
        <f>IFERROR(VLOOKUP($B14,[1]NUM4A!$R$3:$U$146,2,FALSE),0)</f>
        <v>99</v>
      </c>
      <c r="J14" s="119">
        <f>IFERROR(VLOOKUP($B14,[1]NUM4A!$R$3:$U$146,3,FALSE),0)</f>
        <v>81</v>
      </c>
      <c r="K14" s="120"/>
    </row>
    <row r="15" spans="1:11" x14ac:dyDescent="0.25">
      <c r="A15" s="11" t="s">
        <v>23</v>
      </c>
      <c r="B15" s="63" t="s">
        <v>27</v>
      </c>
      <c r="C15" s="4"/>
      <c r="D15" s="4"/>
      <c r="E15" s="82">
        <f t="shared" si="0"/>
        <v>912</v>
      </c>
      <c r="F15" s="119">
        <f t="shared" si="1"/>
        <v>778</v>
      </c>
      <c r="G15" s="82">
        <f>IFERROR(VLOOKUP($B15,[1]NUM4A!$G$3:$J$165,2,FALSE),0)</f>
        <v>759</v>
      </c>
      <c r="H15" s="119">
        <f>IFERROR(VLOOKUP($B15,[1]NUM4A!$G$3:$J$165,3,FALSE),0)</f>
        <v>644</v>
      </c>
      <c r="I15" s="82">
        <f>IFERROR(VLOOKUP($B15,[1]NUM4A!$R$3:$U$146,2,FALSE),0)</f>
        <v>153</v>
      </c>
      <c r="J15" s="119">
        <f>IFERROR(VLOOKUP($B15,[1]NUM4A!$R$3:$U$146,3,FALSE),0)</f>
        <v>134</v>
      </c>
      <c r="K15" s="120"/>
    </row>
    <row r="16" spans="1:11" x14ac:dyDescent="0.25">
      <c r="A16" s="11" t="s">
        <v>23</v>
      </c>
      <c r="B16" s="63" t="s">
        <v>28</v>
      </c>
      <c r="C16" s="7"/>
      <c r="D16" s="4"/>
      <c r="E16" s="82">
        <f t="shared" si="0"/>
        <v>557</v>
      </c>
      <c r="F16" s="119">
        <f t="shared" si="1"/>
        <v>470</v>
      </c>
      <c r="G16" s="82">
        <f>IFERROR(VLOOKUP($B16,[1]NUM4A!$G$3:$J$165,2,FALSE),0)</f>
        <v>494</v>
      </c>
      <c r="H16" s="119">
        <f>IFERROR(VLOOKUP($B16,[1]NUM4A!$G$3:$J$165,3,FALSE),0)</f>
        <v>410</v>
      </c>
      <c r="I16" s="82">
        <f>IFERROR(VLOOKUP($B16,[1]NUM4A!$R$3:$U$146,2,FALSE),0)</f>
        <v>63</v>
      </c>
      <c r="J16" s="119">
        <f>IFERROR(VLOOKUP($B16,[1]NUM4A!$R$3:$U$146,3,FALSE),0)</f>
        <v>60</v>
      </c>
      <c r="K16" s="120"/>
    </row>
    <row r="17" spans="1:11" x14ac:dyDescent="0.25">
      <c r="A17" s="11" t="s">
        <v>23</v>
      </c>
      <c r="B17" s="63" t="s">
        <v>29</v>
      </c>
      <c r="C17" s="4"/>
      <c r="D17" s="4"/>
      <c r="E17" s="82">
        <f t="shared" si="0"/>
        <v>376</v>
      </c>
      <c r="F17" s="119">
        <f t="shared" si="1"/>
        <v>464</v>
      </c>
      <c r="G17" s="82">
        <f>IFERROR(VLOOKUP($B17,[1]NUM4A!$G$3:$J$165,2,FALSE),0)</f>
        <v>348</v>
      </c>
      <c r="H17" s="119">
        <f>IFERROR(VLOOKUP($B17,[1]NUM4A!$G$3:$J$165,3,FALSE),0)</f>
        <v>416</v>
      </c>
      <c r="I17" s="82">
        <f>IFERROR(VLOOKUP($B17,[1]NUM4A!$R$3:$U$146,2,FALSE),0)</f>
        <v>28</v>
      </c>
      <c r="J17" s="119">
        <f>IFERROR(VLOOKUP($B17,[1]NUM4A!$R$3:$U$146,3,FALSE),0)</f>
        <v>48</v>
      </c>
      <c r="K17" s="120"/>
    </row>
    <row r="18" spans="1:11" x14ac:dyDescent="0.25">
      <c r="A18" s="11" t="s">
        <v>23</v>
      </c>
      <c r="B18" s="63" t="s">
        <v>30</v>
      </c>
      <c r="C18" s="4"/>
      <c r="D18" s="4"/>
      <c r="E18" s="82">
        <f t="shared" si="0"/>
        <v>75</v>
      </c>
      <c r="F18" s="119">
        <f t="shared" si="1"/>
        <v>78</v>
      </c>
      <c r="G18" s="82">
        <f>IFERROR(VLOOKUP($B18,[1]NUM4A!$G$3:$J$165,2,FALSE),0)</f>
        <v>61</v>
      </c>
      <c r="H18" s="119">
        <f>IFERROR(VLOOKUP($B18,[1]NUM4A!$G$3:$J$165,3,FALSE),0)</f>
        <v>70</v>
      </c>
      <c r="I18" s="82">
        <f>IFERROR(VLOOKUP($B18,[1]NUM4A!$R$3:$U$146,2,FALSE),0)</f>
        <v>14</v>
      </c>
      <c r="J18" s="119">
        <f>IFERROR(VLOOKUP($B18,[1]NUM4A!$R$3:$U$146,3,FALSE),0)</f>
        <v>8</v>
      </c>
      <c r="K18" s="120"/>
    </row>
    <row r="19" spans="1:11" x14ac:dyDescent="0.25">
      <c r="A19" s="11" t="s">
        <v>23</v>
      </c>
      <c r="B19" s="63" t="s">
        <v>31</v>
      </c>
      <c r="C19" s="4"/>
      <c r="D19" s="4"/>
      <c r="E19" s="82">
        <f t="shared" si="0"/>
        <v>11</v>
      </c>
      <c r="F19" s="119">
        <f t="shared" si="1"/>
        <v>8</v>
      </c>
      <c r="G19" s="82">
        <f>IFERROR(VLOOKUP($B19,[1]NUM4A!$G$3:$J$165,2,FALSE),0)</f>
        <v>8</v>
      </c>
      <c r="H19" s="119">
        <f>IFERROR(VLOOKUP($B19,[1]NUM4A!$G$3:$J$165,3,FALSE),0)</f>
        <v>6</v>
      </c>
      <c r="I19" s="82">
        <f>IFERROR(VLOOKUP($B19,[1]NUM4A!$R$3:$U$146,2,FALSE),0)</f>
        <v>3</v>
      </c>
      <c r="J19" s="119">
        <f>IFERROR(VLOOKUP($B19,[1]NUM4A!$R$3:$U$146,3,FALSE),0)</f>
        <v>2</v>
      </c>
      <c r="K19" s="120"/>
    </row>
    <row r="20" spans="1:11" x14ac:dyDescent="0.25">
      <c r="A20" s="11" t="s">
        <v>23</v>
      </c>
      <c r="B20" s="63" t="s">
        <v>32</v>
      </c>
      <c r="C20" s="4"/>
      <c r="D20" s="4"/>
      <c r="E20" s="82">
        <f t="shared" si="0"/>
        <v>22</v>
      </c>
      <c r="F20" s="119">
        <f t="shared" si="1"/>
        <v>14</v>
      </c>
      <c r="G20" s="82">
        <f>IFERROR(VLOOKUP($B20,[1]NUM4A!$G$3:$J$165,2,FALSE),0)</f>
        <v>18</v>
      </c>
      <c r="H20" s="119">
        <f>IFERROR(VLOOKUP($B20,[1]NUM4A!$G$3:$J$165,3,FALSE),0)</f>
        <v>11</v>
      </c>
      <c r="I20" s="82">
        <f>IFERROR(VLOOKUP($B20,[1]NUM4A!$R$3:$U$146,2,FALSE),0)</f>
        <v>4</v>
      </c>
      <c r="J20" s="119">
        <f>IFERROR(VLOOKUP($B20,[1]NUM4A!$R$3:$U$146,3,FALSE),0)</f>
        <v>3</v>
      </c>
      <c r="K20" s="120"/>
    </row>
    <row r="21" spans="1:11" x14ac:dyDescent="0.25">
      <c r="A21" s="11" t="s">
        <v>23</v>
      </c>
      <c r="B21" s="63" t="s">
        <v>33</v>
      </c>
      <c r="C21" s="8"/>
      <c r="D21" s="4"/>
      <c r="E21" s="82">
        <f t="shared" si="0"/>
        <v>12</v>
      </c>
      <c r="F21" s="119">
        <f t="shared" si="1"/>
        <v>11</v>
      </c>
      <c r="G21" s="82">
        <f>IFERROR(VLOOKUP($B21,[1]NUM4A!$G$3:$J$165,2,FALSE),0)</f>
        <v>10</v>
      </c>
      <c r="H21" s="119">
        <f>IFERROR(VLOOKUP($B21,[1]NUM4A!$G$3:$J$165,3,FALSE),0)</f>
        <v>11</v>
      </c>
      <c r="I21" s="82">
        <f>IFERROR(VLOOKUP($B21,[1]NUM4A!$R$3:$U$146,2,FALSE),0)</f>
        <v>2</v>
      </c>
      <c r="J21" s="119">
        <f>IFERROR(VLOOKUP($B21,[1]NUM4A!$R$3:$U$146,3,FALSE),0)</f>
        <v>0</v>
      </c>
      <c r="K21" s="120"/>
    </row>
    <row r="22" spans="1:11" x14ac:dyDescent="0.25">
      <c r="A22" s="11" t="s">
        <v>23</v>
      </c>
      <c r="B22" s="63" t="s">
        <v>34</v>
      </c>
      <c r="C22" s="4"/>
      <c r="D22" s="4"/>
      <c r="E22" s="82">
        <f t="shared" si="0"/>
        <v>75</v>
      </c>
      <c r="F22" s="119">
        <f t="shared" si="1"/>
        <v>66</v>
      </c>
      <c r="G22" s="82">
        <f>IFERROR(VLOOKUP($B22,[1]NUM4A!$G$3:$J$165,2,FALSE),0)</f>
        <v>61</v>
      </c>
      <c r="H22" s="119">
        <f>IFERROR(VLOOKUP($B22,[1]NUM4A!$G$3:$J$165,3,FALSE),0)</f>
        <v>52</v>
      </c>
      <c r="I22" s="82">
        <f>IFERROR(VLOOKUP($B22,[1]NUM4A!$R$3:$U$146,2,FALSE),0)</f>
        <v>14</v>
      </c>
      <c r="J22" s="119">
        <f>IFERROR(VLOOKUP($B22,[1]NUM4A!$R$3:$U$146,3,FALSE),0)</f>
        <v>14</v>
      </c>
      <c r="K22" s="120"/>
    </row>
    <row r="23" spans="1:11" x14ac:dyDescent="0.25">
      <c r="A23" s="11" t="s">
        <v>23</v>
      </c>
      <c r="B23" s="63" t="s">
        <v>35</v>
      </c>
      <c r="C23" s="4"/>
      <c r="D23" s="4"/>
      <c r="E23" s="82">
        <f t="shared" si="0"/>
        <v>17</v>
      </c>
      <c r="F23" s="119">
        <f t="shared" si="1"/>
        <v>48</v>
      </c>
      <c r="G23" s="82">
        <f>IFERROR(VLOOKUP($B23,[1]NUM4A!$G$3:$J$165,2,FALSE),0)</f>
        <v>16</v>
      </c>
      <c r="H23" s="119">
        <f>IFERROR(VLOOKUP($B23,[1]NUM4A!$G$3:$J$165,3,FALSE),0)</f>
        <v>44</v>
      </c>
      <c r="I23" s="82">
        <f>IFERROR(VLOOKUP($B23,[1]NUM4A!$R$3:$U$146,2,FALSE),0)</f>
        <v>1</v>
      </c>
      <c r="J23" s="119">
        <f>IFERROR(VLOOKUP($B23,[1]NUM4A!$R$3:$U$146,3,FALSE),0)</f>
        <v>4</v>
      </c>
      <c r="K23" s="120"/>
    </row>
    <row r="24" spans="1:11" x14ac:dyDescent="0.25">
      <c r="A24" s="11" t="s">
        <v>23</v>
      </c>
      <c r="B24" s="63" t="s">
        <v>36</v>
      </c>
      <c r="C24" s="4"/>
      <c r="D24" s="4"/>
      <c r="E24" s="82">
        <f t="shared" si="0"/>
        <v>95</v>
      </c>
      <c r="F24" s="119">
        <f t="shared" si="1"/>
        <v>112</v>
      </c>
      <c r="G24" s="82">
        <f>IFERROR(VLOOKUP($B24,[1]NUM4A!$G$3:$J$165,2,FALSE),0)</f>
        <v>88</v>
      </c>
      <c r="H24" s="119">
        <f>IFERROR(VLOOKUP($B24,[1]NUM4A!$G$3:$J$165,3,FALSE),0)</f>
        <v>107</v>
      </c>
      <c r="I24" s="82">
        <f>IFERROR(VLOOKUP($B24,[1]NUM4A!$R$3:$U$146,2,FALSE),0)</f>
        <v>7</v>
      </c>
      <c r="J24" s="119">
        <f>IFERROR(VLOOKUP($B24,[1]NUM4A!$R$3:$U$146,3,FALSE),0)</f>
        <v>5</v>
      </c>
      <c r="K24" s="120"/>
    </row>
    <row r="25" spans="1:11" x14ac:dyDescent="0.25">
      <c r="A25" s="2" t="s">
        <v>23</v>
      </c>
      <c r="B25" s="3" t="s">
        <v>37</v>
      </c>
      <c r="C25" s="4"/>
      <c r="D25" s="4"/>
      <c r="E25" s="82">
        <f t="shared" si="0"/>
        <v>18</v>
      </c>
      <c r="F25" s="119">
        <f t="shared" si="1"/>
        <v>38</v>
      </c>
      <c r="G25" s="82">
        <f>IFERROR(VLOOKUP($B25,[1]NUM4A!$G$3:$J$165,2,FALSE),0)</f>
        <v>17</v>
      </c>
      <c r="H25" s="119">
        <f>IFERROR(VLOOKUP($B25,[1]NUM4A!$G$3:$J$165,3,FALSE),0)</f>
        <v>37</v>
      </c>
      <c r="I25" s="82">
        <f>IFERROR(VLOOKUP($B25,[1]NUM4A!$R$3:$U$146,2,FALSE),0)</f>
        <v>1</v>
      </c>
      <c r="J25" s="119">
        <f>IFERROR(VLOOKUP($B25,[1]NUM4A!$R$3:$U$146,3,FALSE),0)</f>
        <v>1</v>
      </c>
      <c r="K25" s="120"/>
    </row>
    <row r="26" spans="1:11" x14ac:dyDescent="0.25">
      <c r="A26" s="137" t="s">
        <v>230</v>
      </c>
      <c r="B26" s="138"/>
      <c r="C26" s="57">
        <f>D26/'Metas Muni'!L5</f>
        <v>0.84702010592893506</v>
      </c>
      <c r="D26" s="58">
        <f>F26/K26</f>
        <v>0.21175502648223377</v>
      </c>
      <c r="E26" s="121">
        <f t="shared" ref="E26:J26" si="2">SUM(E12:E25)</f>
        <v>4112</v>
      </c>
      <c r="F26" s="121">
        <f t="shared" si="2"/>
        <v>4118</v>
      </c>
      <c r="G26" s="121">
        <f t="shared" si="2"/>
        <v>3431</v>
      </c>
      <c r="H26" s="121">
        <f t="shared" si="2"/>
        <v>3490</v>
      </c>
      <c r="I26" s="121">
        <f t="shared" si="2"/>
        <v>681</v>
      </c>
      <c r="J26" s="121">
        <f t="shared" si="2"/>
        <v>628</v>
      </c>
      <c r="K26" s="121">
        <v>19447</v>
      </c>
    </row>
    <row r="27" spans="1:11" x14ac:dyDescent="0.25">
      <c r="A27" s="11" t="s">
        <v>39</v>
      </c>
      <c r="B27" s="63" t="s">
        <v>40</v>
      </c>
      <c r="C27" s="4"/>
      <c r="D27" s="4"/>
      <c r="E27" s="82">
        <f t="shared" ref="E27:E39" si="3">G27+I27</f>
        <v>652</v>
      </c>
      <c r="F27" s="119">
        <f t="shared" ref="F27:F39" si="4">H27+J27</f>
        <v>685</v>
      </c>
      <c r="G27" s="82">
        <f>IFERROR(VLOOKUP($B27,[1]NUM4A!$G$3:$J$165,2,FALSE),0)</f>
        <v>516</v>
      </c>
      <c r="H27" s="119">
        <f>IFERROR(VLOOKUP($B27,[1]NUM4A!$G$3:$J$165,3,FALSE),0)</f>
        <v>559</v>
      </c>
      <c r="I27" s="82">
        <f>IFERROR(VLOOKUP($B27,[1]NUM4A!$R$3:$U$146,2,FALSE),0)</f>
        <v>136</v>
      </c>
      <c r="J27" s="119">
        <f>IFERROR(VLOOKUP($B27,[1]NUM4A!$R$3:$U$146,3,FALSE),0)</f>
        <v>126</v>
      </c>
      <c r="K27" s="120"/>
    </row>
    <row r="28" spans="1:11" x14ac:dyDescent="0.25">
      <c r="A28" s="11" t="s">
        <v>39</v>
      </c>
      <c r="B28" s="63" t="s">
        <v>41</v>
      </c>
      <c r="C28" s="4"/>
      <c r="D28" s="4"/>
      <c r="E28" s="82">
        <f t="shared" si="3"/>
        <v>555</v>
      </c>
      <c r="F28" s="119">
        <f t="shared" si="4"/>
        <v>624</v>
      </c>
      <c r="G28" s="82">
        <f>IFERROR(VLOOKUP($B28,[1]NUM4A!$G$3:$J$165,2,FALSE),0)</f>
        <v>462</v>
      </c>
      <c r="H28" s="119">
        <f>IFERROR(VLOOKUP($B28,[1]NUM4A!$G$3:$J$165,3,FALSE),0)</f>
        <v>528</v>
      </c>
      <c r="I28" s="82">
        <f>IFERROR(VLOOKUP($B28,[1]NUM4A!$R$3:$U$146,2,FALSE),0)</f>
        <v>93</v>
      </c>
      <c r="J28" s="119">
        <f>IFERROR(VLOOKUP($B28,[1]NUM4A!$R$3:$U$146,3,FALSE),0)</f>
        <v>96</v>
      </c>
      <c r="K28" s="120"/>
    </row>
    <row r="29" spans="1:11" x14ac:dyDescent="0.25">
      <c r="A29" s="11" t="s">
        <v>39</v>
      </c>
      <c r="B29" s="63" t="s">
        <v>42</v>
      </c>
      <c r="C29" s="4"/>
      <c r="D29" s="4"/>
      <c r="E29" s="82">
        <f t="shared" si="3"/>
        <v>2276</v>
      </c>
      <c r="F29" s="119">
        <f t="shared" si="4"/>
        <v>1352</v>
      </c>
      <c r="G29" s="82">
        <f>IFERROR(VLOOKUP($B29,[1]NUM4A!$G$3:$J$165,2,FALSE),0)</f>
        <v>2055</v>
      </c>
      <c r="H29" s="119">
        <f>IFERROR(VLOOKUP($B29,[1]NUM4A!$G$3:$J$165,3,FALSE),0)</f>
        <v>1175</v>
      </c>
      <c r="I29" s="82">
        <f>IFERROR(VLOOKUP($B29,[1]NUM4A!$R$3:$U$146,2,FALSE),0)</f>
        <v>221</v>
      </c>
      <c r="J29" s="119">
        <f>IFERROR(VLOOKUP($B29,[1]NUM4A!$R$3:$U$146,3,FALSE),0)</f>
        <v>177</v>
      </c>
      <c r="K29" s="120"/>
    </row>
    <row r="30" spans="1:11" x14ac:dyDescent="0.25">
      <c r="A30" s="11" t="s">
        <v>39</v>
      </c>
      <c r="B30" s="63" t="s">
        <v>43</v>
      </c>
      <c r="C30" s="4"/>
      <c r="D30" s="4"/>
      <c r="E30" s="82">
        <f t="shared" si="3"/>
        <v>152</v>
      </c>
      <c r="F30" s="119">
        <f t="shared" si="4"/>
        <v>188</v>
      </c>
      <c r="G30" s="82">
        <f>IFERROR(VLOOKUP($B30,[1]NUM4A!$G$3:$J$165,2,FALSE),0)</f>
        <v>130</v>
      </c>
      <c r="H30" s="119">
        <f>IFERROR(VLOOKUP($B30,[1]NUM4A!$G$3:$J$165,3,FALSE),0)</f>
        <v>188</v>
      </c>
      <c r="I30" s="82">
        <f>IFERROR(VLOOKUP($B30,[1]NUM4A!$R$3:$U$146,2,FALSE),0)</f>
        <v>22</v>
      </c>
      <c r="J30" s="119">
        <f>IFERROR(VLOOKUP($B30,[1]NUM4A!$R$3:$U$146,3,FALSE),0)</f>
        <v>0</v>
      </c>
      <c r="K30" s="120"/>
    </row>
    <row r="31" spans="1:11" x14ac:dyDescent="0.25">
      <c r="A31" s="11" t="s">
        <v>39</v>
      </c>
      <c r="B31" s="63" t="s">
        <v>44</v>
      </c>
      <c r="C31" s="4"/>
      <c r="D31" s="4"/>
      <c r="E31" s="82">
        <f t="shared" si="3"/>
        <v>1526</v>
      </c>
      <c r="F31" s="119">
        <f t="shared" si="4"/>
        <v>1532</v>
      </c>
      <c r="G31" s="82">
        <f>IFERROR(VLOOKUP($B31,[1]NUM4A!$G$3:$J$165,2,FALSE),0)</f>
        <v>1285</v>
      </c>
      <c r="H31" s="119">
        <f>IFERROR(VLOOKUP($B31,[1]NUM4A!$G$3:$J$165,3,FALSE),0)</f>
        <v>1278</v>
      </c>
      <c r="I31" s="82">
        <f>IFERROR(VLOOKUP($B31,[1]NUM4A!$R$3:$U$146,2,FALSE),0)</f>
        <v>241</v>
      </c>
      <c r="J31" s="119">
        <f>IFERROR(VLOOKUP($B31,[1]NUM4A!$R$3:$U$146,3,FALSE),0)</f>
        <v>254</v>
      </c>
      <c r="K31" s="120"/>
    </row>
    <row r="32" spans="1:11" x14ac:dyDescent="0.25">
      <c r="A32" s="11" t="s">
        <v>39</v>
      </c>
      <c r="B32" s="63" t="s">
        <v>45</v>
      </c>
      <c r="C32" s="4"/>
      <c r="D32" s="4"/>
      <c r="E32" s="82">
        <f t="shared" si="3"/>
        <v>6</v>
      </c>
      <c r="F32" s="119">
        <f t="shared" si="4"/>
        <v>0</v>
      </c>
      <c r="G32" s="82">
        <f>IFERROR(VLOOKUP($B32,[1]NUM4A!$G$3:$J$165,2,FALSE),0)</f>
        <v>6</v>
      </c>
      <c r="H32" s="119">
        <f>IFERROR(VLOOKUP($B32,[1]NUM4A!$G$3:$J$165,3,FALSE),0)</f>
        <v>0</v>
      </c>
      <c r="I32" s="82">
        <f>IFERROR(VLOOKUP($B32,[1]NUM4A!$R$3:$U$146,2,FALSE),0)</f>
        <v>0</v>
      </c>
      <c r="J32" s="119">
        <f>IFERROR(VLOOKUP($B32,[1]NUM4A!$R$3:$U$146,3,FALSE),0)</f>
        <v>0</v>
      </c>
      <c r="K32" s="120"/>
    </row>
    <row r="33" spans="1:11" x14ac:dyDescent="0.25">
      <c r="A33" s="11" t="s">
        <v>39</v>
      </c>
      <c r="B33" s="63" t="s">
        <v>46</v>
      </c>
      <c r="C33" s="4"/>
      <c r="D33" s="4"/>
      <c r="E33" s="82">
        <f t="shared" si="3"/>
        <v>66</v>
      </c>
      <c r="F33" s="119">
        <f t="shared" si="4"/>
        <v>62</v>
      </c>
      <c r="G33" s="82">
        <f>IFERROR(VLOOKUP($B33,[1]NUM4A!$G$3:$J$165,2,FALSE),0)</f>
        <v>58</v>
      </c>
      <c r="H33" s="119">
        <f>IFERROR(VLOOKUP($B33,[1]NUM4A!$G$3:$J$165,3,FALSE),0)</f>
        <v>53</v>
      </c>
      <c r="I33" s="82">
        <f>IFERROR(VLOOKUP($B33,[1]NUM4A!$R$3:$U$146,2,FALSE),0)</f>
        <v>8</v>
      </c>
      <c r="J33" s="119">
        <f>IFERROR(VLOOKUP($B33,[1]NUM4A!$R$3:$U$146,3,FALSE),0)</f>
        <v>9</v>
      </c>
      <c r="K33" s="120"/>
    </row>
    <row r="34" spans="1:11" x14ac:dyDescent="0.25">
      <c r="A34" s="11" t="s">
        <v>39</v>
      </c>
      <c r="B34" s="63" t="s">
        <v>47</v>
      </c>
      <c r="C34" s="4"/>
      <c r="D34" s="4"/>
      <c r="E34" s="82">
        <f t="shared" si="3"/>
        <v>177</v>
      </c>
      <c r="F34" s="119">
        <f t="shared" si="4"/>
        <v>0</v>
      </c>
      <c r="G34" s="82">
        <f>IFERROR(VLOOKUP($B34,[1]NUM4A!$G$3:$J$165,2,FALSE),0)</f>
        <v>150</v>
      </c>
      <c r="H34" s="119">
        <f>IFERROR(VLOOKUP($B34,[1]NUM4A!$G$3:$J$165,3,FALSE),0)</f>
        <v>0</v>
      </c>
      <c r="I34" s="82">
        <f>IFERROR(VLOOKUP($B34,[1]NUM4A!$R$3:$U$146,2,FALSE),0)</f>
        <v>27</v>
      </c>
      <c r="J34" s="119">
        <f>IFERROR(VLOOKUP($B34,[1]NUM4A!$R$3:$U$146,3,FALSE),0)</f>
        <v>0</v>
      </c>
      <c r="K34" s="120"/>
    </row>
    <row r="35" spans="1:11" x14ac:dyDescent="0.25">
      <c r="A35" s="11" t="s">
        <v>39</v>
      </c>
      <c r="B35" s="63" t="s">
        <v>48</v>
      </c>
      <c r="C35" s="4"/>
      <c r="D35" s="4"/>
      <c r="E35" s="82">
        <f t="shared" si="3"/>
        <v>18</v>
      </c>
      <c r="F35" s="119">
        <f t="shared" si="4"/>
        <v>17</v>
      </c>
      <c r="G35" s="82">
        <f>IFERROR(VLOOKUP($B35,[1]NUM4A!$G$3:$J$165,2,FALSE),0)</f>
        <v>17</v>
      </c>
      <c r="H35" s="119">
        <f>IFERROR(VLOOKUP($B35,[1]NUM4A!$G$3:$J$165,3,FALSE),0)</f>
        <v>17</v>
      </c>
      <c r="I35" s="82">
        <f>IFERROR(VLOOKUP($B35,[1]NUM4A!$R$3:$U$146,2,FALSE),0)</f>
        <v>1</v>
      </c>
      <c r="J35" s="119">
        <f>IFERROR(VLOOKUP($B35,[1]NUM4A!$R$3:$U$146,3,FALSE),0)</f>
        <v>0</v>
      </c>
      <c r="K35" s="120"/>
    </row>
    <row r="36" spans="1:11" x14ac:dyDescent="0.25">
      <c r="A36" s="11" t="s">
        <v>39</v>
      </c>
      <c r="B36" s="63" t="s">
        <v>49</v>
      </c>
      <c r="C36" s="4"/>
      <c r="D36" s="4"/>
      <c r="E36" s="82">
        <f t="shared" si="3"/>
        <v>87</v>
      </c>
      <c r="F36" s="119">
        <f t="shared" si="4"/>
        <v>92</v>
      </c>
      <c r="G36" s="82">
        <f>IFERROR(VLOOKUP($B36,[1]NUM4A!$G$3:$J$165,2,FALSE),0)</f>
        <v>83</v>
      </c>
      <c r="H36" s="119">
        <f>IFERROR(VLOOKUP($B36,[1]NUM4A!$G$3:$J$165,3,FALSE),0)</f>
        <v>87</v>
      </c>
      <c r="I36" s="82">
        <f>IFERROR(VLOOKUP($B36,[1]NUM4A!$R$3:$U$146,2,FALSE),0)</f>
        <v>4</v>
      </c>
      <c r="J36" s="119">
        <f>IFERROR(VLOOKUP($B36,[1]NUM4A!$R$3:$U$146,3,FALSE),0)</f>
        <v>5</v>
      </c>
      <c r="K36" s="120"/>
    </row>
    <row r="37" spans="1:11" x14ac:dyDescent="0.25">
      <c r="A37" s="11" t="s">
        <v>39</v>
      </c>
      <c r="B37" s="3" t="s">
        <v>50</v>
      </c>
      <c r="C37" s="4"/>
      <c r="D37" s="4"/>
      <c r="E37" s="82">
        <f t="shared" si="3"/>
        <v>79</v>
      </c>
      <c r="F37" s="119">
        <f t="shared" si="4"/>
        <v>71</v>
      </c>
      <c r="G37" s="82">
        <f>IFERROR(VLOOKUP($B37,[1]NUM4A!$G$3:$J$165,2,FALSE),0)</f>
        <v>71</v>
      </c>
      <c r="H37" s="119">
        <f>IFERROR(VLOOKUP($B37,[1]NUM4A!$G$3:$J$165,3,FALSE),0)</f>
        <v>62</v>
      </c>
      <c r="I37" s="82">
        <f>IFERROR(VLOOKUP($B37,[1]NUM4A!$R$3:$U$146,2,FALSE),0)</f>
        <v>8</v>
      </c>
      <c r="J37" s="119">
        <f>IFERROR(VLOOKUP($B37,[1]NUM4A!$R$3:$U$146,3,FALSE),0)</f>
        <v>9</v>
      </c>
      <c r="K37" s="120"/>
    </row>
    <row r="38" spans="1:11" x14ac:dyDescent="0.25">
      <c r="A38" s="11" t="s">
        <v>39</v>
      </c>
      <c r="B38" s="2" t="s">
        <v>301</v>
      </c>
      <c r="C38" s="4"/>
      <c r="D38" s="4"/>
      <c r="E38" s="82">
        <f t="shared" si="3"/>
        <v>0</v>
      </c>
      <c r="F38" s="119">
        <f t="shared" si="4"/>
        <v>69</v>
      </c>
      <c r="G38" s="82">
        <f>IFERROR(VLOOKUP($B38,[1]NUM4A!$G$3:$J$165,2,FALSE),0)</f>
        <v>0</v>
      </c>
      <c r="H38" s="119">
        <f>IFERROR(VLOOKUP($B38,[1]NUM4A!$G$3:$J$165,3,FALSE),0)</f>
        <v>60</v>
      </c>
      <c r="I38" s="82">
        <f>IFERROR(VLOOKUP($B38,[1]NUM4A!$R$3:$U$146,2,FALSE),0)</f>
        <v>0</v>
      </c>
      <c r="J38" s="119">
        <f>IFERROR(VLOOKUP($B38,[1]NUM4A!$R$3:$U$146,3,FALSE),0)</f>
        <v>9</v>
      </c>
      <c r="K38" s="120"/>
    </row>
    <row r="39" spans="1:11" x14ac:dyDescent="0.25">
      <c r="A39" s="11" t="s">
        <v>39</v>
      </c>
      <c r="B39" s="2" t="s">
        <v>302</v>
      </c>
      <c r="C39" s="4"/>
      <c r="D39" s="4"/>
      <c r="E39" s="82">
        <f t="shared" si="3"/>
        <v>0</v>
      </c>
      <c r="F39" s="119">
        <f t="shared" si="4"/>
        <v>127</v>
      </c>
      <c r="G39" s="82">
        <f>IFERROR(VLOOKUP($B39,[1]NUM4A!$G$3:$J$165,2,FALSE),0)</f>
        <v>0</v>
      </c>
      <c r="H39" s="119">
        <f>IFERROR(VLOOKUP($B39,[1]NUM4A!$G$3:$J$165,3,FALSE),0)</f>
        <v>107</v>
      </c>
      <c r="I39" s="82">
        <f>IFERROR(VLOOKUP($B39,[1]NUM4A!$R$3:$U$146,2,FALSE),0)</f>
        <v>0</v>
      </c>
      <c r="J39" s="119">
        <f>IFERROR(VLOOKUP($B39,[1]NUM4A!$R$3:$U$146,3,FALSE),0)</f>
        <v>20</v>
      </c>
      <c r="K39" s="120"/>
    </row>
    <row r="40" spans="1:11" x14ac:dyDescent="0.25">
      <c r="A40" s="137" t="s">
        <v>231</v>
      </c>
      <c r="B40" s="138"/>
      <c r="C40" s="57">
        <f>D40/'Metas Muni'!L6</f>
        <v>0.82463634888876869</v>
      </c>
      <c r="D40" s="58">
        <f>F40/K40</f>
        <v>0.26058508624885091</v>
      </c>
      <c r="E40" s="121">
        <f t="shared" ref="E40:J40" si="5">SUM(E27:E39)</f>
        <v>5594</v>
      </c>
      <c r="F40" s="121">
        <f t="shared" si="5"/>
        <v>4819</v>
      </c>
      <c r="G40" s="121">
        <f t="shared" si="5"/>
        <v>4833</v>
      </c>
      <c r="H40" s="121">
        <f t="shared" si="5"/>
        <v>4114</v>
      </c>
      <c r="I40" s="121">
        <f t="shared" si="5"/>
        <v>761</v>
      </c>
      <c r="J40" s="121">
        <f t="shared" si="5"/>
        <v>705</v>
      </c>
      <c r="K40" s="121">
        <v>18493</v>
      </c>
    </row>
    <row r="41" spans="1:11" x14ac:dyDescent="0.25">
      <c r="A41" s="11" t="s">
        <v>52</v>
      </c>
      <c r="B41" s="63" t="s">
        <v>53</v>
      </c>
      <c r="C41" s="4"/>
      <c r="D41" s="8"/>
      <c r="E41" s="82">
        <f t="shared" ref="E41:E44" si="6">G41+I41</f>
        <v>35</v>
      </c>
      <c r="F41" s="119">
        <f t="shared" ref="F41:F44" si="7">H41+J41</f>
        <v>33</v>
      </c>
      <c r="G41" s="82">
        <f>IFERROR(VLOOKUP($B41,[1]NUM4A!$G$3:$J$165,2,FALSE),0)</f>
        <v>29</v>
      </c>
      <c r="H41" s="119">
        <f>IFERROR(VLOOKUP($B41,[1]NUM4A!$G$3:$J$165,3,FALSE),0)</f>
        <v>31</v>
      </c>
      <c r="I41" s="82">
        <f>IFERROR(VLOOKUP($B41,[1]NUM4A!$R$3:$U$146,2,FALSE),0)</f>
        <v>6</v>
      </c>
      <c r="J41" s="119">
        <f>IFERROR(VLOOKUP($B41,[1]NUM4A!$R$3:$U$146,3,FALSE),0)</f>
        <v>2</v>
      </c>
      <c r="K41" s="120"/>
    </row>
    <row r="42" spans="1:11" x14ac:dyDescent="0.25">
      <c r="A42" s="11" t="s">
        <v>52</v>
      </c>
      <c r="B42" s="63" t="s">
        <v>54</v>
      </c>
      <c r="C42" s="4"/>
      <c r="D42" s="8"/>
      <c r="E42" s="82">
        <f t="shared" si="6"/>
        <v>25</v>
      </c>
      <c r="F42" s="119">
        <f t="shared" si="7"/>
        <v>32</v>
      </c>
      <c r="G42" s="82">
        <f>IFERROR(VLOOKUP($B42,[1]NUM4A!$G$3:$J$165,2,FALSE),0)</f>
        <v>21</v>
      </c>
      <c r="H42" s="119">
        <f>IFERROR(VLOOKUP($B42,[1]NUM4A!$G$3:$J$165,3,FALSE),0)</f>
        <v>28</v>
      </c>
      <c r="I42" s="82">
        <f>IFERROR(VLOOKUP($B42,[1]NUM4A!$R$3:$U$146,2,FALSE),0)</f>
        <v>4</v>
      </c>
      <c r="J42" s="119">
        <f>IFERROR(VLOOKUP($B42,[1]NUM4A!$R$3:$U$146,3,FALSE),0)</f>
        <v>4</v>
      </c>
      <c r="K42" s="120"/>
    </row>
    <row r="43" spans="1:11" x14ac:dyDescent="0.25">
      <c r="A43" s="11" t="s">
        <v>52</v>
      </c>
      <c r="B43" s="63" t="s">
        <v>55</v>
      </c>
      <c r="C43" s="4"/>
      <c r="D43" s="8"/>
      <c r="E43" s="82">
        <f t="shared" si="6"/>
        <v>26</v>
      </c>
      <c r="F43" s="119">
        <f t="shared" si="7"/>
        <v>26</v>
      </c>
      <c r="G43" s="82">
        <f>IFERROR(VLOOKUP($B43,[1]NUM4A!$G$3:$J$165,2,FALSE),0)</f>
        <v>18</v>
      </c>
      <c r="H43" s="119">
        <f>IFERROR(VLOOKUP($B43,[1]NUM4A!$G$3:$J$165,3,FALSE),0)</f>
        <v>20</v>
      </c>
      <c r="I43" s="82">
        <f>IFERROR(VLOOKUP($B43,[1]NUM4A!$R$3:$U$146,2,FALSE),0)</f>
        <v>8</v>
      </c>
      <c r="J43" s="119">
        <f>IFERROR(VLOOKUP($B43,[1]NUM4A!$R$3:$U$146,3,FALSE),0)</f>
        <v>6</v>
      </c>
      <c r="K43" s="120"/>
    </row>
    <row r="44" spans="1:11" x14ac:dyDescent="0.25">
      <c r="A44" s="11" t="s">
        <v>52</v>
      </c>
      <c r="B44" s="63" t="s">
        <v>56</v>
      </c>
      <c r="C44" s="66"/>
      <c r="D44" s="8"/>
      <c r="E44" s="82">
        <f t="shared" si="6"/>
        <v>16</v>
      </c>
      <c r="F44" s="119">
        <f t="shared" si="7"/>
        <v>19</v>
      </c>
      <c r="G44" s="82">
        <f>IFERROR(VLOOKUP($B44,[1]NUM4A!$G$3:$J$165,2,FALSE),0)</f>
        <v>14</v>
      </c>
      <c r="H44" s="119">
        <f>IFERROR(VLOOKUP($B44,[1]NUM4A!$G$3:$J$165,3,FALSE),0)</f>
        <v>16</v>
      </c>
      <c r="I44" s="82">
        <f>IFERROR(VLOOKUP($B44,[1]NUM4A!$R$3:$U$146,2,FALSE),0)</f>
        <v>2</v>
      </c>
      <c r="J44" s="119">
        <f>IFERROR(VLOOKUP($B44,[1]NUM4A!$R$3:$U$146,3,FALSE),0)</f>
        <v>3</v>
      </c>
      <c r="K44" s="120"/>
    </row>
    <row r="45" spans="1:11" x14ac:dyDescent="0.25">
      <c r="A45" s="151" t="s">
        <v>57</v>
      </c>
      <c r="B45" s="152"/>
      <c r="C45" s="57">
        <f>D45/'Metas Muni'!L7</f>
        <v>1.1223688103910945</v>
      </c>
      <c r="D45" s="58">
        <f>F45/K45</f>
        <v>0.28205128205128205</v>
      </c>
      <c r="E45" s="117">
        <f t="shared" ref="E45:J45" si="8">SUM(E41:E44)</f>
        <v>102</v>
      </c>
      <c r="F45" s="121">
        <f t="shared" si="8"/>
        <v>110</v>
      </c>
      <c r="G45" s="121">
        <f t="shared" si="8"/>
        <v>82</v>
      </c>
      <c r="H45" s="121">
        <f t="shared" si="8"/>
        <v>95</v>
      </c>
      <c r="I45" s="121">
        <f t="shared" si="8"/>
        <v>20</v>
      </c>
      <c r="J45" s="121">
        <f t="shared" si="8"/>
        <v>15</v>
      </c>
      <c r="K45" s="121">
        <v>390</v>
      </c>
    </row>
    <row r="46" spans="1:11" x14ac:dyDescent="0.25">
      <c r="A46" s="11" t="s">
        <v>58</v>
      </c>
      <c r="B46" s="63" t="s">
        <v>59</v>
      </c>
      <c r="C46" s="4"/>
      <c r="D46" s="8"/>
      <c r="E46" s="82">
        <f t="shared" ref="E46:E49" si="9">G46+I46</f>
        <v>65</v>
      </c>
      <c r="F46" s="119">
        <f t="shared" ref="F46:F49" si="10">H46+J46</f>
        <v>64</v>
      </c>
      <c r="G46" s="82">
        <f>IFERROR(VLOOKUP($B46,[1]NUM4A!$G$3:$J$165,2,FALSE),0)</f>
        <v>54</v>
      </c>
      <c r="H46" s="119">
        <f>IFERROR(VLOOKUP($B46,[1]NUM4A!$G$3:$J$165,3,FALSE),0)</f>
        <v>56</v>
      </c>
      <c r="I46" s="82">
        <f>IFERROR(VLOOKUP($B46,[1]NUM4A!$R$3:$U$146,2,FALSE),0)</f>
        <v>11</v>
      </c>
      <c r="J46" s="119">
        <f>IFERROR(VLOOKUP($B46,[1]NUM4A!$R$3:$U$146,3,FALSE),0)</f>
        <v>8</v>
      </c>
      <c r="K46" s="120"/>
    </row>
    <row r="47" spans="1:11" x14ac:dyDescent="0.25">
      <c r="A47" s="11" t="s">
        <v>58</v>
      </c>
      <c r="B47" s="63" t="s">
        <v>60</v>
      </c>
      <c r="C47" s="4"/>
      <c r="D47" s="8"/>
      <c r="E47" s="82">
        <f t="shared" si="9"/>
        <v>18</v>
      </c>
      <c r="F47" s="119">
        <f t="shared" si="10"/>
        <v>19</v>
      </c>
      <c r="G47" s="82">
        <f>IFERROR(VLOOKUP($B47,[1]NUM4A!$G$3:$J$165,2,FALSE),0)</f>
        <v>17</v>
      </c>
      <c r="H47" s="119">
        <f>IFERROR(VLOOKUP($B47,[1]NUM4A!$G$3:$J$165,3,FALSE),0)</f>
        <v>18</v>
      </c>
      <c r="I47" s="82">
        <f>IFERROR(VLOOKUP($B47,[1]NUM4A!$R$3:$U$146,2,FALSE),0)</f>
        <v>1</v>
      </c>
      <c r="J47" s="119">
        <f>IFERROR(VLOOKUP($B47,[1]NUM4A!$R$3:$U$146,3,FALSE),0)</f>
        <v>1</v>
      </c>
      <c r="K47" s="120"/>
    </row>
    <row r="48" spans="1:11" x14ac:dyDescent="0.25">
      <c r="A48" s="11" t="s">
        <v>58</v>
      </c>
      <c r="B48" s="63" t="s">
        <v>61</v>
      </c>
      <c r="C48" s="4"/>
      <c r="D48" s="8"/>
      <c r="E48" s="82">
        <f t="shared" si="9"/>
        <v>8</v>
      </c>
      <c r="F48" s="119">
        <f t="shared" si="10"/>
        <v>13</v>
      </c>
      <c r="G48" s="82">
        <f>IFERROR(VLOOKUP($B48,[1]NUM4A!$G$3:$J$165,2,FALSE),0)</f>
        <v>6</v>
      </c>
      <c r="H48" s="119">
        <f>IFERROR(VLOOKUP($B48,[1]NUM4A!$G$3:$J$165,3,FALSE),0)</f>
        <v>11</v>
      </c>
      <c r="I48" s="82">
        <f>IFERROR(VLOOKUP($B48,[1]NUM4A!$R$3:$U$146,2,FALSE),0)</f>
        <v>2</v>
      </c>
      <c r="J48" s="119">
        <f>IFERROR(VLOOKUP($B48,[1]NUM4A!$R$3:$U$146,3,FALSE),0)</f>
        <v>2</v>
      </c>
      <c r="K48" s="120"/>
    </row>
    <row r="49" spans="1:11" x14ac:dyDescent="0.25">
      <c r="A49" s="11" t="s">
        <v>58</v>
      </c>
      <c r="B49" s="63" t="s">
        <v>62</v>
      </c>
      <c r="C49" s="71"/>
      <c r="D49" s="8"/>
      <c r="E49" s="82">
        <f t="shared" si="9"/>
        <v>29</v>
      </c>
      <c r="F49" s="119">
        <f t="shared" si="10"/>
        <v>26</v>
      </c>
      <c r="G49" s="82">
        <f>IFERROR(VLOOKUP($B49,[1]NUM4A!$G$3:$J$165,2,FALSE),0)</f>
        <v>22</v>
      </c>
      <c r="H49" s="119">
        <f>IFERROR(VLOOKUP($B49,[1]NUM4A!$G$3:$J$165,3,FALSE),0)</f>
        <v>21</v>
      </c>
      <c r="I49" s="82">
        <f>IFERROR(VLOOKUP($B49,[1]NUM4A!$R$3:$U$146,2,FALSE),0)</f>
        <v>7</v>
      </c>
      <c r="J49" s="119">
        <f>IFERROR(VLOOKUP($B49,[1]NUM4A!$R$3:$U$146,3,FALSE),0)</f>
        <v>5</v>
      </c>
      <c r="K49" s="120"/>
    </row>
    <row r="50" spans="1:11" x14ac:dyDescent="0.25">
      <c r="A50" s="151" t="s">
        <v>63</v>
      </c>
      <c r="B50" s="152"/>
      <c r="C50" s="57">
        <f>D50/'Metas Muni'!L8</f>
        <v>0.9035919260358164</v>
      </c>
      <c r="D50" s="58">
        <f>F50/K50</f>
        <v>0.25363825363825365</v>
      </c>
      <c r="E50" s="117">
        <f t="shared" ref="E50:J50" si="11">SUM(E46:E49)</f>
        <v>120</v>
      </c>
      <c r="F50" s="121">
        <f t="shared" si="11"/>
        <v>122</v>
      </c>
      <c r="G50" s="121">
        <f t="shared" si="11"/>
        <v>99</v>
      </c>
      <c r="H50" s="121">
        <f t="shared" si="11"/>
        <v>106</v>
      </c>
      <c r="I50" s="121">
        <f t="shared" si="11"/>
        <v>21</v>
      </c>
      <c r="J50" s="121">
        <f t="shared" si="11"/>
        <v>16</v>
      </c>
      <c r="K50" s="121">
        <v>481</v>
      </c>
    </row>
    <row r="51" spans="1:11" x14ac:dyDescent="0.25">
      <c r="A51" s="11" t="s">
        <v>64</v>
      </c>
      <c r="B51" s="63" t="s">
        <v>65</v>
      </c>
      <c r="C51" s="4"/>
      <c r="D51" s="4"/>
      <c r="E51" s="82">
        <f t="shared" ref="E51:E61" si="12">G51+I51</f>
        <v>46</v>
      </c>
      <c r="F51" s="119">
        <f t="shared" ref="F51:F61" si="13">H51+J51</f>
        <v>56</v>
      </c>
      <c r="G51" s="82">
        <f>IFERROR(VLOOKUP($B51,[1]NUM4A!$G$3:$J$165,2,FALSE),0)</f>
        <v>40</v>
      </c>
      <c r="H51" s="119">
        <f>IFERROR(VLOOKUP($B51,[1]NUM4A!$G$3:$J$165,3,FALSE),0)</f>
        <v>45</v>
      </c>
      <c r="I51" s="82">
        <f>IFERROR(VLOOKUP($B51,[1]NUM4A!$R$3:$U$146,2,FALSE),0)</f>
        <v>6</v>
      </c>
      <c r="J51" s="119">
        <f>IFERROR(VLOOKUP($B51,[1]NUM4A!$R$3:$U$146,3,FALSE),0)</f>
        <v>11</v>
      </c>
      <c r="K51" s="120"/>
    </row>
    <row r="52" spans="1:11" x14ac:dyDescent="0.25">
      <c r="A52" s="11" t="s">
        <v>64</v>
      </c>
      <c r="B52" s="63" t="s">
        <v>66</v>
      </c>
      <c r="C52" s="4"/>
      <c r="D52" s="4"/>
      <c r="E52" s="82">
        <f t="shared" si="12"/>
        <v>34</v>
      </c>
      <c r="F52" s="119">
        <f t="shared" si="13"/>
        <v>40</v>
      </c>
      <c r="G52" s="82">
        <f>IFERROR(VLOOKUP($B52,[1]NUM4A!$G$3:$J$165,2,FALSE),0)</f>
        <v>33</v>
      </c>
      <c r="H52" s="119">
        <f>IFERROR(VLOOKUP($B52,[1]NUM4A!$G$3:$J$165,3,FALSE),0)</f>
        <v>34</v>
      </c>
      <c r="I52" s="82">
        <f>IFERROR(VLOOKUP($B52,[1]NUM4A!$R$3:$U$146,2,FALSE),0)</f>
        <v>1</v>
      </c>
      <c r="J52" s="119">
        <f>IFERROR(VLOOKUP($B52,[1]NUM4A!$R$3:$U$146,3,FALSE),0)</f>
        <v>6</v>
      </c>
      <c r="K52" s="120"/>
    </row>
    <row r="53" spans="1:11" x14ac:dyDescent="0.25">
      <c r="A53" s="11" t="s">
        <v>64</v>
      </c>
      <c r="B53" s="63" t="s">
        <v>67</v>
      </c>
      <c r="C53" s="4"/>
      <c r="D53" s="4"/>
      <c r="E53" s="82">
        <f t="shared" si="12"/>
        <v>48</v>
      </c>
      <c r="F53" s="119">
        <f t="shared" si="13"/>
        <v>65</v>
      </c>
      <c r="G53" s="82">
        <f>IFERROR(VLOOKUP($B53,[1]NUM4A!$G$3:$J$165,2,FALSE),0)</f>
        <v>45</v>
      </c>
      <c r="H53" s="119">
        <f>IFERROR(VLOOKUP($B53,[1]NUM4A!$G$3:$J$165,3,FALSE),0)</f>
        <v>57</v>
      </c>
      <c r="I53" s="82">
        <f>IFERROR(VLOOKUP($B53,[1]NUM4A!$R$3:$U$146,2,FALSE),0)</f>
        <v>3</v>
      </c>
      <c r="J53" s="119">
        <f>IFERROR(VLOOKUP($B53,[1]NUM4A!$R$3:$U$146,3,FALSE),0)</f>
        <v>8</v>
      </c>
      <c r="K53" s="120"/>
    </row>
    <row r="54" spans="1:11" x14ac:dyDescent="0.25">
      <c r="A54" s="11" t="s">
        <v>64</v>
      </c>
      <c r="B54" s="63" t="s">
        <v>68</v>
      </c>
      <c r="C54" s="4"/>
      <c r="D54" s="4"/>
      <c r="E54" s="82">
        <f t="shared" si="12"/>
        <v>5</v>
      </c>
      <c r="F54" s="119">
        <f t="shared" si="13"/>
        <v>9</v>
      </c>
      <c r="G54" s="82">
        <f>IFERROR(VLOOKUP($B54,[1]NUM4A!$G$3:$J$165,2,FALSE),0)</f>
        <v>5</v>
      </c>
      <c r="H54" s="119">
        <f>IFERROR(VLOOKUP($B54,[1]NUM4A!$G$3:$J$165,3,FALSE),0)</f>
        <v>8</v>
      </c>
      <c r="I54" s="82">
        <f>IFERROR(VLOOKUP($B54,[1]NUM4A!$R$3:$U$146,2,FALSE),0)</f>
        <v>0</v>
      </c>
      <c r="J54" s="119">
        <f>IFERROR(VLOOKUP($B54,[1]NUM4A!$R$3:$U$146,3,FALSE),0)</f>
        <v>1</v>
      </c>
      <c r="K54" s="120"/>
    </row>
    <row r="55" spans="1:11" x14ac:dyDescent="0.25">
      <c r="A55" s="11" t="s">
        <v>64</v>
      </c>
      <c r="B55" s="63" t="s">
        <v>69</v>
      </c>
      <c r="C55" s="4"/>
      <c r="D55" s="4"/>
      <c r="E55" s="82">
        <f t="shared" si="12"/>
        <v>89</v>
      </c>
      <c r="F55" s="119">
        <f t="shared" si="13"/>
        <v>70</v>
      </c>
      <c r="G55" s="82">
        <f>IFERROR(VLOOKUP($B55,[1]NUM4A!$G$3:$J$165,2,FALSE),0)</f>
        <v>78</v>
      </c>
      <c r="H55" s="119">
        <f>IFERROR(VLOOKUP($B55,[1]NUM4A!$G$3:$J$165,3,FALSE),0)</f>
        <v>62</v>
      </c>
      <c r="I55" s="82">
        <f>IFERROR(VLOOKUP($B55,[1]NUM4A!$R$3:$U$146,2,FALSE),0)</f>
        <v>11</v>
      </c>
      <c r="J55" s="119">
        <f>IFERROR(VLOOKUP($B55,[1]NUM4A!$R$3:$U$146,3,FALSE),0)</f>
        <v>8</v>
      </c>
      <c r="K55" s="120"/>
    </row>
    <row r="56" spans="1:11" x14ac:dyDescent="0.25">
      <c r="A56" s="11" t="s">
        <v>64</v>
      </c>
      <c r="B56" s="63" t="s">
        <v>70</v>
      </c>
      <c r="C56" s="4"/>
      <c r="D56" s="4"/>
      <c r="E56" s="82">
        <f t="shared" si="12"/>
        <v>38</v>
      </c>
      <c r="F56" s="119">
        <f t="shared" si="13"/>
        <v>38</v>
      </c>
      <c r="G56" s="82">
        <f>IFERROR(VLOOKUP($B56,[1]NUM4A!$G$3:$J$165,2,FALSE),0)</f>
        <v>26</v>
      </c>
      <c r="H56" s="119">
        <f>IFERROR(VLOOKUP($B56,[1]NUM4A!$G$3:$J$165,3,FALSE),0)</f>
        <v>27</v>
      </c>
      <c r="I56" s="82">
        <f>IFERROR(VLOOKUP($B56,[1]NUM4A!$R$3:$U$146,2,FALSE),0)</f>
        <v>12</v>
      </c>
      <c r="J56" s="119">
        <f>IFERROR(VLOOKUP($B56,[1]NUM4A!$R$3:$U$146,3,FALSE),0)</f>
        <v>11</v>
      </c>
      <c r="K56" s="120"/>
    </row>
    <row r="57" spans="1:11" x14ac:dyDescent="0.25">
      <c r="A57" s="11" t="s">
        <v>64</v>
      </c>
      <c r="B57" s="63" t="s">
        <v>71</v>
      </c>
      <c r="C57" s="4"/>
      <c r="D57" s="4"/>
      <c r="E57" s="82">
        <f t="shared" si="12"/>
        <v>31</v>
      </c>
      <c r="F57" s="119">
        <f t="shared" si="13"/>
        <v>34</v>
      </c>
      <c r="G57" s="82">
        <f>IFERROR(VLOOKUP($B57,[1]NUM4A!$G$3:$J$165,2,FALSE),0)</f>
        <v>28</v>
      </c>
      <c r="H57" s="119">
        <f>IFERROR(VLOOKUP($B57,[1]NUM4A!$G$3:$J$165,3,FALSE),0)</f>
        <v>29</v>
      </c>
      <c r="I57" s="82">
        <f>IFERROR(VLOOKUP($B57,[1]NUM4A!$R$3:$U$146,2,FALSE),0)</f>
        <v>3</v>
      </c>
      <c r="J57" s="119">
        <f>IFERROR(VLOOKUP($B57,[1]NUM4A!$R$3:$U$146,3,FALSE),0)</f>
        <v>5</v>
      </c>
      <c r="K57" s="120"/>
    </row>
    <row r="58" spans="1:11" x14ac:dyDescent="0.25">
      <c r="A58" s="11" t="s">
        <v>64</v>
      </c>
      <c r="B58" s="63" t="s">
        <v>72</v>
      </c>
      <c r="C58" s="4"/>
      <c r="D58" s="4"/>
      <c r="E58" s="82">
        <f t="shared" si="12"/>
        <v>15</v>
      </c>
      <c r="F58" s="119">
        <f t="shared" si="13"/>
        <v>16</v>
      </c>
      <c r="G58" s="82">
        <f>IFERROR(VLOOKUP($B58,[1]NUM4A!$G$3:$J$165,2,FALSE),0)</f>
        <v>14</v>
      </c>
      <c r="H58" s="119">
        <f>IFERROR(VLOOKUP($B58,[1]NUM4A!$G$3:$J$165,3,FALSE),0)</f>
        <v>13</v>
      </c>
      <c r="I58" s="82">
        <f>IFERROR(VLOOKUP($B58,[1]NUM4A!$R$3:$U$146,2,FALSE),0)</f>
        <v>1</v>
      </c>
      <c r="J58" s="119">
        <f>IFERROR(VLOOKUP($B58,[1]NUM4A!$R$3:$U$146,3,FALSE),0)</f>
        <v>3</v>
      </c>
      <c r="K58" s="120"/>
    </row>
    <row r="59" spans="1:11" x14ac:dyDescent="0.25">
      <c r="A59" s="11" t="s">
        <v>64</v>
      </c>
      <c r="B59" s="63" t="s">
        <v>73</v>
      </c>
      <c r="C59" s="4"/>
      <c r="D59" s="4"/>
      <c r="E59" s="82">
        <f t="shared" si="12"/>
        <v>107</v>
      </c>
      <c r="F59" s="119">
        <f t="shared" si="13"/>
        <v>0</v>
      </c>
      <c r="G59" s="82">
        <f>IFERROR(VLOOKUP($B59,[1]NUM4A!$G$3:$J$165,2,FALSE),0)</f>
        <v>102</v>
      </c>
      <c r="H59" s="119">
        <f>IFERROR(VLOOKUP($B59,[1]NUM4A!$G$3:$J$165,3,FALSE),0)</f>
        <v>0</v>
      </c>
      <c r="I59" s="82">
        <f>IFERROR(VLOOKUP($B59,[1]NUM4A!$R$3:$U$146,2,FALSE),0)</f>
        <v>5</v>
      </c>
      <c r="J59" s="119">
        <f>IFERROR(VLOOKUP($B59,[1]NUM4A!$R$3:$U$146,3,FALSE),0)</f>
        <v>0</v>
      </c>
      <c r="K59" s="120"/>
    </row>
    <row r="60" spans="1:11" x14ac:dyDescent="0.25">
      <c r="A60" s="11" t="s">
        <v>64</v>
      </c>
      <c r="B60" s="63" t="s">
        <v>74</v>
      </c>
      <c r="C60" s="4"/>
      <c r="D60" s="4"/>
      <c r="E60" s="82">
        <f t="shared" si="12"/>
        <v>17</v>
      </c>
      <c r="F60" s="119">
        <f t="shared" si="13"/>
        <v>17</v>
      </c>
      <c r="G60" s="82">
        <f>IFERROR(VLOOKUP($B60,[1]NUM4A!$G$3:$J$165,2,FALSE),0)</f>
        <v>14</v>
      </c>
      <c r="H60" s="119">
        <f>IFERROR(VLOOKUP($B60,[1]NUM4A!$G$3:$J$165,3,FALSE),0)</f>
        <v>13</v>
      </c>
      <c r="I60" s="82">
        <f>IFERROR(VLOOKUP($B60,[1]NUM4A!$R$3:$U$146,2,FALSE),0)</f>
        <v>3</v>
      </c>
      <c r="J60" s="119">
        <f>IFERROR(VLOOKUP($B60,[1]NUM4A!$R$3:$U$146,3,FALSE),0)</f>
        <v>4</v>
      </c>
      <c r="K60" s="120"/>
    </row>
    <row r="61" spans="1:11" x14ac:dyDescent="0.25">
      <c r="A61" s="2" t="s">
        <v>64</v>
      </c>
      <c r="B61" s="2" t="s">
        <v>304</v>
      </c>
      <c r="C61" s="4"/>
      <c r="D61" s="4"/>
      <c r="E61" s="82">
        <f t="shared" si="12"/>
        <v>0</v>
      </c>
      <c r="F61" s="119">
        <f t="shared" si="13"/>
        <v>88</v>
      </c>
      <c r="G61" s="82">
        <f>IFERROR(VLOOKUP($B61,[1]NUM4A!$G$3:$J$165,2,FALSE),0)</f>
        <v>0</v>
      </c>
      <c r="H61" s="119">
        <f>IFERROR(VLOOKUP($B61,[1]NUM4A!$G$3:$J$165,3,FALSE),0)</f>
        <v>79</v>
      </c>
      <c r="I61" s="82">
        <f>IFERROR(VLOOKUP($B61,[1]NUM4A!$R$3:$U$146,2,FALSE),0)</f>
        <v>0</v>
      </c>
      <c r="J61" s="119">
        <f>IFERROR(VLOOKUP($B61,[1]NUM4A!$R$3:$U$146,3,FALSE),0)</f>
        <v>9</v>
      </c>
      <c r="K61" s="120"/>
    </row>
    <row r="62" spans="1:11" x14ac:dyDescent="0.25">
      <c r="A62" s="137" t="s">
        <v>232</v>
      </c>
      <c r="B62" s="138"/>
      <c r="C62" s="57">
        <f>D62/'Metas Muni'!L9</f>
        <v>0.98393839863912003</v>
      </c>
      <c r="D62" s="58">
        <f>F62/K62</f>
        <v>0.2852437417654809</v>
      </c>
      <c r="E62" s="121">
        <f>SUM(E51:E61)</f>
        <v>430</v>
      </c>
      <c r="F62" s="121">
        <f>SUM(F51:F61)</f>
        <v>433</v>
      </c>
      <c r="G62" s="121">
        <f t="shared" ref="G62:J62" si="14">SUM(G51:G61)</f>
        <v>385</v>
      </c>
      <c r="H62" s="121">
        <f t="shared" si="14"/>
        <v>367</v>
      </c>
      <c r="I62" s="121">
        <f t="shared" si="14"/>
        <v>45</v>
      </c>
      <c r="J62" s="121">
        <f t="shared" si="14"/>
        <v>66</v>
      </c>
      <c r="K62" s="121">
        <v>1518</v>
      </c>
    </row>
    <row r="63" spans="1:11" x14ac:dyDescent="0.25">
      <c r="A63" s="11" t="s">
        <v>76</v>
      </c>
      <c r="B63" s="63" t="s">
        <v>77</v>
      </c>
      <c r="C63" s="4"/>
      <c r="D63" s="4"/>
      <c r="E63" s="82">
        <f t="shared" ref="E63:E76" si="15">G63+I63</f>
        <v>111</v>
      </c>
      <c r="F63" s="119">
        <f t="shared" ref="F63:F76" si="16">H63+J63</f>
        <v>216</v>
      </c>
      <c r="G63" s="82">
        <f>IFERROR(VLOOKUP($B63,[1]NUM4A!$G$3:$J$165,2,FALSE),0)</f>
        <v>111</v>
      </c>
      <c r="H63" s="119">
        <f>IFERROR(VLOOKUP($B63,[1]NUM4A!$G$3:$J$165,3,FALSE),0)</f>
        <v>194</v>
      </c>
      <c r="I63" s="82">
        <f>IFERROR(VLOOKUP($B63,[1]NUM4A!$R$3:$U$146,2,FALSE),0)</f>
        <v>0</v>
      </c>
      <c r="J63" s="119">
        <f>IFERROR(VLOOKUP($B63,[1]NUM4A!$R$3:$U$146,3,FALSE),0)</f>
        <v>22</v>
      </c>
      <c r="K63" s="120"/>
    </row>
    <row r="64" spans="1:11" x14ac:dyDescent="0.25">
      <c r="A64" s="11" t="s">
        <v>76</v>
      </c>
      <c r="B64" s="63" t="s">
        <v>78</v>
      </c>
      <c r="C64" s="4"/>
      <c r="D64" s="4"/>
      <c r="E64" s="82">
        <f t="shared" si="15"/>
        <v>23</v>
      </c>
      <c r="F64" s="119">
        <f t="shared" si="16"/>
        <v>23</v>
      </c>
      <c r="G64" s="82">
        <f>IFERROR(VLOOKUP($B64,[1]NUM4A!$G$3:$J$165,2,FALSE),0)</f>
        <v>17</v>
      </c>
      <c r="H64" s="119">
        <f>IFERROR(VLOOKUP($B64,[1]NUM4A!$G$3:$J$165,3,FALSE),0)</f>
        <v>17</v>
      </c>
      <c r="I64" s="82">
        <f>IFERROR(VLOOKUP($B64,[1]NUM4A!$R$3:$U$146,2,FALSE),0)</f>
        <v>6</v>
      </c>
      <c r="J64" s="119">
        <f>IFERROR(VLOOKUP($B64,[1]NUM4A!$R$3:$U$146,3,FALSE),0)</f>
        <v>6</v>
      </c>
      <c r="K64" s="120"/>
    </row>
    <row r="65" spans="1:11" x14ac:dyDescent="0.25">
      <c r="A65" s="11" t="s">
        <v>76</v>
      </c>
      <c r="B65" s="63" t="s">
        <v>79</v>
      </c>
      <c r="C65" s="4"/>
      <c r="D65" s="4"/>
      <c r="E65" s="82">
        <f t="shared" si="15"/>
        <v>12</v>
      </c>
      <c r="F65" s="119">
        <f t="shared" si="16"/>
        <v>13</v>
      </c>
      <c r="G65" s="82">
        <f>IFERROR(VLOOKUP($B65,[1]NUM4A!$G$3:$J$165,2,FALSE),0)</f>
        <v>6</v>
      </c>
      <c r="H65" s="119">
        <f>IFERROR(VLOOKUP($B65,[1]NUM4A!$G$3:$J$165,3,FALSE),0)</f>
        <v>6</v>
      </c>
      <c r="I65" s="82">
        <f>IFERROR(VLOOKUP($B65,[1]NUM4A!$R$3:$U$146,2,FALSE),0)</f>
        <v>6</v>
      </c>
      <c r="J65" s="119">
        <f>IFERROR(VLOOKUP($B65,[1]NUM4A!$R$3:$U$146,3,FALSE),0)</f>
        <v>7</v>
      </c>
      <c r="K65" s="120"/>
    </row>
    <row r="66" spans="1:11" x14ac:dyDescent="0.25">
      <c r="A66" s="11" t="s">
        <v>76</v>
      </c>
      <c r="B66" s="63" t="s">
        <v>80</v>
      </c>
      <c r="C66" s="4"/>
      <c r="D66" s="4"/>
      <c r="E66" s="82">
        <f t="shared" si="15"/>
        <v>8</v>
      </c>
      <c r="F66" s="119">
        <f t="shared" si="16"/>
        <v>11</v>
      </c>
      <c r="G66" s="82">
        <f>IFERROR(VLOOKUP($B66,[1]NUM4A!$G$3:$J$165,2,FALSE),0)</f>
        <v>5</v>
      </c>
      <c r="H66" s="119">
        <f>IFERROR(VLOOKUP($B66,[1]NUM4A!$G$3:$J$165,3,FALSE),0)</f>
        <v>9</v>
      </c>
      <c r="I66" s="82">
        <f>IFERROR(VLOOKUP($B66,[1]NUM4A!$R$3:$U$146,2,FALSE),0)</f>
        <v>3</v>
      </c>
      <c r="J66" s="119">
        <f>IFERROR(VLOOKUP($B66,[1]NUM4A!$R$3:$U$146,3,FALSE),0)</f>
        <v>2</v>
      </c>
      <c r="K66" s="120"/>
    </row>
    <row r="67" spans="1:11" x14ac:dyDescent="0.25">
      <c r="A67" s="11" t="s">
        <v>76</v>
      </c>
      <c r="B67" s="63" t="s">
        <v>81</v>
      </c>
      <c r="C67" s="4"/>
      <c r="D67" s="4"/>
      <c r="E67" s="82">
        <f t="shared" si="15"/>
        <v>1</v>
      </c>
      <c r="F67" s="119">
        <f t="shared" si="16"/>
        <v>1</v>
      </c>
      <c r="G67" s="82">
        <f>IFERROR(VLOOKUP($B67,[1]NUM4A!$G$3:$J$165,2,FALSE),0)</f>
        <v>1</v>
      </c>
      <c r="H67" s="119">
        <f>IFERROR(VLOOKUP($B67,[1]NUM4A!$G$3:$J$165,3,FALSE),0)</f>
        <v>1</v>
      </c>
      <c r="I67" s="82">
        <f>IFERROR(VLOOKUP($B67,[1]NUM4A!$R$3:$U$146,2,FALSE),0)</f>
        <v>0</v>
      </c>
      <c r="J67" s="119">
        <f>IFERROR(VLOOKUP($B67,[1]NUM4A!$R$3:$U$146,3,FALSE),0)</f>
        <v>0</v>
      </c>
      <c r="K67" s="120"/>
    </row>
    <row r="68" spans="1:11" x14ac:dyDescent="0.25">
      <c r="A68" s="11" t="s">
        <v>76</v>
      </c>
      <c r="B68" s="63" t="s">
        <v>82</v>
      </c>
      <c r="C68" s="4"/>
      <c r="D68" s="4"/>
      <c r="E68" s="82">
        <f t="shared" si="15"/>
        <v>12</v>
      </c>
      <c r="F68" s="119">
        <f t="shared" si="16"/>
        <v>12</v>
      </c>
      <c r="G68" s="82">
        <f>IFERROR(VLOOKUP($B68,[1]NUM4A!$G$3:$J$165,2,FALSE),0)</f>
        <v>9</v>
      </c>
      <c r="H68" s="119">
        <f>IFERROR(VLOOKUP($B68,[1]NUM4A!$G$3:$J$165,3,FALSE),0)</f>
        <v>10</v>
      </c>
      <c r="I68" s="82">
        <f>IFERROR(VLOOKUP($B68,[1]NUM4A!$R$3:$U$146,2,FALSE),0)</f>
        <v>3</v>
      </c>
      <c r="J68" s="119">
        <f>IFERROR(VLOOKUP($B68,[1]NUM4A!$R$3:$U$146,3,FALSE),0)</f>
        <v>2</v>
      </c>
      <c r="K68" s="120"/>
    </row>
    <row r="69" spans="1:11" x14ac:dyDescent="0.25">
      <c r="A69" s="11" t="s">
        <v>76</v>
      </c>
      <c r="B69" s="63" t="s">
        <v>83</v>
      </c>
      <c r="C69" s="4"/>
      <c r="D69" s="4"/>
      <c r="E69" s="82">
        <f t="shared" si="15"/>
        <v>7</v>
      </c>
      <c r="F69" s="119">
        <f t="shared" si="16"/>
        <v>9</v>
      </c>
      <c r="G69" s="82">
        <f>IFERROR(VLOOKUP($B69,[1]NUM4A!$G$3:$J$165,2,FALSE),0)</f>
        <v>7</v>
      </c>
      <c r="H69" s="119">
        <f>IFERROR(VLOOKUP($B69,[1]NUM4A!$G$3:$J$165,3,FALSE),0)</f>
        <v>5</v>
      </c>
      <c r="I69" s="82">
        <f>IFERROR(VLOOKUP($B69,[1]NUM4A!$R$3:$U$146,2,FALSE),0)</f>
        <v>0</v>
      </c>
      <c r="J69" s="119">
        <f>IFERROR(VLOOKUP($B69,[1]NUM4A!$R$3:$U$146,3,FALSE),0)</f>
        <v>4</v>
      </c>
      <c r="K69" s="120"/>
    </row>
    <row r="70" spans="1:11" x14ac:dyDescent="0.25">
      <c r="A70" s="11" t="s">
        <v>76</v>
      </c>
      <c r="B70" s="63" t="s">
        <v>84</v>
      </c>
      <c r="C70" s="4"/>
      <c r="D70" s="4"/>
      <c r="E70" s="82">
        <f t="shared" si="15"/>
        <v>2</v>
      </c>
      <c r="F70" s="119">
        <f t="shared" si="16"/>
        <v>7</v>
      </c>
      <c r="G70" s="82">
        <f>IFERROR(VLOOKUP($B70,[1]NUM4A!$G$3:$J$165,2,FALSE),0)</f>
        <v>1</v>
      </c>
      <c r="H70" s="119">
        <f>IFERROR(VLOOKUP($B70,[1]NUM4A!$G$3:$J$165,3,FALSE),0)</f>
        <v>3</v>
      </c>
      <c r="I70" s="82">
        <f>IFERROR(VLOOKUP($B70,[1]NUM4A!$R$3:$U$146,2,FALSE),0)</f>
        <v>1</v>
      </c>
      <c r="J70" s="119">
        <f>IFERROR(VLOOKUP($B70,[1]NUM4A!$R$3:$U$146,3,FALSE),0)</f>
        <v>4</v>
      </c>
      <c r="K70" s="120"/>
    </row>
    <row r="71" spans="1:11" x14ac:dyDescent="0.25">
      <c r="A71" s="11" t="s">
        <v>76</v>
      </c>
      <c r="B71" s="63" t="s">
        <v>85</v>
      </c>
      <c r="C71" s="4"/>
      <c r="D71" s="4"/>
      <c r="E71" s="82">
        <f t="shared" si="15"/>
        <v>14</v>
      </c>
      <c r="F71" s="119">
        <f t="shared" si="16"/>
        <v>19</v>
      </c>
      <c r="G71" s="82">
        <f>IFERROR(VLOOKUP($B71,[1]NUM4A!$G$3:$J$165,2,FALSE),0)</f>
        <v>11</v>
      </c>
      <c r="H71" s="119">
        <f>IFERROR(VLOOKUP($B71,[1]NUM4A!$G$3:$J$165,3,FALSE),0)</f>
        <v>14</v>
      </c>
      <c r="I71" s="82">
        <f>IFERROR(VLOOKUP($B71,[1]NUM4A!$R$3:$U$146,2,FALSE),0)</f>
        <v>3</v>
      </c>
      <c r="J71" s="119">
        <f>IFERROR(VLOOKUP($B71,[1]NUM4A!$R$3:$U$146,3,FALSE),0)</f>
        <v>5</v>
      </c>
      <c r="K71" s="120"/>
    </row>
    <row r="72" spans="1:11" x14ac:dyDescent="0.25">
      <c r="A72" s="11" t="s">
        <v>76</v>
      </c>
      <c r="B72" s="63" t="s">
        <v>86</v>
      </c>
      <c r="C72" s="4"/>
      <c r="D72" s="4"/>
      <c r="E72" s="82">
        <f t="shared" si="15"/>
        <v>7</v>
      </c>
      <c r="F72" s="119">
        <f t="shared" si="16"/>
        <v>7</v>
      </c>
      <c r="G72" s="82">
        <f>IFERROR(VLOOKUP($B72,[1]NUM4A!$G$3:$J$165,2,FALSE),0)</f>
        <v>5</v>
      </c>
      <c r="H72" s="119">
        <f>IFERROR(VLOOKUP($B72,[1]NUM4A!$G$3:$J$165,3,FALSE),0)</f>
        <v>5</v>
      </c>
      <c r="I72" s="82">
        <f>IFERROR(VLOOKUP($B72,[1]NUM4A!$R$3:$U$146,2,FALSE),0)</f>
        <v>2</v>
      </c>
      <c r="J72" s="119">
        <f>IFERROR(VLOOKUP($B72,[1]NUM4A!$R$3:$U$146,3,FALSE),0)</f>
        <v>2</v>
      </c>
      <c r="K72" s="120"/>
    </row>
    <row r="73" spans="1:11" x14ac:dyDescent="0.25">
      <c r="A73" s="11" t="s">
        <v>76</v>
      </c>
      <c r="B73" s="63" t="s">
        <v>87</v>
      </c>
      <c r="C73" s="4"/>
      <c r="D73" s="4"/>
      <c r="E73" s="82">
        <f t="shared" si="15"/>
        <v>19</v>
      </c>
      <c r="F73" s="119">
        <f t="shared" si="16"/>
        <v>33</v>
      </c>
      <c r="G73" s="82">
        <f>IFERROR(VLOOKUP($B73,[1]NUM4A!$G$3:$J$165,2,FALSE),0)</f>
        <v>18</v>
      </c>
      <c r="H73" s="119">
        <f>IFERROR(VLOOKUP($B73,[1]NUM4A!$G$3:$J$165,3,FALSE),0)</f>
        <v>29</v>
      </c>
      <c r="I73" s="82">
        <f>IFERROR(VLOOKUP($B73,[1]NUM4A!$R$3:$U$146,2,FALSE),0)</f>
        <v>1</v>
      </c>
      <c r="J73" s="119">
        <f>IFERROR(VLOOKUP($B73,[1]NUM4A!$R$3:$U$146,3,FALSE),0)</f>
        <v>4</v>
      </c>
      <c r="K73" s="120"/>
    </row>
    <row r="74" spans="1:11" x14ac:dyDescent="0.25">
      <c r="A74" s="11" t="s">
        <v>76</v>
      </c>
      <c r="B74" s="63" t="s">
        <v>88</v>
      </c>
      <c r="C74" s="4"/>
      <c r="D74" s="4"/>
      <c r="E74" s="82">
        <f t="shared" si="15"/>
        <v>6</v>
      </c>
      <c r="F74" s="119">
        <f t="shared" si="16"/>
        <v>7</v>
      </c>
      <c r="G74" s="82">
        <f>IFERROR(VLOOKUP($B74,[1]NUM4A!$G$3:$J$165,2,FALSE),0)</f>
        <v>6</v>
      </c>
      <c r="H74" s="119">
        <f>IFERROR(VLOOKUP($B74,[1]NUM4A!$G$3:$J$165,3,FALSE),0)</f>
        <v>7</v>
      </c>
      <c r="I74" s="82">
        <f>IFERROR(VLOOKUP($B74,[1]NUM4A!$R$3:$U$146,2,FALSE),0)</f>
        <v>0</v>
      </c>
      <c r="J74" s="119">
        <f>IFERROR(VLOOKUP($B74,[1]NUM4A!$R$3:$U$146,3,FALSE),0)</f>
        <v>0</v>
      </c>
      <c r="K74" s="120"/>
    </row>
    <row r="75" spans="1:11" x14ac:dyDescent="0.25">
      <c r="A75" s="11" t="s">
        <v>76</v>
      </c>
      <c r="B75" s="63" t="s">
        <v>89</v>
      </c>
      <c r="C75" s="4"/>
      <c r="D75" s="4"/>
      <c r="E75" s="82">
        <f t="shared" si="15"/>
        <v>8</v>
      </c>
      <c r="F75" s="119">
        <f t="shared" si="16"/>
        <v>10</v>
      </c>
      <c r="G75" s="82">
        <f>IFERROR(VLOOKUP($B75,[1]NUM4A!$G$3:$J$165,2,FALSE),0)</f>
        <v>6</v>
      </c>
      <c r="H75" s="119">
        <f>IFERROR(VLOOKUP($B75,[1]NUM4A!$G$3:$J$165,3,FALSE),0)</f>
        <v>7</v>
      </c>
      <c r="I75" s="82">
        <f>IFERROR(VLOOKUP($B75,[1]NUM4A!$R$3:$U$146,2,FALSE),0)</f>
        <v>2</v>
      </c>
      <c r="J75" s="119">
        <f>IFERROR(VLOOKUP($B75,[1]NUM4A!$R$3:$U$146,3,FALSE),0)</f>
        <v>3</v>
      </c>
      <c r="K75" s="120"/>
    </row>
    <row r="76" spans="1:11" x14ac:dyDescent="0.25">
      <c r="A76" s="11" t="s">
        <v>76</v>
      </c>
      <c r="B76" s="63" t="s">
        <v>90</v>
      </c>
      <c r="C76" s="4"/>
      <c r="D76" s="4"/>
      <c r="E76" s="82">
        <f t="shared" si="15"/>
        <v>465</v>
      </c>
      <c r="F76" s="119">
        <f t="shared" si="16"/>
        <v>403</v>
      </c>
      <c r="G76" s="82">
        <f>IFERROR(VLOOKUP($B76,[1]NUM4A!$G$3:$J$165,2,FALSE),0)</f>
        <v>385</v>
      </c>
      <c r="H76" s="119">
        <f>IFERROR(VLOOKUP($B76,[1]NUM4A!$G$3:$J$165,3,FALSE),0)</f>
        <v>335</v>
      </c>
      <c r="I76" s="82">
        <f>IFERROR(VLOOKUP($B76,[1]NUM4A!$R$3:$U$146,2,FALSE),0)</f>
        <v>80</v>
      </c>
      <c r="J76" s="119">
        <f>IFERROR(VLOOKUP($B76,[1]NUM4A!$R$3:$U$146,3,FALSE),0)</f>
        <v>68</v>
      </c>
      <c r="K76" s="120"/>
    </row>
    <row r="77" spans="1:11" x14ac:dyDescent="0.25">
      <c r="A77" s="137" t="s">
        <v>233</v>
      </c>
      <c r="B77" s="138"/>
      <c r="C77" s="57">
        <f>D77/'Metas Muni'!L10</f>
        <v>1.5002603564665309</v>
      </c>
      <c r="D77" s="58">
        <f>F77/K77</f>
        <v>0.37536514118792602</v>
      </c>
      <c r="E77" s="121">
        <f t="shared" ref="E77:J77" si="17">SUM(E63:E76)</f>
        <v>695</v>
      </c>
      <c r="F77" s="121">
        <f t="shared" si="17"/>
        <v>771</v>
      </c>
      <c r="G77" s="121">
        <f t="shared" si="17"/>
        <v>588</v>
      </c>
      <c r="H77" s="121">
        <f t="shared" si="17"/>
        <v>642</v>
      </c>
      <c r="I77" s="121">
        <f t="shared" si="17"/>
        <v>107</v>
      </c>
      <c r="J77" s="121">
        <f t="shared" si="17"/>
        <v>129</v>
      </c>
      <c r="K77" s="121">
        <v>2054</v>
      </c>
    </row>
    <row r="78" spans="1:11" x14ac:dyDescent="0.25">
      <c r="A78" s="11" t="s">
        <v>92</v>
      </c>
      <c r="B78" s="63" t="s">
        <v>93</v>
      </c>
      <c r="C78" s="4"/>
      <c r="D78" s="4"/>
      <c r="E78" s="82">
        <f t="shared" ref="E78:E87" si="18">G78+I78</f>
        <v>174</v>
      </c>
      <c r="F78" s="119">
        <f t="shared" ref="F78:F87" si="19">H78+J78</f>
        <v>211</v>
      </c>
      <c r="G78" s="82">
        <f>IFERROR(VLOOKUP($B78,[1]NUM4A!$G$3:$J$165,2,FALSE),0)</f>
        <v>144</v>
      </c>
      <c r="H78" s="119">
        <f>IFERROR(VLOOKUP($B78,[1]NUM4A!$G$3:$J$165,3,FALSE),0)</f>
        <v>175</v>
      </c>
      <c r="I78" s="82">
        <f>IFERROR(VLOOKUP($B78,[1]NUM4A!$R$3:$U$146,2,FALSE),0)</f>
        <v>30</v>
      </c>
      <c r="J78" s="119">
        <f>IFERROR(VLOOKUP($B78,[1]NUM4A!$R$3:$U$146,3,FALSE),0)</f>
        <v>36</v>
      </c>
      <c r="K78" s="120"/>
    </row>
    <row r="79" spans="1:11" x14ac:dyDescent="0.25">
      <c r="A79" s="11" t="s">
        <v>92</v>
      </c>
      <c r="B79" s="63" t="s">
        <v>94</v>
      </c>
      <c r="C79" s="4"/>
      <c r="D79" s="4"/>
      <c r="E79" s="82">
        <f t="shared" si="18"/>
        <v>68</v>
      </c>
      <c r="F79" s="119">
        <f t="shared" si="19"/>
        <v>76</v>
      </c>
      <c r="G79" s="82">
        <f>IFERROR(VLOOKUP($B79,[1]NUM4A!$G$3:$J$165,2,FALSE),0)</f>
        <v>53</v>
      </c>
      <c r="H79" s="119">
        <f>IFERROR(VLOOKUP($B79,[1]NUM4A!$G$3:$J$165,3,FALSE),0)</f>
        <v>61</v>
      </c>
      <c r="I79" s="82">
        <f>IFERROR(VLOOKUP($B79,[1]NUM4A!$R$3:$U$146,2,FALSE),0)</f>
        <v>15</v>
      </c>
      <c r="J79" s="119">
        <f>IFERROR(VLOOKUP($B79,[1]NUM4A!$R$3:$U$146,3,FALSE),0)</f>
        <v>15</v>
      </c>
      <c r="K79" s="120"/>
    </row>
    <row r="80" spans="1:11" x14ac:dyDescent="0.25">
      <c r="A80" s="11" t="s">
        <v>92</v>
      </c>
      <c r="B80" s="63" t="s">
        <v>95</v>
      </c>
      <c r="C80" s="4"/>
      <c r="D80" s="4"/>
      <c r="E80" s="82">
        <f t="shared" si="18"/>
        <v>10</v>
      </c>
      <c r="F80" s="119">
        <f t="shared" si="19"/>
        <v>15</v>
      </c>
      <c r="G80" s="82">
        <f>IFERROR(VLOOKUP($B80,[1]NUM4A!$G$3:$J$165,2,FALSE),0)</f>
        <v>8</v>
      </c>
      <c r="H80" s="119">
        <f>IFERROR(VLOOKUP($B80,[1]NUM4A!$G$3:$J$165,3,FALSE),0)</f>
        <v>12</v>
      </c>
      <c r="I80" s="82">
        <f>IFERROR(VLOOKUP($B80,[1]NUM4A!$R$3:$U$146,2,FALSE),0)</f>
        <v>2</v>
      </c>
      <c r="J80" s="119">
        <f>IFERROR(VLOOKUP($B80,[1]NUM4A!$R$3:$U$146,3,FALSE),0)</f>
        <v>3</v>
      </c>
      <c r="K80" s="120"/>
    </row>
    <row r="81" spans="1:11" x14ac:dyDescent="0.25">
      <c r="A81" s="11" t="s">
        <v>92</v>
      </c>
      <c r="B81" s="63" t="s">
        <v>96</v>
      </c>
      <c r="C81" s="4"/>
      <c r="D81" s="4"/>
      <c r="E81" s="82">
        <f t="shared" si="18"/>
        <v>29</v>
      </c>
      <c r="F81" s="119">
        <f t="shared" si="19"/>
        <v>52</v>
      </c>
      <c r="G81" s="82">
        <f>IFERROR(VLOOKUP($B81,[1]NUM4A!$G$3:$J$165,2,FALSE),0)</f>
        <v>23</v>
      </c>
      <c r="H81" s="119">
        <f>IFERROR(VLOOKUP($B81,[1]NUM4A!$G$3:$J$165,3,FALSE),0)</f>
        <v>40</v>
      </c>
      <c r="I81" s="82">
        <f>IFERROR(VLOOKUP($B81,[1]NUM4A!$R$3:$U$146,2,FALSE),0)</f>
        <v>6</v>
      </c>
      <c r="J81" s="119">
        <f>IFERROR(VLOOKUP($B81,[1]NUM4A!$R$3:$U$146,3,FALSE),0)</f>
        <v>12</v>
      </c>
      <c r="K81" s="120"/>
    </row>
    <row r="82" spans="1:11" x14ac:dyDescent="0.25">
      <c r="A82" s="11" t="s">
        <v>92</v>
      </c>
      <c r="B82" s="63" t="s">
        <v>97</v>
      </c>
      <c r="C82" s="4"/>
      <c r="D82" s="4"/>
      <c r="E82" s="82">
        <f t="shared" si="18"/>
        <v>7</v>
      </c>
      <c r="F82" s="119">
        <f t="shared" si="19"/>
        <v>8</v>
      </c>
      <c r="G82" s="82">
        <f>IFERROR(VLOOKUP($B82,[1]NUM4A!$G$3:$J$165,2,FALSE),0)</f>
        <v>5</v>
      </c>
      <c r="H82" s="119">
        <f>IFERROR(VLOOKUP($B82,[1]NUM4A!$G$3:$J$165,3,FALSE),0)</f>
        <v>6</v>
      </c>
      <c r="I82" s="82">
        <f>IFERROR(VLOOKUP($B82,[1]NUM4A!$R$3:$U$146,2,FALSE),0)</f>
        <v>2</v>
      </c>
      <c r="J82" s="119">
        <f>IFERROR(VLOOKUP($B82,[1]NUM4A!$R$3:$U$146,3,FALSE),0)</f>
        <v>2</v>
      </c>
      <c r="K82" s="120"/>
    </row>
    <row r="83" spans="1:11" x14ac:dyDescent="0.25">
      <c r="A83" s="11" t="s">
        <v>92</v>
      </c>
      <c r="B83" s="63" t="s">
        <v>98</v>
      </c>
      <c r="C83" s="4"/>
      <c r="D83" s="4"/>
      <c r="E83" s="82">
        <f t="shared" si="18"/>
        <v>22</v>
      </c>
      <c r="F83" s="119">
        <f t="shared" si="19"/>
        <v>35</v>
      </c>
      <c r="G83" s="82">
        <f>IFERROR(VLOOKUP($B83,[1]NUM4A!$G$3:$J$165,2,FALSE),0)</f>
        <v>22</v>
      </c>
      <c r="H83" s="119">
        <f>IFERROR(VLOOKUP($B83,[1]NUM4A!$G$3:$J$165,3,FALSE),0)</f>
        <v>28</v>
      </c>
      <c r="I83" s="82">
        <f>IFERROR(VLOOKUP($B83,[1]NUM4A!$R$3:$U$146,2,FALSE),0)</f>
        <v>0</v>
      </c>
      <c r="J83" s="119">
        <f>IFERROR(VLOOKUP($B83,[1]NUM4A!$R$3:$U$146,3,FALSE),0)</f>
        <v>7</v>
      </c>
      <c r="K83" s="120"/>
    </row>
    <row r="84" spans="1:11" x14ac:dyDescent="0.25">
      <c r="A84" s="11" t="s">
        <v>92</v>
      </c>
      <c r="B84" s="63" t="s">
        <v>99</v>
      </c>
      <c r="C84" s="4"/>
      <c r="D84" s="4"/>
      <c r="E84" s="82">
        <f t="shared" si="18"/>
        <v>1</v>
      </c>
      <c r="F84" s="119">
        <f t="shared" si="19"/>
        <v>3</v>
      </c>
      <c r="G84" s="82">
        <f>IFERROR(VLOOKUP($B84,[1]NUM4A!$G$3:$J$165,2,FALSE),0)</f>
        <v>1</v>
      </c>
      <c r="H84" s="119">
        <f>IFERROR(VLOOKUP($B84,[1]NUM4A!$G$3:$J$165,3,FALSE),0)</f>
        <v>2</v>
      </c>
      <c r="I84" s="82">
        <f>IFERROR(VLOOKUP($B84,[1]NUM4A!$R$3:$U$146,2,FALSE),0)</f>
        <v>0</v>
      </c>
      <c r="J84" s="119">
        <f>IFERROR(VLOOKUP($B84,[1]NUM4A!$R$3:$U$146,3,FALSE),0)</f>
        <v>1</v>
      </c>
      <c r="K84" s="120"/>
    </row>
    <row r="85" spans="1:11" x14ac:dyDescent="0.25">
      <c r="A85" s="11" t="s">
        <v>92</v>
      </c>
      <c r="B85" s="63" t="s">
        <v>100</v>
      </c>
      <c r="C85" s="4"/>
      <c r="D85" s="4"/>
      <c r="E85" s="82">
        <f t="shared" si="18"/>
        <v>4</v>
      </c>
      <c r="F85" s="119">
        <f t="shared" si="19"/>
        <v>6</v>
      </c>
      <c r="G85" s="82">
        <f>IFERROR(VLOOKUP($B85,[1]NUM4A!$G$3:$J$165,2,FALSE),0)</f>
        <v>4</v>
      </c>
      <c r="H85" s="119">
        <f>IFERROR(VLOOKUP($B85,[1]NUM4A!$G$3:$J$165,3,FALSE),0)</f>
        <v>6</v>
      </c>
      <c r="I85" s="82">
        <f>IFERROR(VLOOKUP($B85,[1]NUM4A!$R$3:$U$146,2,FALSE),0)</f>
        <v>0</v>
      </c>
      <c r="J85" s="119">
        <f>IFERROR(VLOOKUP($B85,[1]NUM4A!$R$3:$U$146,3,FALSE),0)</f>
        <v>0</v>
      </c>
      <c r="K85" s="120"/>
    </row>
    <row r="86" spans="1:11" x14ac:dyDescent="0.25">
      <c r="A86" s="11" t="s">
        <v>92</v>
      </c>
      <c r="B86" s="63" t="s">
        <v>101</v>
      </c>
      <c r="C86" s="4"/>
      <c r="D86" s="4"/>
      <c r="E86" s="82">
        <f t="shared" si="18"/>
        <v>4</v>
      </c>
      <c r="F86" s="119">
        <f t="shared" si="19"/>
        <v>4</v>
      </c>
      <c r="G86" s="82">
        <f>IFERROR(VLOOKUP($B86,[1]NUM4A!$G$3:$J$165,2,FALSE),0)</f>
        <v>3</v>
      </c>
      <c r="H86" s="119">
        <f>IFERROR(VLOOKUP($B86,[1]NUM4A!$G$3:$J$165,3,FALSE),0)</f>
        <v>3</v>
      </c>
      <c r="I86" s="82">
        <f>IFERROR(VLOOKUP($B86,[1]NUM4A!$R$3:$U$146,2,FALSE),0)</f>
        <v>1</v>
      </c>
      <c r="J86" s="119">
        <f>IFERROR(VLOOKUP($B86,[1]NUM4A!$R$3:$U$146,3,FALSE),0)</f>
        <v>1</v>
      </c>
      <c r="K86" s="120"/>
    </row>
    <row r="87" spans="1:11" x14ac:dyDescent="0.25">
      <c r="A87" s="11" t="s">
        <v>92</v>
      </c>
      <c r="B87" s="63" t="s">
        <v>102</v>
      </c>
      <c r="C87" s="4"/>
      <c r="D87" s="4"/>
      <c r="E87" s="82">
        <f t="shared" si="18"/>
        <v>1</v>
      </c>
      <c r="F87" s="119">
        <f t="shared" si="19"/>
        <v>1</v>
      </c>
      <c r="G87" s="82">
        <f>IFERROR(VLOOKUP($B87,[1]NUM4A!$G$3:$J$165,2,FALSE),0)</f>
        <v>1</v>
      </c>
      <c r="H87" s="119">
        <f>IFERROR(VLOOKUP($B87,[1]NUM4A!$G$3:$J$165,3,FALSE),0)</f>
        <v>1</v>
      </c>
      <c r="I87" s="82">
        <f>IFERROR(VLOOKUP($B87,[1]NUM4A!$R$3:$U$146,2,FALSE),0)</f>
        <v>0</v>
      </c>
      <c r="J87" s="119">
        <f>IFERROR(VLOOKUP($B87,[1]NUM4A!$R$3:$U$146,3,FALSE),0)</f>
        <v>0</v>
      </c>
      <c r="K87" s="120"/>
    </row>
    <row r="88" spans="1:11" x14ac:dyDescent="0.25">
      <c r="A88" s="137" t="s">
        <v>234</v>
      </c>
      <c r="B88" s="138"/>
      <c r="C88" s="57">
        <f>D88/'Metas Muni'!L11</f>
        <v>0.99748953000040774</v>
      </c>
      <c r="D88" s="58">
        <f>F88/K88</f>
        <v>0.3848314606741573</v>
      </c>
      <c r="E88" s="121">
        <f t="shared" ref="E88:J88" si="20">SUM(E78:E87)</f>
        <v>320</v>
      </c>
      <c r="F88" s="121">
        <f t="shared" si="20"/>
        <v>411</v>
      </c>
      <c r="G88" s="121">
        <f t="shared" si="20"/>
        <v>264</v>
      </c>
      <c r="H88" s="121">
        <f t="shared" si="20"/>
        <v>334</v>
      </c>
      <c r="I88" s="121">
        <f t="shared" si="20"/>
        <v>56</v>
      </c>
      <c r="J88" s="121">
        <f t="shared" si="20"/>
        <v>77</v>
      </c>
      <c r="K88" s="121">
        <v>1068</v>
      </c>
    </row>
    <row r="89" spans="1:11" x14ac:dyDescent="0.25">
      <c r="A89" s="11" t="s">
        <v>104</v>
      </c>
      <c r="B89" s="63" t="s">
        <v>105</v>
      </c>
      <c r="C89" s="4"/>
      <c r="D89" s="4"/>
      <c r="E89" s="82">
        <f t="shared" ref="E89:E93" si="21">G89+I89</f>
        <v>46</v>
      </c>
      <c r="F89" s="119">
        <f t="shared" ref="F89:F93" si="22">H89+J89</f>
        <v>45</v>
      </c>
      <c r="G89" s="82">
        <f>IFERROR(VLOOKUP($B89,[1]NUM4A!$G$3:$J$165,2,FALSE),0)</f>
        <v>37</v>
      </c>
      <c r="H89" s="119">
        <f>IFERROR(VLOOKUP($B89,[1]NUM4A!$G$3:$J$165,3,FALSE),0)</f>
        <v>37</v>
      </c>
      <c r="I89" s="82">
        <f>IFERROR(VLOOKUP($B89,[1]NUM4A!$R$3:$U$146,2,FALSE),0)</f>
        <v>9</v>
      </c>
      <c r="J89" s="119">
        <f>IFERROR(VLOOKUP($B89,[1]NUM4A!$R$3:$U$146,3,FALSE),0)</f>
        <v>8</v>
      </c>
      <c r="K89" s="120"/>
    </row>
    <row r="90" spans="1:11" x14ac:dyDescent="0.25">
      <c r="A90" s="11" t="s">
        <v>104</v>
      </c>
      <c r="B90" s="63" t="s">
        <v>106</v>
      </c>
      <c r="C90" s="4"/>
      <c r="D90" s="4"/>
      <c r="E90" s="82">
        <f t="shared" si="21"/>
        <v>16</v>
      </c>
      <c r="F90" s="119">
        <f t="shared" si="22"/>
        <v>22</v>
      </c>
      <c r="G90" s="82">
        <f>IFERROR(VLOOKUP($B90,[1]NUM4A!$G$3:$J$165,2,FALSE),0)</f>
        <v>14</v>
      </c>
      <c r="H90" s="119">
        <f>IFERROR(VLOOKUP($B90,[1]NUM4A!$G$3:$J$165,3,FALSE),0)</f>
        <v>18</v>
      </c>
      <c r="I90" s="82">
        <f>IFERROR(VLOOKUP($B90,[1]NUM4A!$R$3:$U$146,2,FALSE),0)</f>
        <v>2</v>
      </c>
      <c r="J90" s="119">
        <f>IFERROR(VLOOKUP($B90,[1]NUM4A!$R$3:$U$146,3,FALSE),0)</f>
        <v>4</v>
      </c>
      <c r="K90" s="120"/>
    </row>
    <row r="91" spans="1:11" x14ac:dyDescent="0.25">
      <c r="A91" s="11" t="s">
        <v>104</v>
      </c>
      <c r="B91" s="63" t="s">
        <v>107</v>
      </c>
      <c r="C91" s="4"/>
      <c r="D91" s="4"/>
      <c r="E91" s="82">
        <f t="shared" si="21"/>
        <v>86</v>
      </c>
      <c r="F91" s="119">
        <f t="shared" si="22"/>
        <v>93</v>
      </c>
      <c r="G91" s="82">
        <f>IFERROR(VLOOKUP($B91,[1]NUM4A!$G$3:$J$165,2,FALSE),0)</f>
        <v>73</v>
      </c>
      <c r="H91" s="119">
        <f>IFERROR(VLOOKUP($B91,[1]NUM4A!$G$3:$J$165,3,FALSE),0)</f>
        <v>77</v>
      </c>
      <c r="I91" s="82">
        <f>IFERROR(VLOOKUP($B91,[1]NUM4A!$R$3:$U$146,2,FALSE),0)</f>
        <v>13</v>
      </c>
      <c r="J91" s="119">
        <f>IFERROR(VLOOKUP($B91,[1]NUM4A!$R$3:$U$146,3,FALSE),0)</f>
        <v>16</v>
      </c>
      <c r="K91" s="120"/>
    </row>
    <row r="92" spans="1:11" x14ac:dyDescent="0.25">
      <c r="A92" s="11" t="s">
        <v>104</v>
      </c>
      <c r="B92" s="63" t="s">
        <v>108</v>
      </c>
      <c r="C92" s="4"/>
      <c r="D92" s="4"/>
      <c r="E92" s="82">
        <f t="shared" si="21"/>
        <v>6</v>
      </c>
      <c r="F92" s="119">
        <f t="shared" si="22"/>
        <v>7</v>
      </c>
      <c r="G92" s="82">
        <f>IFERROR(VLOOKUP($B92,[1]NUM4A!$G$3:$J$165,2,FALSE),0)</f>
        <v>6</v>
      </c>
      <c r="H92" s="119">
        <f>IFERROR(VLOOKUP($B92,[1]NUM4A!$G$3:$J$165,3,FALSE),0)</f>
        <v>6</v>
      </c>
      <c r="I92" s="82">
        <f>IFERROR(VLOOKUP($B92,[1]NUM4A!$R$3:$U$146,2,FALSE),0)</f>
        <v>0</v>
      </c>
      <c r="J92" s="119">
        <f>IFERROR(VLOOKUP($B92,[1]NUM4A!$R$3:$U$146,3,FALSE),0)</f>
        <v>1</v>
      </c>
      <c r="K92" s="120"/>
    </row>
    <row r="93" spans="1:11" x14ac:dyDescent="0.25">
      <c r="A93" s="11" t="s">
        <v>104</v>
      </c>
      <c r="B93" s="63" t="s">
        <v>109</v>
      </c>
      <c r="C93" s="4"/>
      <c r="D93" s="4"/>
      <c r="E93" s="82">
        <f t="shared" si="21"/>
        <v>10</v>
      </c>
      <c r="F93" s="119">
        <f t="shared" si="22"/>
        <v>12</v>
      </c>
      <c r="G93" s="82">
        <f>IFERROR(VLOOKUP($B93,[1]NUM4A!$G$3:$J$165,2,FALSE),0)</f>
        <v>3</v>
      </c>
      <c r="H93" s="119">
        <f>IFERROR(VLOOKUP($B93,[1]NUM4A!$G$3:$J$165,3,FALSE),0)</f>
        <v>7</v>
      </c>
      <c r="I93" s="82">
        <f>IFERROR(VLOOKUP($B93,[1]NUM4A!$R$3:$U$146,2,FALSE),0)</f>
        <v>7</v>
      </c>
      <c r="J93" s="119">
        <f>IFERROR(VLOOKUP($B93,[1]NUM4A!$R$3:$U$146,3,FALSE),0)</f>
        <v>5</v>
      </c>
      <c r="K93" s="120"/>
    </row>
    <row r="94" spans="1:11" x14ac:dyDescent="0.25">
      <c r="A94" s="137" t="s">
        <v>235</v>
      </c>
      <c r="B94" s="138"/>
      <c r="C94" s="57">
        <f>D94/'Metas Muni'!L12</f>
        <v>1.0913835573006854</v>
      </c>
      <c r="D94" s="58">
        <f>F94/K94</f>
        <v>0.2732824427480916</v>
      </c>
      <c r="E94" s="121">
        <f t="shared" ref="E94:J94" si="23">SUM(E89:E93)</f>
        <v>164</v>
      </c>
      <c r="F94" s="121">
        <f t="shared" si="23"/>
        <v>179</v>
      </c>
      <c r="G94" s="121">
        <f t="shared" si="23"/>
        <v>133</v>
      </c>
      <c r="H94" s="121">
        <f t="shared" si="23"/>
        <v>145</v>
      </c>
      <c r="I94" s="121">
        <f t="shared" si="23"/>
        <v>31</v>
      </c>
      <c r="J94" s="121">
        <f t="shared" si="23"/>
        <v>34</v>
      </c>
      <c r="K94" s="121">
        <v>655</v>
      </c>
    </row>
    <row r="95" spans="1:11" x14ac:dyDescent="0.25">
      <c r="A95" s="11" t="s">
        <v>111</v>
      </c>
      <c r="B95" s="63" t="s">
        <v>112</v>
      </c>
      <c r="C95" s="4"/>
      <c r="D95" s="4"/>
      <c r="E95" s="82">
        <f t="shared" ref="E95:E104" si="24">G95+I95</f>
        <v>14</v>
      </c>
      <c r="F95" s="119">
        <f t="shared" ref="F95:F104" si="25">H95+J95</f>
        <v>10</v>
      </c>
      <c r="G95" s="82">
        <f>IFERROR(VLOOKUP($B95,[1]NUM4A!$G$3:$J$165,2,FALSE),0)</f>
        <v>14</v>
      </c>
      <c r="H95" s="119">
        <f>IFERROR(VLOOKUP($B95,[1]NUM4A!$G$3:$J$165,3,FALSE),0)</f>
        <v>10</v>
      </c>
      <c r="I95" s="82">
        <f>IFERROR(VLOOKUP($B95,[1]NUM4A!$R$3:$U$146,2,FALSE),0)</f>
        <v>0</v>
      </c>
      <c r="J95" s="119">
        <f>IFERROR(VLOOKUP($B95,[1]NUM4A!$R$3:$U$146,3,FALSE),0)</f>
        <v>0</v>
      </c>
      <c r="K95" s="120"/>
    </row>
    <row r="96" spans="1:11" x14ac:dyDescent="0.25">
      <c r="A96" s="11" t="s">
        <v>111</v>
      </c>
      <c r="B96" s="63" t="s">
        <v>113</v>
      </c>
      <c r="C96" s="4"/>
      <c r="D96" s="4"/>
      <c r="E96" s="82">
        <f t="shared" si="24"/>
        <v>64</v>
      </c>
      <c r="F96" s="119">
        <f t="shared" si="25"/>
        <v>65</v>
      </c>
      <c r="G96" s="82">
        <f>IFERROR(VLOOKUP($B96,[1]NUM4A!$G$3:$J$165,2,FALSE),0)</f>
        <v>60</v>
      </c>
      <c r="H96" s="119">
        <f>IFERROR(VLOOKUP($B96,[1]NUM4A!$G$3:$J$165,3,FALSE),0)</f>
        <v>59</v>
      </c>
      <c r="I96" s="82">
        <f>IFERROR(VLOOKUP($B96,[1]NUM4A!$R$3:$U$146,2,FALSE),0)</f>
        <v>4</v>
      </c>
      <c r="J96" s="119">
        <f>IFERROR(VLOOKUP($B96,[1]NUM4A!$R$3:$U$146,3,FALSE),0)</f>
        <v>6</v>
      </c>
      <c r="K96" s="120"/>
    </row>
    <row r="97" spans="1:11" x14ac:dyDescent="0.25">
      <c r="A97" s="11" t="s">
        <v>111</v>
      </c>
      <c r="B97" s="63" t="s">
        <v>114</v>
      </c>
      <c r="C97" s="4"/>
      <c r="D97" s="4"/>
      <c r="E97" s="82">
        <f t="shared" si="24"/>
        <v>10</v>
      </c>
      <c r="F97" s="119">
        <f t="shared" si="25"/>
        <v>13</v>
      </c>
      <c r="G97" s="82">
        <f>IFERROR(VLOOKUP($B97,[1]NUM4A!$G$3:$J$165,2,FALSE),0)</f>
        <v>10</v>
      </c>
      <c r="H97" s="119">
        <f>IFERROR(VLOOKUP($B97,[1]NUM4A!$G$3:$J$165,3,FALSE),0)</f>
        <v>13</v>
      </c>
      <c r="I97" s="82">
        <f>IFERROR(VLOOKUP($B97,[1]NUM4A!$R$3:$U$146,2,FALSE),0)</f>
        <v>0</v>
      </c>
      <c r="J97" s="119">
        <f>IFERROR(VLOOKUP($B97,[1]NUM4A!$R$3:$U$146,3,FALSE),0)</f>
        <v>0</v>
      </c>
      <c r="K97" s="120"/>
    </row>
    <row r="98" spans="1:11" x14ac:dyDescent="0.25">
      <c r="A98" s="11" t="s">
        <v>111</v>
      </c>
      <c r="B98" s="63" t="s">
        <v>115</v>
      </c>
      <c r="C98" s="4"/>
      <c r="D98" s="4"/>
      <c r="E98" s="82">
        <f t="shared" si="24"/>
        <v>30</v>
      </c>
      <c r="F98" s="119">
        <f t="shared" si="25"/>
        <v>59</v>
      </c>
      <c r="G98" s="82">
        <f>IFERROR(VLOOKUP($B98,[1]NUM4A!$G$3:$J$165,2,FALSE),0)</f>
        <v>23</v>
      </c>
      <c r="H98" s="119">
        <f>IFERROR(VLOOKUP($B98,[1]NUM4A!$G$3:$J$165,3,FALSE),0)</f>
        <v>50</v>
      </c>
      <c r="I98" s="82">
        <f>IFERROR(VLOOKUP($B98,[1]NUM4A!$R$3:$U$146,2,FALSE),0)</f>
        <v>7</v>
      </c>
      <c r="J98" s="119">
        <f>IFERROR(VLOOKUP($B98,[1]NUM4A!$R$3:$U$146,3,FALSE),0)</f>
        <v>9</v>
      </c>
      <c r="K98" s="120"/>
    </row>
    <row r="99" spans="1:11" x14ac:dyDescent="0.25">
      <c r="A99" s="11" t="s">
        <v>111</v>
      </c>
      <c r="B99" s="63" t="s">
        <v>116</v>
      </c>
      <c r="C99" s="4"/>
      <c r="D99" s="4"/>
      <c r="E99" s="82">
        <f t="shared" si="24"/>
        <v>37</v>
      </c>
      <c r="F99" s="119">
        <f t="shared" si="25"/>
        <v>42</v>
      </c>
      <c r="G99" s="82">
        <f>IFERROR(VLOOKUP($B99,[1]NUM4A!$G$3:$J$165,2,FALSE),0)</f>
        <v>34</v>
      </c>
      <c r="H99" s="119">
        <f>IFERROR(VLOOKUP($B99,[1]NUM4A!$G$3:$J$165,3,FALSE),0)</f>
        <v>38</v>
      </c>
      <c r="I99" s="82">
        <f>IFERROR(VLOOKUP($B99,[1]NUM4A!$R$3:$U$146,2,FALSE),0)</f>
        <v>3</v>
      </c>
      <c r="J99" s="119">
        <f>IFERROR(VLOOKUP($B99,[1]NUM4A!$R$3:$U$146,3,FALSE),0)</f>
        <v>4</v>
      </c>
      <c r="K99" s="120"/>
    </row>
    <row r="100" spans="1:11" x14ac:dyDescent="0.25">
      <c r="A100" s="11" t="s">
        <v>111</v>
      </c>
      <c r="B100" s="63" t="s">
        <v>117</v>
      </c>
      <c r="C100" s="4"/>
      <c r="D100" s="4"/>
      <c r="E100" s="82">
        <f t="shared" si="24"/>
        <v>17</v>
      </c>
      <c r="F100" s="119">
        <f t="shared" si="25"/>
        <v>23</v>
      </c>
      <c r="G100" s="82">
        <f>IFERROR(VLOOKUP($B100,[1]NUM4A!$G$3:$J$165,2,FALSE),0)</f>
        <v>14</v>
      </c>
      <c r="H100" s="119">
        <f>IFERROR(VLOOKUP($B100,[1]NUM4A!$G$3:$J$165,3,FALSE),0)</f>
        <v>19</v>
      </c>
      <c r="I100" s="82">
        <f>IFERROR(VLOOKUP($B100,[1]NUM4A!$R$3:$U$146,2,FALSE),0)</f>
        <v>3</v>
      </c>
      <c r="J100" s="119">
        <f>IFERROR(VLOOKUP($B100,[1]NUM4A!$R$3:$U$146,3,FALSE),0)</f>
        <v>4</v>
      </c>
      <c r="K100" s="120"/>
    </row>
    <row r="101" spans="1:11" x14ac:dyDescent="0.25">
      <c r="A101" s="11" t="s">
        <v>111</v>
      </c>
      <c r="B101" s="63" t="s">
        <v>118</v>
      </c>
      <c r="C101" s="4"/>
      <c r="D101" s="4"/>
      <c r="E101" s="82">
        <f t="shared" si="24"/>
        <v>70</v>
      </c>
      <c r="F101" s="119">
        <f t="shared" si="25"/>
        <v>72</v>
      </c>
      <c r="G101" s="82">
        <f>IFERROR(VLOOKUP($B101,[1]NUM4A!$G$3:$J$165,2,FALSE),0)</f>
        <v>60</v>
      </c>
      <c r="H101" s="119">
        <f>IFERROR(VLOOKUP($B101,[1]NUM4A!$G$3:$J$165,3,FALSE),0)</f>
        <v>61</v>
      </c>
      <c r="I101" s="82">
        <f>IFERROR(VLOOKUP($B101,[1]NUM4A!$R$3:$U$146,2,FALSE),0)</f>
        <v>10</v>
      </c>
      <c r="J101" s="119">
        <f>IFERROR(VLOOKUP($B101,[1]NUM4A!$R$3:$U$146,3,FALSE),0)</f>
        <v>11</v>
      </c>
      <c r="K101" s="120"/>
    </row>
    <row r="102" spans="1:11" x14ac:dyDescent="0.25">
      <c r="A102" s="11" t="s">
        <v>111</v>
      </c>
      <c r="B102" s="63" t="s">
        <v>119</v>
      </c>
      <c r="C102" s="4"/>
      <c r="D102" s="4"/>
      <c r="E102" s="82">
        <f t="shared" si="24"/>
        <v>57</v>
      </c>
      <c r="F102" s="119">
        <f t="shared" si="25"/>
        <v>101</v>
      </c>
      <c r="G102" s="82">
        <f>IFERROR(VLOOKUP($B102,[1]NUM4A!$G$3:$J$165,2,FALSE),0)</f>
        <v>49</v>
      </c>
      <c r="H102" s="119">
        <f>IFERROR(VLOOKUP($B102,[1]NUM4A!$G$3:$J$165,3,FALSE),0)</f>
        <v>87</v>
      </c>
      <c r="I102" s="82">
        <f>IFERROR(VLOOKUP($B102,[1]NUM4A!$R$3:$U$146,2,FALSE),0)</f>
        <v>8</v>
      </c>
      <c r="J102" s="119">
        <f>IFERROR(VLOOKUP($B102,[1]NUM4A!$R$3:$U$146,3,FALSE),0)</f>
        <v>14</v>
      </c>
      <c r="K102" s="120"/>
    </row>
    <row r="103" spans="1:11" x14ac:dyDescent="0.25">
      <c r="A103" s="11" t="s">
        <v>111</v>
      </c>
      <c r="B103" s="63" t="s">
        <v>120</v>
      </c>
      <c r="C103" s="4"/>
      <c r="D103" s="4"/>
      <c r="E103" s="82">
        <f t="shared" si="24"/>
        <v>0</v>
      </c>
      <c r="F103" s="119">
        <f t="shared" si="25"/>
        <v>17</v>
      </c>
      <c r="G103" s="82">
        <f>IFERROR(VLOOKUP($B103,[1]NUM4A!$G$3:$J$165,2,FALSE),0)</f>
        <v>0</v>
      </c>
      <c r="H103" s="119">
        <f>IFERROR(VLOOKUP($B103,[1]NUM4A!$G$3:$J$165,3,FALSE),0)</f>
        <v>16</v>
      </c>
      <c r="I103" s="82">
        <f>IFERROR(VLOOKUP($B103,[1]NUM4A!$R$3:$U$146,2,FALSE),0)</f>
        <v>0</v>
      </c>
      <c r="J103" s="119">
        <f>IFERROR(VLOOKUP($B103,[1]NUM4A!$R$3:$U$146,3,FALSE),0)</f>
        <v>1</v>
      </c>
      <c r="K103" s="120"/>
    </row>
    <row r="104" spans="1:11" x14ac:dyDescent="0.25">
      <c r="A104" s="11" t="s">
        <v>111</v>
      </c>
      <c r="B104" s="63" t="s">
        <v>121</v>
      </c>
      <c r="C104" s="4"/>
      <c r="D104" s="4"/>
      <c r="E104" s="82">
        <f t="shared" si="24"/>
        <v>0</v>
      </c>
      <c r="F104" s="119">
        <f t="shared" si="25"/>
        <v>71</v>
      </c>
      <c r="G104" s="82">
        <f>IFERROR(VLOOKUP($B104,[1]NUM4A!$G$3:$J$165,2,FALSE),0)</f>
        <v>0</v>
      </c>
      <c r="H104" s="119">
        <f>IFERROR(VLOOKUP($B104,[1]NUM4A!$G$3:$J$165,3,FALSE),0)</f>
        <v>58</v>
      </c>
      <c r="I104" s="82">
        <f>IFERROR(VLOOKUP($B104,[1]NUM4A!$R$3:$U$146,2,FALSE),0)</f>
        <v>0</v>
      </c>
      <c r="J104" s="119">
        <f>IFERROR(VLOOKUP($B104,[1]NUM4A!$R$3:$U$146,3,FALSE),0)</f>
        <v>13</v>
      </c>
      <c r="K104" s="120"/>
    </row>
    <row r="105" spans="1:11" x14ac:dyDescent="0.25">
      <c r="A105" s="137" t="s">
        <v>236</v>
      </c>
      <c r="B105" s="138"/>
      <c r="C105" s="57">
        <f>D105/'Metas Muni'!L13</f>
        <v>1.1826581805316461</v>
      </c>
      <c r="D105" s="58">
        <f>F105/K105</f>
        <v>0.33906810035842294</v>
      </c>
      <c r="E105" s="121">
        <f t="shared" ref="E105:J105" si="26">SUM(E95:E104)</f>
        <v>299</v>
      </c>
      <c r="F105" s="121">
        <f t="shared" si="26"/>
        <v>473</v>
      </c>
      <c r="G105" s="121">
        <f t="shared" si="26"/>
        <v>264</v>
      </c>
      <c r="H105" s="121">
        <f t="shared" si="26"/>
        <v>411</v>
      </c>
      <c r="I105" s="121">
        <f t="shared" si="26"/>
        <v>35</v>
      </c>
      <c r="J105" s="121">
        <f t="shared" si="26"/>
        <v>62</v>
      </c>
      <c r="K105" s="121">
        <v>1395</v>
      </c>
    </row>
    <row r="106" spans="1:11" x14ac:dyDescent="0.25">
      <c r="A106" s="11" t="s">
        <v>123</v>
      </c>
      <c r="B106" s="63" t="s">
        <v>124</v>
      </c>
      <c r="C106" s="4"/>
      <c r="D106" s="4"/>
      <c r="E106" s="82">
        <f t="shared" ref="E106:E123" si="27">G106+I106</f>
        <v>188</v>
      </c>
      <c r="F106" s="119">
        <f t="shared" ref="F106:F123" si="28">H106+J106</f>
        <v>182</v>
      </c>
      <c r="G106" s="82">
        <f>IFERROR(VLOOKUP($B106,[1]NUM4A!$G$3:$J$165,2,FALSE),0)</f>
        <v>164</v>
      </c>
      <c r="H106" s="119">
        <f>IFERROR(VLOOKUP($B106,[1]NUM4A!$G$3:$J$165,3,FALSE),0)</f>
        <v>158</v>
      </c>
      <c r="I106" s="82">
        <f>IFERROR(VLOOKUP($B106,[1]NUM4A!$R$3:$U$146,2,FALSE),0)</f>
        <v>24</v>
      </c>
      <c r="J106" s="119">
        <f>IFERROR(VLOOKUP($B106,[1]NUM4A!$R$3:$U$146,3,FALSE),0)</f>
        <v>24</v>
      </c>
      <c r="K106" s="120"/>
    </row>
    <row r="107" spans="1:11" x14ac:dyDescent="0.25">
      <c r="A107" s="11" t="s">
        <v>123</v>
      </c>
      <c r="B107" s="63" t="s">
        <v>125</v>
      </c>
      <c r="C107" s="4"/>
      <c r="D107" s="4"/>
      <c r="E107" s="82">
        <f t="shared" si="27"/>
        <v>638</v>
      </c>
      <c r="F107" s="119">
        <f t="shared" si="28"/>
        <v>655</v>
      </c>
      <c r="G107" s="82">
        <f>IFERROR(VLOOKUP($B107,[1]NUM4A!$G$3:$J$165,2,FALSE),0)</f>
        <v>537</v>
      </c>
      <c r="H107" s="119">
        <f>IFERROR(VLOOKUP($B107,[1]NUM4A!$G$3:$J$165,3,FALSE),0)</f>
        <v>517</v>
      </c>
      <c r="I107" s="82">
        <f>IFERROR(VLOOKUP($B107,[1]NUM4A!$R$3:$U$146,2,FALSE),0)</f>
        <v>101</v>
      </c>
      <c r="J107" s="119">
        <f>IFERROR(VLOOKUP($B107,[1]NUM4A!$R$3:$U$146,3,FALSE),0)</f>
        <v>138</v>
      </c>
      <c r="K107" s="120"/>
    </row>
    <row r="108" spans="1:11" x14ac:dyDescent="0.25">
      <c r="A108" s="11" t="s">
        <v>123</v>
      </c>
      <c r="B108" s="63" t="s">
        <v>126</v>
      </c>
      <c r="C108" s="4"/>
      <c r="D108" s="4"/>
      <c r="E108" s="82">
        <f t="shared" si="27"/>
        <v>920</v>
      </c>
      <c r="F108" s="119">
        <f t="shared" si="28"/>
        <v>920</v>
      </c>
      <c r="G108" s="82">
        <f>IFERROR(VLOOKUP($B108,[1]NUM4A!$G$3:$J$165,2,FALSE),0)</f>
        <v>701</v>
      </c>
      <c r="H108" s="119">
        <f>IFERROR(VLOOKUP($B108,[1]NUM4A!$G$3:$J$165,3,FALSE),0)</f>
        <v>708</v>
      </c>
      <c r="I108" s="82">
        <f>IFERROR(VLOOKUP($B108,[1]NUM4A!$R$3:$U$146,2,FALSE),0)</f>
        <v>219</v>
      </c>
      <c r="J108" s="119">
        <f>IFERROR(VLOOKUP($B108,[1]NUM4A!$R$3:$U$146,3,FALSE),0)</f>
        <v>212</v>
      </c>
      <c r="K108" s="120"/>
    </row>
    <row r="109" spans="1:11" x14ac:dyDescent="0.25">
      <c r="A109" s="11" t="s">
        <v>123</v>
      </c>
      <c r="B109" s="63" t="s">
        <v>127</v>
      </c>
      <c r="C109" s="4"/>
      <c r="D109" s="4"/>
      <c r="E109" s="82">
        <f t="shared" si="27"/>
        <v>178</v>
      </c>
      <c r="F109" s="119">
        <f t="shared" si="28"/>
        <v>176</v>
      </c>
      <c r="G109" s="82">
        <f>IFERROR(VLOOKUP($B109,[1]NUM4A!$G$3:$J$165,2,FALSE),0)</f>
        <v>134</v>
      </c>
      <c r="H109" s="119">
        <f>IFERROR(VLOOKUP($B109,[1]NUM4A!$G$3:$J$165,3,FALSE),0)</f>
        <v>136</v>
      </c>
      <c r="I109" s="82">
        <f>IFERROR(VLOOKUP($B109,[1]NUM4A!$R$3:$U$146,2,FALSE),0)</f>
        <v>44</v>
      </c>
      <c r="J109" s="119">
        <f>IFERROR(VLOOKUP($B109,[1]NUM4A!$R$3:$U$146,3,FALSE),0)</f>
        <v>40</v>
      </c>
      <c r="K109" s="120"/>
    </row>
    <row r="110" spans="1:11" x14ac:dyDescent="0.25">
      <c r="A110" s="11" t="s">
        <v>123</v>
      </c>
      <c r="B110" s="63" t="s">
        <v>128</v>
      </c>
      <c r="C110" s="4"/>
      <c r="D110" s="4"/>
      <c r="E110" s="82">
        <f t="shared" si="27"/>
        <v>48</v>
      </c>
      <c r="F110" s="119">
        <f t="shared" si="28"/>
        <v>46</v>
      </c>
      <c r="G110" s="82">
        <f>IFERROR(VLOOKUP($B110,[1]NUM4A!$G$3:$J$165,2,FALSE),0)</f>
        <v>34</v>
      </c>
      <c r="H110" s="119">
        <f>IFERROR(VLOOKUP($B110,[1]NUM4A!$G$3:$J$165,3,FALSE),0)</f>
        <v>34</v>
      </c>
      <c r="I110" s="82">
        <f>IFERROR(VLOOKUP($B110,[1]NUM4A!$R$3:$U$146,2,FALSE),0)</f>
        <v>14</v>
      </c>
      <c r="J110" s="119">
        <f>IFERROR(VLOOKUP($B110,[1]NUM4A!$R$3:$U$146,3,FALSE),0)</f>
        <v>12</v>
      </c>
      <c r="K110" s="120"/>
    </row>
    <row r="111" spans="1:11" x14ac:dyDescent="0.25">
      <c r="A111" s="11" t="s">
        <v>123</v>
      </c>
      <c r="B111" s="63" t="s">
        <v>129</v>
      </c>
      <c r="C111" s="4"/>
      <c r="D111" s="4"/>
      <c r="E111" s="82">
        <f t="shared" si="27"/>
        <v>44</v>
      </c>
      <c r="F111" s="119">
        <f t="shared" si="28"/>
        <v>30</v>
      </c>
      <c r="G111" s="82">
        <f>IFERROR(VLOOKUP($B111,[1]NUM4A!$G$3:$J$165,2,FALSE),0)</f>
        <v>41</v>
      </c>
      <c r="H111" s="119">
        <f>IFERROR(VLOOKUP($B111,[1]NUM4A!$G$3:$J$165,3,FALSE),0)</f>
        <v>28</v>
      </c>
      <c r="I111" s="82">
        <f>IFERROR(VLOOKUP($B111,[1]NUM4A!$R$3:$U$146,2,FALSE),0)</f>
        <v>3</v>
      </c>
      <c r="J111" s="119">
        <f>IFERROR(VLOOKUP($B111,[1]NUM4A!$R$3:$U$146,3,FALSE),0)</f>
        <v>2</v>
      </c>
      <c r="K111" s="120"/>
    </row>
    <row r="112" spans="1:11" x14ac:dyDescent="0.25">
      <c r="A112" s="11" t="s">
        <v>123</v>
      </c>
      <c r="B112" s="63" t="s">
        <v>130</v>
      </c>
      <c r="C112" s="4"/>
      <c r="D112" s="4"/>
      <c r="E112" s="82">
        <f t="shared" si="27"/>
        <v>14</v>
      </c>
      <c r="F112" s="119">
        <f t="shared" si="28"/>
        <v>20</v>
      </c>
      <c r="G112" s="82">
        <f>IFERROR(VLOOKUP($B112,[1]NUM4A!$G$3:$J$165,2,FALSE),0)</f>
        <v>9</v>
      </c>
      <c r="H112" s="119">
        <f>IFERROR(VLOOKUP($B112,[1]NUM4A!$G$3:$J$165,3,FALSE),0)</f>
        <v>15</v>
      </c>
      <c r="I112" s="82">
        <f>IFERROR(VLOOKUP($B112,[1]NUM4A!$R$3:$U$146,2,FALSE),0)</f>
        <v>5</v>
      </c>
      <c r="J112" s="119">
        <f>IFERROR(VLOOKUP($B112,[1]NUM4A!$R$3:$U$146,3,FALSE),0)</f>
        <v>5</v>
      </c>
      <c r="K112" s="120"/>
    </row>
    <row r="113" spans="1:11" x14ac:dyDescent="0.25">
      <c r="A113" s="11" t="s">
        <v>123</v>
      </c>
      <c r="B113" s="63" t="s">
        <v>131</v>
      </c>
      <c r="C113" s="4"/>
      <c r="D113" s="4"/>
      <c r="E113" s="82">
        <f t="shared" si="27"/>
        <v>11</v>
      </c>
      <c r="F113" s="119">
        <f t="shared" si="28"/>
        <v>22</v>
      </c>
      <c r="G113" s="82">
        <f>IFERROR(VLOOKUP($B113,[1]NUM4A!$G$3:$J$165,2,FALSE),0)</f>
        <v>11</v>
      </c>
      <c r="H113" s="119">
        <f>IFERROR(VLOOKUP($B113,[1]NUM4A!$G$3:$J$165,3,FALSE),0)</f>
        <v>14</v>
      </c>
      <c r="I113" s="82">
        <f>IFERROR(VLOOKUP($B113,[1]NUM4A!$R$3:$U$146,2,FALSE),0)</f>
        <v>0</v>
      </c>
      <c r="J113" s="119">
        <f>IFERROR(VLOOKUP($B113,[1]NUM4A!$R$3:$U$146,3,FALSE),0)</f>
        <v>8</v>
      </c>
      <c r="K113" s="120"/>
    </row>
    <row r="114" spans="1:11" x14ac:dyDescent="0.25">
      <c r="A114" s="11" t="s">
        <v>123</v>
      </c>
      <c r="B114" s="63" t="s">
        <v>132</v>
      </c>
      <c r="C114" s="4"/>
      <c r="D114" s="4"/>
      <c r="E114" s="82">
        <f t="shared" si="27"/>
        <v>0</v>
      </c>
      <c r="F114" s="119">
        <f t="shared" si="28"/>
        <v>0</v>
      </c>
      <c r="G114" s="82">
        <f>IFERROR(VLOOKUP($B114,[1]NUM4A!$G$3:$J$165,2,FALSE),0)</f>
        <v>0</v>
      </c>
      <c r="H114" s="119">
        <f>IFERROR(VLOOKUP($B114,[1]NUM4A!$G$3:$J$165,3,FALSE),0)</f>
        <v>0</v>
      </c>
      <c r="I114" s="82">
        <f>IFERROR(VLOOKUP($B114,[1]NUM4A!$R$3:$U$146,2,FALSE),0)</f>
        <v>0</v>
      </c>
      <c r="J114" s="119">
        <f>IFERROR(VLOOKUP($B114,[1]NUM4A!$R$3:$U$146,3,FALSE),0)</f>
        <v>0</v>
      </c>
      <c r="K114" s="120"/>
    </row>
    <row r="115" spans="1:11" x14ac:dyDescent="0.25">
      <c r="A115" s="11" t="s">
        <v>123</v>
      </c>
      <c r="B115" s="63" t="s">
        <v>133</v>
      </c>
      <c r="C115" s="4"/>
      <c r="D115" s="4"/>
      <c r="E115" s="82">
        <f t="shared" si="27"/>
        <v>12</v>
      </c>
      <c r="F115" s="119">
        <f t="shared" si="28"/>
        <v>11</v>
      </c>
      <c r="G115" s="82">
        <f>IFERROR(VLOOKUP($B115,[1]NUM4A!$G$3:$J$165,2,FALSE),0)</f>
        <v>10</v>
      </c>
      <c r="H115" s="119">
        <f>IFERROR(VLOOKUP($B115,[1]NUM4A!$G$3:$J$165,3,FALSE),0)</f>
        <v>9</v>
      </c>
      <c r="I115" s="82">
        <f>IFERROR(VLOOKUP($B115,[1]NUM4A!$R$3:$U$146,2,FALSE),0)</f>
        <v>2</v>
      </c>
      <c r="J115" s="119">
        <f>IFERROR(VLOOKUP($B115,[1]NUM4A!$R$3:$U$146,3,FALSE),0)</f>
        <v>2</v>
      </c>
      <c r="K115" s="120"/>
    </row>
    <row r="116" spans="1:11" x14ac:dyDescent="0.25">
      <c r="A116" s="11" t="s">
        <v>123</v>
      </c>
      <c r="B116" s="63" t="s">
        <v>134</v>
      </c>
      <c r="C116" s="4"/>
      <c r="D116" s="4"/>
      <c r="E116" s="82">
        <f t="shared" si="27"/>
        <v>16</v>
      </c>
      <c r="F116" s="119">
        <f t="shared" si="28"/>
        <v>24</v>
      </c>
      <c r="G116" s="82">
        <f>IFERROR(VLOOKUP($B116,[1]NUM4A!$G$3:$J$165,2,FALSE),0)</f>
        <v>10</v>
      </c>
      <c r="H116" s="119">
        <f>IFERROR(VLOOKUP($B116,[1]NUM4A!$G$3:$J$165,3,FALSE),0)</f>
        <v>19</v>
      </c>
      <c r="I116" s="82">
        <f>IFERROR(VLOOKUP($B116,[1]NUM4A!$R$3:$U$146,2,FALSE),0)</f>
        <v>6</v>
      </c>
      <c r="J116" s="119">
        <f>IFERROR(VLOOKUP($B116,[1]NUM4A!$R$3:$U$146,3,FALSE),0)</f>
        <v>5</v>
      </c>
      <c r="K116" s="120"/>
    </row>
    <row r="117" spans="1:11" x14ac:dyDescent="0.25">
      <c r="A117" s="11" t="s">
        <v>123</v>
      </c>
      <c r="B117" s="63" t="s">
        <v>135</v>
      </c>
      <c r="C117" s="4"/>
      <c r="D117" s="4"/>
      <c r="E117" s="82">
        <f t="shared" si="27"/>
        <v>11</v>
      </c>
      <c r="F117" s="119">
        <f t="shared" si="28"/>
        <v>9</v>
      </c>
      <c r="G117" s="82">
        <f>IFERROR(VLOOKUP($B117,[1]NUM4A!$G$3:$J$165,2,FALSE),0)</f>
        <v>9</v>
      </c>
      <c r="H117" s="119">
        <f>IFERROR(VLOOKUP($B117,[1]NUM4A!$G$3:$J$165,3,FALSE),0)</f>
        <v>8</v>
      </c>
      <c r="I117" s="82">
        <f>IFERROR(VLOOKUP($B117,[1]NUM4A!$R$3:$U$146,2,FALSE),0)</f>
        <v>2</v>
      </c>
      <c r="J117" s="119">
        <f>IFERROR(VLOOKUP($B117,[1]NUM4A!$R$3:$U$146,3,FALSE),0)</f>
        <v>1</v>
      </c>
      <c r="K117" s="120"/>
    </row>
    <row r="118" spans="1:11" x14ac:dyDescent="0.25">
      <c r="A118" s="11" t="s">
        <v>123</v>
      </c>
      <c r="B118" s="63" t="s">
        <v>136</v>
      </c>
      <c r="C118" s="4"/>
      <c r="D118" s="4"/>
      <c r="E118" s="82">
        <f t="shared" si="27"/>
        <v>45</v>
      </c>
      <c r="F118" s="119">
        <f t="shared" si="28"/>
        <v>48</v>
      </c>
      <c r="G118" s="82">
        <f>IFERROR(VLOOKUP($B118,[1]NUM4A!$G$3:$J$165,2,FALSE),0)</f>
        <v>39</v>
      </c>
      <c r="H118" s="119">
        <f>IFERROR(VLOOKUP($B118,[1]NUM4A!$G$3:$J$165,3,FALSE),0)</f>
        <v>39</v>
      </c>
      <c r="I118" s="82">
        <f>IFERROR(VLOOKUP($B118,[1]NUM4A!$R$3:$U$146,2,FALSE),0)</f>
        <v>6</v>
      </c>
      <c r="J118" s="119">
        <f>IFERROR(VLOOKUP($B118,[1]NUM4A!$R$3:$U$146,3,FALSE),0)</f>
        <v>9</v>
      </c>
      <c r="K118" s="120"/>
    </row>
    <row r="119" spans="1:11" x14ac:dyDescent="0.25">
      <c r="A119" s="11" t="s">
        <v>123</v>
      </c>
      <c r="B119" s="63" t="s">
        <v>137</v>
      </c>
      <c r="C119" s="4"/>
      <c r="D119" s="4"/>
      <c r="E119" s="82">
        <f t="shared" si="27"/>
        <v>44</v>
      </c>
      <c r="F119" s="119">
        <f t="shared" si="28"/>
        <v>49</v>
      </c>
      <c r="G119" s="82">
        <f>IFERROR(VLOOKUP($B119,[1]NUM4A!$G$3:$J$165,2,FALSE),0)</f>
        <v>39</v>
      </c>
      <c r="H119" s="119">
        <f>IFERROR(VLOOKUP($B119,[1]NUM4A!$G$3:$J$165,3,FALSE),0)</f>
        <v>43</v>
      </c>
      <c r="I119" s="82">
        <f>IFERROR(VLOOKUP($B119,[1]NUM4A!$R$3:$U$146,2,FALSE),0)</f>
        <v>5</v>
      </c>
      <c r="J119" s="119">
        <f>IFERROR(VLOOKUP($B119,[1]NUM4A!$R$3:$U$146,3,FALSE),0)</f>
        <v>6</v>
      </c>
      <c r="K119" s="120"/>
    </row>
    <row r="120" spans="1:11" x14ac:dyDescent="0.25">
      <c r="A120" s="11" t="s">
        <v>123</v>
      </c>
      <c r="B120" s="63" t="s">
        <v>138</v>
      </c>
      <c r="C120" s="4"/>
      <c r="D120" s="4"/>
      <c r="E120" s="82">
        <f t="shared" si="27"/>
        <v>163</v>
      </c>
      <c r="F120" s="119">
        <f t="shared" si="28"/>
        <v>201</v>
      </c>
      <c r="G120" s="82">
        <f>IFERROR(VLOOKUP($B120,[1]NUM4A!$G$3:$J$165,2,FALSE),0)</f>
        <v>134</v>
      </c>
      <c r="H120" s="119">
        <f>IFERROR(VLOOKUP($B120,[1]NUM4A!$G$3:$J$165,3,FALSE),0)</f>
        <v>172</v>
      </c>
      <c r="I120" s="82">
        <f>IFERROR(VLOOKUP($B120,[1]NUM4A!$R$3:$U$146,2,FALSE),0)</f>
        <v>29</v>
      </c>
      <c r="J120" s="119">
        <f>IFERROR(VLOOKUP($B120,[1]NUM4A!$R$3:$U$146,3,FALSE),0)</f>
        <v>29</v>
      </c>
      <c r="K120" s="120"/>
    </row>
    <row r="121" spans="1:11" x14ac:dyDescent="0.25">
      <c r="A121" s="11" t="s">
        <v>123</v>
      </c>
      <c r="B121" s="63" t="s">
        <v>139</v>
      </c>
      <c r="C121" s="4"/>
      <c r="D121" s="4"/>
      <c r="E121" s="82">
        <f t="shared" si="27"/>
        <v>176</v>
      </c>
      <c r="F121" s="119">
        <f t="shared" si="28"/>
        <v>181</v>
      </c>
      <c r="G121" s="82">
        <f>IFERROR(VLOOKUP($B121,[1]NUM4A!$G$3:$J$165,2,FALSE),0)</f>
        <v>119</v>
      </c>
      <c r="H121" s="119">
        <f>IFERROR(VLOOKUP($B121,[1]NUM4A!$G$3:$J$165,3,FALSE),0)</f>
        <v>117</v>
      </c>
      <c r="I121" s="82">
        <f>IFERROR(VLOOKUP($B121,[1]NUM4A!$R$3:$U$146,2,FALSE),0)</f>
        <v>57</v>
      </c>
      <c r="J121" s="119">
        <f>IFERROR(VLOOKUP($B121,[1]NUM4A!$R$3:$U$146,3,FALSE),0)</f>
        <v>64</v>
      </c>
      <c r="K121" s="120"/>
    </row>
    <row r="122" spans="1:11" x14ac:dyDescent="0.25">
      <c r="A122" s="11" t="s">
        <v>123</v>
      </c>
      <c r="B122" s="3" t="s">
        <v>140</v>
      </c>
      <c r="C122" s="4"/>
      <c r="D122" s="4"/>
      <c r="E122" s="82">
        <f t="shared" si="27"/>
        <v>64</v>
      </c>
      <c r="F122" s="119">
        <f t="shared" si="28"/>
        <v>78</v>
      </c>
      <c r="G122" s="82">
        <f>IFERROR(VLOOKUP($B122,[1]NUM4A!$G$3:$J$165,2,FALSE),0)</f>
        <v>51</v>
      </c>
      <c r="H122" s="119">
        <f>IFERROR(VLOOKUP($B122,[1]NUM4A!$G$3:$J$165,3,FALSE),0)</f>
        <v>62</v>
      </c>
      <c r="I122" s="82">
        <f>IFERROR(VLOOKUP($B122,[1]NUM4A!$R$3:$U$146,2,FALSE),0)</f>
        <v>13</v>
      </c>
      <c r="J122" s="119">
        <f>IFERROR(VLOOKUP($B122,[1]NUM4A!$R$3:$U$146,3,FALSE),0)</f>
        <v>16</v>
      </c>
      <c r="K122" s="120"/>
    </row>
    <row r="123" spans="1:11" x14ac:dyDescent="0.25">
      <c r="A123" s="11" t="s">
        <v>123</v>
      </c>
      <c r="B123" s="3" t="s">
        <v>141</v>
      </c>
      <c r="C123" s="4"/>
      <c r="D123" s="4"/>
      <c r="E123" s="82">
        <f t="shared" si="27"/>
        <v>47</v>
      </c>
      <c r="F123" s="119">
        <f t="shared" si="28"/>
        <v>77</v>
      </c>
      <c r="G123" s="82">
        <f>IFERROR(VLOOKUP($B123,[1]NUM4A!$G$3:$J$165,2,FALSE),0)</f>
        <v>41</v>
      </c>
      <c r="H123" s="119">
        <f>IFERROR(VLOOKUP($B123,[1]NUM4A!$G$3:$J$165,3,FALSE),0)</f>
        <v>63</v>
      </c>
      <c r="I123" s="82">
        <f>IFERROR(VLOOKUP($B123,[1]NUM4A!$R$3:$U$146,2,FALSE),0)</f>
        <v>6</v>
      </c>
      <c r="J123" s="119">
        <f>IFERROR(VLOOKUP($B123,[1]NUM4A!$R$3:$U$146,3,FALSE),0)</f>
        <v>14</v>
      </c>
      <c r="K123" s="120"/>
    </row>
    <row r="124" spans="1:11" x14ac:dyDescent="0.25">
      <c r="A124" s="137" t="s">
        <v>237</v>
      </c>
      <c r="B124" s="138"/>
      <c r="C124" s="57">
        <f>D124/'Metas Muni'!L14</f>
        <v>1.0157003680192465</v>
      </c>
      <c r="D124" s="58">
        <f>F124/K124</f>
        <v>0.27627050010123505</v>
      </c>
      <c r="E124" s="121">
        <f t="shared" ref="E124:J124" si="29">SUM(E106:E123)</f>
        <v>2619</v>
      </c>
      <c r="F124" s="121">
        <f t="shared" si="29"/>
        <v>2729</v>
      </c>
      <c r="G124" s="121">
        <f t="shared" si="29"/>
        <v>2083</v>
      </c>
      <c r="H124" s="121">
        <f t="shared" si="29"/>
        <v>2142</v>
      </c>
      <c r="I124" s="121">
        <f t="shared" si="29"/>
        <v>536</v>
      </c>
      <c r="J124" s="121">
        <f t="shared" si="29"/>
        <v>587</v>
      </c>
      <c r="K124" s="121">
        <v>9878</v>
      </c>
    </row>
    <row r="125" spans="1:11" x14ac:dyDescent="0.25">
      <c r="A125" s="11" t="s">
        <v>143</v>
      </c>
      <c r="B125" s="63" t="s">
        <v>144</v>
      </c>
      <c r="C125" s="4"/>
      <c r="D125" s="4"/>
      <c r="E125" s="82">
        <f t="shared" ref="E125:E136" si="30">G125+I125</f>
        <v>5</v>
      </c>
      <c r="F125" s="119">
        <f t="shared" ref="F125:F136" si="31">H125+J125</f>
        <v>6</v>
      </c>
      <c r="G125" s="82">
        <f>IFERROR(VLOOKUP($B125,[1]NUM4A!$G$3:$J$165,2,FALSE),0)</f>
        <v>4</v>
      </c>
      <c r="H125" s="119">
        <f>IFERROR(VLOOKUP($B125,[1]NUM4A!$G$3:$J$165,3,FALSE),0)</f>
        <v>4</v>
      </c>
      <c r="I125" s="82">
        <f>IFERROR(VLOOKUP($B125,[1]NUM4A!$R$3:$U$146,2,FALSE),0)</f>
        <v>1</v>
      </c>
      <c r="J125" s="119">
        <f>IFERROR(VLOOKUP($B125,[1]NUM4A!$R$3:$U$146,3,FALSE),0)</f>
        <v>2</v>
      </c>
      <c r="K125" s="120"/>
    </row>
    <row r="126" spans="1:11" x14ac:dyDescent="0.25">
      <c r="A126" s="11" t="s">
        <v>143</v>
      </c>
      <c r="B126" s="63" t="s">
        <v>145</v>
      </c>
      <c r="C126" s="4"/>
      <c r="D126" s="4"/>
      <c r="E126" s="82">
        <f t="shared" si="30"/>
        <v>22</v>
      </c>
      <c r="F126" s="119">
        <f t="shared" si="31"/>
        <v>22</v>
      </c>
      <c r="G126" s="82">
        <f>IFERROR(VLOOKUP($B126,[1]NUM4A!$G$3:$J$165,2,FALSE),0)</f>
        <v>18</v>
      </c>
      <c r="H126" s="119">
        <f>IFERROR(VLOOKUP($B126,[1]NUM4A!$G$3:$J$165,3,FALSE),0)</f>
        <v>18</v>
      </c>
      <c r="I126" s="82">
        <f>IFERROR(VLOOKUP($B126,[1]NUM4A!$R$3:$U$146,2,FALSE),0)</f>
        <v>4</v>
      </c>
      <c r="J126" s="119">
        <f>IFERROR(VLOOKUP($B126,[1]NUM4A!$R$3:$U$146,3,FALSE),0)</f>
        <v>4</v>
      </c>
      <c r="K126" s="120"/>
    </row>
    <row r="127" spans="1:11" x14ac:dyDescent="0.25">
      <c r="A127" s="11" t="s">
        <v>143</v>
      </c>
      <c r="B127" s="63" t="s">
        <v>146</v>
      </c>
      <c r="C127" s="4"/>
      <c r="D127" s="4"/>
      <c r="E127" s="82">
        <f t="shared" si="30"/>
        <v>16</v>
      </c>
      <c r="F127" s="119">
        <f t="shared" si="31"/>
        <v>19</v>
      </c>
      <c r="G127" s="82">
        <f>IFERROR(VLOOKUP($B127,[1]NUM4A!$G$3:$J$165,2,FALSE),0)</f>
        <v>13</v>
      </c>
      <c r="H127" s="119">
        <f>IFERROR(VLOOKUP($B127,[1]NUM4A!$G$3:$J$165,3,FALSE),0)</f>
        <v>15</v>
      </c>
      <c r="I127" s="82">
        <f>IFERROR(VLOOKUP($B127,[1]NUM4A!$R$3:$U$146,2,FALSE),0)</f>
        <v>3</v>
      </c>
      <c r="J127" s="119">
        <f>IFERROR(VLOOKUP($B127,[1]NUM4A!$R$3:$U$146,3,FALSE),0)</f>
        <v>4</v>
      </c>
      <c r="K127" s="120"/>
    </row>
    <row r="128" spans="1:11" x14ac:dyDescent="0.25">
      <c r="A128" s="11" t="s">
        <v>143</v>
      </c>
      <c r="B128" s="63" t="s">
        <v>147</v>
      </c>
      <c r="C128" s="4"/>
      <c r="D128" s="4"/>
      <c r="E128" s="82">
        <f t="shared" si="30"/>
        <v>18</v>
      </c>
      <c r="F128" s="119">
        <f t="shared" si="31"/>
        <v>14</v>
      </c>
      <c r="G128" s="82">
        <f>IFERROR(VLOOKUP($B128,[1]NUM4A!$G$3:$J$165,2,FALSE),0)</f>
        <v>13</v>
      </c>
      <c r="H128" s="119">
        <f>IFERROR(VLOOKUP($B128,[1]NUM4A!$G$3:$J$165,3,FALSE),0)</f>
        <v>9</v>
      </c>
      <c r="I128" s="82">
        <f>IFERROR(VLOOKUP($B128,[1]NUM4A!$R$3:$U$146,2,FALSE),0)</f>
        <v>5</v>
      </c>
      <c r="J128" s="119">
        <f>IFERROR(VLOOKUP($B128,[1]NUM4A!$R$3:$U$146,3,FALSE),0)</f>
        <v>5</v>
      </c>
      <c r="K128" s="120"/>
    </row>
    <row r="129" spans="1:11" x14ac:dyDescent="0.25">
      <c r="A129" s="11" t="s">
        <v>143</v>
      </c>
      <c r="B129" s="63" t="s">
        <v>148</v>
      </c>
      <c r="C129" s="4"/>
      <c r="D129" s="4"/>
      <c r="E129" s="82">
        <f t="shared" si="30"/>
        <v>12</v>
      </c>
      <c r="F129" s="119">
        <f t="shared" si="31"/>
        <v>16</v>
      </c>
      <c r="G129" s="82">
        <f>IFERROR(VLOOKUP($B129,[1]NUM4A!$G$3:$J$165,2,FALSE),0)</f>
        <v>10</v>
      </c>
      <c r="H129" s="119">
        <f>IFERROR(VLOOKUP($B129,[1]NUM4A!$G$3:$J$165,3,FALSE),0)</f>
        <v>12</v>
      </c>
      <c r="I129" s="82">
        <f>IFERROR(VLOOKUP($B129,[1]NUM4A!$R$3:$U$146,2,FALSE),0)</f>
        <v>2</v>
      </c>
      <c r="J129" s="119">
        <f>IFERROR(VLOOKUP($B129,[1]NUM4A!$R$3:$U$146,3,FALSE),0)</f>
        <v>4</v>
      </c>
      <c r="K129" s="120"/>
    </row>
    <row r="130" spans="1:11" x14ac:dyDescent="0.25">
      <c r="A130" s="11" t="s">
        <v>143</v>
      </c>
      <c r="B130" s="63" t="s">
        <v>149</v>
      </c>
      <c r="C130" s="4"/>
      <c r="D130" s="4"/>
      <c r="E130" s="82">
        <f t="shared" si="30"/>
        <v>6</v>
      </c>
      <c r="F130" s="119">
        <f t="shared" si="31"/>
        <v>10</v>
      </c>
      <c r="G130" s="82">
        <f>IFERROR(VLOOKUP($B130,[1]NUM4A!$G$3:$J$165,2,FALSE),0)</f>
        <v>2</v>
      </c>
      <c r="H130" s="119">
        <f>IFERROR(VLOOKUP($B130,[1]NUM4A!$G$3:$J$165,3,FALSE),0)</f>
        <v>6</v>
      </c>
      <c r="I130" s="82">
        <f>IFERROR(VLOOKUP($B130,[1]NUM4A!$R$3:$U$146,2,FALSE),0)</f>
        <v>4</v>
      </c>
      <c r="J130" s="119">
        <f>IFERROR(VLOOKUP($B130,[1]NUM4A!$R$3:$U$146,3,FALSE),0)</f>
        <v>4</v>
      </c>
      <c r="K130" s="120"/>
    </row>
    <row r="131" spans="1:11" x14ac:dyDescent="0.25">
      <c r="A131" s="11" t="s">
        <v>143</v>
      </c>
      <c r="B131" s="63" t="s">
        <v>150</v>
      </c>
      <c r="C131" s="4"/>
      <c r="D131" s="4"/>
      <c r="E131" s="82">
        <f t="shared" si="30"/>
        <v>17</v>
      </c>
      <c r="F131" s="119">
        <f t="shared" si="31"/>
        <v>19</v>
      </c>
      <c r="G131" s="82">
        <f>IFERROR(VLOOKUP($B131,[1]NUM4A!$G$3:$J$165,2,FALSE),0)</f>
        <v>12</v>
      </c>
      <c r="H131" s="119">
        <f>IFERROR(VLOOKUP($B131,[1]NUM4A!$G$3:$J$165,3,FALSE),0)</f>
        <v>14</v>
      </c>
      <c r="I131" s="82">
        <f>IFERROR(VLOOKUP($B131,[1]NUM4A!$R$3:$U$146,2,FALSE),0)</f>
        <v>5</v>
      </c>
      <c r="J131" s="119">
        <f>IFERROR(VLOOKUP($B131,[1]NUM4A!$R$3:$U$146,3,FALSE),0)</f>
        <v>5</v>
      </c>
      <c r="K131" s="120"/>
    </row>
    <row r="132" spans="1:11" x14ac:dyDescent="0.25">
      <c r="A132" s="11" t="s">
        <v>143</v>
      </c>
      <c r="B132" s="63" t="s">
        <v>151</v>
      </c>
      <c r="C132" s="4"/>
      <c r="D132" s="4"/>
      <c r="E132" s="82">
        <f t="shared" si="30"/>
        <v>24</v>
      </c>
      <c r="F132" s="119">
        <f t="shared" si="31"/>
        <v>30</v>
      </c>
      <c r="G132" s="82">
        <f>IFERROR(VLOOKUP($B132,[1]NUM4A!$G$3:$J$165,2,FALSE),0)</f>
        <v>20</v>
      </c>
      <c r="H132" s="119">
        <f>IFERROR(VLOOKUP($B132,[1]NUM4A!$G$3:$J$165,3,FALSE),0)</f>
        <v>24</v>
      </c>
      <c r="I132" s="82">
        <f>IFERROR(VLOOKUP($B132,[1]NUM4A!$R$3:$U$146,2,FALSE),0)</f>
        <v>4</v>
      </c>
      <c r="J132" s="119">
        <f>IFERROR(VLOOKUP($B132,[1]NUM4A!$R$3:$U$146,3,FALSE),0)</f>
        <v>6</v>
      </c>
      <c r="K132" s="120"/>
    </row>
    <row r="133" spans="1:11" x14ac:dyDescent="0.25">
      <c r="A133" s="11" t="s">
        <v>143</v>
      </c>
      <c r="B133" s="63" t="s">
        <v>152</v>
      </c>
      <c r="C133" s="4"/>
      <c r="D133" s="4"/>
      <c r="E133" s="82">
        <f t="shared" si="30"/>
        <v>10</v>
      </c>
      <c r="F133" s="119">
        <f t="shared" si="31"/>
        <v>18</v>
      </c>
      <c r="G133" s="82">
        <f>IFERROR(VLOOKUP($B133,[1]NUM4A!$G$3:$J$165,2,FALSE),0)</f>
        <v>5</v>
      </c>
      <c r="H133" s="119">
        <f>IFERROR(VLOOKUP($B133,[1]NUM4A!$G$3:$J$165,3,FALSE),0)</f>
        <v>14</v>
      </c>
      <c r="I133" s="82">
        <f>IFERROR(VLOOKUP($B133,[1]NUM4A!$R$3:$U$146,2,FALSE),0)</f>
        <v>5</v>
      </c>
      <c r="J133" s="119">
        <f>IFERROR(VLOOKUP($B133,[1]NUM4A!$R$3:$U$146,3,FALSE),0)</f>
        <v>4</v>
      </c>
      <c r="K133" s="120"/>
    </row>
    <row r="134" spans="1:11" x14ac:dyDescent="0.25">
      <c r="A134" s="11" t="s">
        <v>143</v>
      </c>
      <c r="B134" s="63" t="s">
        <v>153</v>
      </c>
      <c r="C134" s="4"/>
      <c r="D134" s="4"/>
      <c r="E134" s="82">
        <f t="shared" si="30"/>
        <v>4</v>
      </c>
      <c r="F134" s="119">
        <f t="shared" si="31"/>
        <v>8</v>
      </c>
      <c r="G134" s="82">
        <f>IFERROR(VLOOKUP($B134,[1]NUM4A!$G$3:$J$165,2,FALSE),0)</f>
        <v>4</v>
      </c>
      <c r="H134" s="119">
        <f>IFERROR(VLOOKUP($B134,[1]NUM4A!$G$3:$J$165,3,FALSE),0)</f>
        <v>5</v>
      </c>
      <c r="I134" s="82">
        <f>IFERROR(VLOOKUP($B134,[1]NUM4A!$R$3:$U$146,2,FALSE),0)</f>
        <v>0</v>
      </c>
      <c r="J134" s="119">
        <f>IFERROR(VLOOKUP($B134,[1]NUM4A!$R$3:$U$146,3,FALSE),0)</f>
        <v>3</v>
      </c>
      <c r="K134" s="120"/>
    </row>
    <row r="135" spans="1:11" x14ac:dyDescent="0.25">
      <c r="A135" s="11" t="s">
        <v>143</v>
      </c>
      <c r="B135" s="63" t="s">
        <v>154</v>
      </c>
      <c r="C135" s="4"/>
      <c r="D135" s="4"/>
      <c r="E135" s="82">
        <f t="shared" si="30"/>
        <v>8</v>
      </c>
      <c r="F135" s="119">
        <f t="shared" si="31"/>
        <v>12</v>
      </c>
      <c r="G135" s="82">
        <f>IFERROR(VLOOKUP($B135,[1]NUM4A!$G$3:$J$165,2,FALSE),0)</f>
        <v>7</v>
      </c>
      <c r="H135" s="119">
        <f>IFERROR(VLOOKUP($B135,[1]NUM4A!$G$3:$J$165,3,FALSE),0)</f>
        <v>11</v>
      </c>
      <c r="I135" s="82">
        <f>IFERROR(VLOOKUP($B135,[1]NUM4A!$R$3:$U$146,2,FALSE),0)</f>
        <v>1</v>
      </c>
      <c r="J135" s="119">
        <f>IFERROR(VLOOKUP($B135,[1]NUM4A!$R$3:$U$146,3,FALSE),0)</f>
        <v>1</v>
      </c>
      <c r="K135" s="120"/>
    </row>
    <row r="136" spans="1:11" x14ac:dyDescent="0.25">
      <c r="A136" s="11" t="s">
        <v>143</v>
      </c>
      <c r="B136" s="63" t="s">
        <v>155</v>
      </c>
      <c r="C136" s="4"/>
      <c r="D136" s="4"/>
      <c r="E136" s="82">
        <f t="shared" si="30"/>
        <v>2</v>
      </c>
      <c r="F136" s="119">
        <f t="shared" si="31"/>
        <v>3</v>
      </c>
      <c r="G136" s="82">
        <f>IFERROR(VLOOKUP($B136,[1]NUM4A!$G$3:$J$165,2,FALSE),0)</f>
        <v>2</v>
      </c>
      <c r="H136" s="119">
        <f>IFERROR(VLOOKUP($B136,[1]NUM4A!$G$3:$J$165,3,FALSE),0)</f>
        <v>3</v>
      </c>
      <c r="I136" s="82">
        <f>IFERROR(VLOOKUP($B136,[1]NUM4A!$R$3:$U$146,2,FALSE),0)</f>
        <v>0</v>
      </c>
      <c r="J136" s="119">
        <f>IFERROR(VLOOKUP($B136,[1]NUM4A!$R$3:$U$146,3,FALSE),0)</f>
        <v>0</v>
      </c>
      <c r="K136" s="120"/>
    </row>
    <row r="137" spans="1:11" x14ac:dyDescent="0.25">
      <c r="A137" s="137" t="s">
        <v>238</v>
      </c>
      <c r="B137" s="138"/>
      <c r="C137" s="57">
        <f>D137/'Metas Muni'!L15</f>
        <v>1.0000135595058917</v>
      </c>
      <c r="D137" s="58">
        <f>F137/K137</f>
        <v>0.21960297766749379</v>
      </c>
      <c r="E137" s="121">
        <f t="shared" ref="E137:J137" si="32">SUM(E125:E136)</f>
        <v>144</v>
      </c>
      <c r="F137" s="121">
        <f t="shared" si="32"/>
        <v>177</v>
      </c>
      <c r="G137" s="121">
        <f t="shared" si="32"/>
        <v>110</v>
      </c>
      <c r="H137" s="121">
        <f t="shared" si="32"/>
        <v>135</v>
      </c>
      <c r="I137" s="121">
        <f t="shared" si="32"/>
        <v>34</v>
      </c>
      <c r="J137" s="121">
        <f t="shared" si="32"/>
        <v>42</v>
      </c>
      <c r="K137" s="121">
        <v>806</v>
      </c>
    </row>
    <row r="138" spans="1:11" x14ac:dyDescent="0.25">
      <c r="A138" s="11" t="s">
        <v>157</v>
      </c>
      <c r="B138" s="63" t="s">
        <v>158</v>
      </c>
      <c r="C138" s="4"/>
      <c r="D138" s="4"/>
      <c r="E138" s="82">
        <f t="shared" ref="E138:E150" si="33">G138+I138</f>
        <v>232</v>
      </c>
      <c r="F138" s="119">
        <f t="shared" ref="F138:F150" si="34">H138+J138</f>
        <v>289</v>
      </c>
      <c r="G138" s="82">
        <f>IFERROR(VLOOKUP($B138,[1]NUM4A!$G$3:$J$165,2,FALSE),0)</f>
        <v>185</v>
      </c>
      <c r="H138" s="119">
        <f>IFERROR(VLOOKUP($B138,[1]NUM4A!$G$3:$J$165,3,FALSE),0)</f>
        <v>242</v>
      </c>
      <c r="I138" s="82">
        <f>IFERROR(VLOOKUP($B138,[1]NUM4A!$R$3:$U$146,2,FALSE),0)</f>
        <v>47</v>
      </c>
      <c r="J138" s="119">
        <f>IFERROR(VLOOKUP($B138,[1]NUM4A!$R$3:$U$146,3,FALSE),0)</f>
        <v>47</v>
      </c>
      <c r="K138" s="120"/>
    </row>
    <row r="139" spans="1:11" x14ac:dyDescent="0.25">
      <c r="A139" s="11" t="s">
        <v>157</v>
      </c>
      <c r="B139" s="63" t="s">
        <v>159</v>
      </c>
      <c r="C139" s="4"/>
      <c r="D139" s="4"/>
      <c r="E139" s="82">
        <f t="shared" si="33"/>
        <v>105</v>
      </c>
      <c r="F139" s="119">
        <f t="shared" si="34"/>
        <v>134</v>
      </c>
      <c r="G139" s="82">
        <f>IFERROR(VLOOKUP($B139,[1]NUM4A!$G$3:$J$165,2,FALSE),0)</f>
        <v>88</v>
      </c>
      <c r="H139" s="119">
        <f>IFERROR(VLOOKUP($B139,[1]NUM4A!$G$3:$J$165,3,FALSE),0)</f>
        <v>113</v>
      </c>
      <c r="I139" s="82">
        <f>IFERROR(VLOOKUP($B139,[1]NUM4A!$R$3:$U$146,2,FALSE),0)</f>
        <v>17</v>
      </c>
      <c r="J139" s="119">
        <f>IFERROR(VLOOKUP($B139,[1]NUM4A!$R$3:$U$146,3,FALSE),0)</f>
        <v>21</v>
      </c>
      <c r="K139" s="120"/>
    </row>
    <row r="140" spans="1:11" x14ac:dyDescent="0.25">
      <c r="A140" s="11" t="s">
        <v>157</v>
      </c>
      <c r="B140" s="63" t="s">
        <v>160</v>
      </c>
      <c r="C140" s="4"/>
      <c r="D140" s="4"/>
      <c r="E140" s="82">
        <f t="shared" si="33"/>
        <v>73</v>
      </c>
      <c r="F140" s="119">
        <f t="shared" si="34"/>
        <v>81</v>
      </c>
      <c r="G140" s="82">
        <f>IFERROR(VLOOKUP($B140,[1]NUM4A!$G$3:$J$165,2,FALSE),0)</f>
        <v>59</v>
      </c>
      <c r="H140" s="119">
        <f>IFERROR(VLOOKUP($B140,[1]NUM4A!$G$3:$J$165,3,FALSE),0)</f>
        <v>66</v>
      </c>
      <c r="I140" s="82">
        <f>IFERROR(VLOOKUP($B140,[1]NUM4A!$R$3:$U$146,2,FALSE),0)</f>
        <v>14</v>
      </c>
      <c r="J140" s="119">
        <f>IFERROR(VLOOKUP($B140,[1]NUM4A!$R$3:$U$146,3,FALSE),0)</f>
        <v>15</v>
      </c>
      <c r="K140" s="120"/>
    </row>
    <row r="141" spans="1:11" x14ac:dyDescent="0.25">
      <c r="A141" s="11" t="s">
        <v>157</v>
      </c>
      <c r="B141" s="63" t="s">
        <v>161</v>
      </c>
      <c r="C141" s="4"/>
      <c r="D141" s="4"/>
      <c r="E141" s="82">
        <f t="shared" si="33"/>
        <v>218</v>
      </c>
      <c r="F141" s="119">
        <f t="shared" si="34"/>
        <v>221</v>
      </c>
      <c r="G141" s="82">
        <f>IFERROR(VLOOKUP($B141,[1]NUM4A!$G$3:$J$165,2,FALSE),0)</f>
        <v>191</v>
      </c>
      <c r="H141" s="119">
        <f>IFERROR(VLOOKUP($B141,[1]NUM4A!$G$3:$J$165,3,FALSE),0)</f>
        <v>191</v>
      </c>
      <c r="I141" s="82">
        <f>IFERROR(VLOOKUP($B141,[1]NUM4A!$R$3:$U$146,2,FALSE),0)</f>
        <v>27</v>
      </c>
      <c r="J141" s="119">
        <f>IFERROR(VLOOKUP($B141,[1]NUM4A!$R$3:$U$146,3,FALSE),0)</f>
        <v>30</v>
      </c>
      <c r="K141" s="120"/>
    </row>
    <row r="142" spans="1:11" x14ac:dyDescent="0.25">
      <c r="A142" s="11" t="s">
        <v>157</v>
      </c>
      <c r="B142" s="63" t="s">
        <v>162</v>
      </c>
      <c r="C142" s="4"/>
      <c r="D142" s="4"/>
      <c r="E142" s="82">
        <f t="shared" si="33"/>
        <v>24</v>
      </c>
      <c r="F142" s="119">
        <f t="shared" si="34"/>
        <v>27</v>
      </c>
      <c r="G142" s="82">
        <f>IFERROR(VLOOKUP($B142,[1]NUM4A!$G$3:$J$165,2,FALSE),0)</f>
        <v>22</v>
      </c>
      <c r="H142" s="119">
        <f>IFERROR(VLOOKUP($B142,[1]NUM4A!$G$3:$J$165,3,FALSE),0)</f>
        <v>25</v>
      </c>
      <c r="I142" s="82">
        <f>IFERROR(VLOOKUP($B142,[1]NUM4A!$R$3:$U$146,2,FALSE),0)</f>
        <v>2</v>
      </c>
      <c r="J142" s="119">
        <f>IFERROR(VLOOKUP($B142,[1]NUM4A!$R$3:$U$146,3,FALSE),0)</f>
        <v>2</v>
      </c>
      <c r="K142" s="120"/>
    </row>
    <row r="143" spans="1:11" x14ac:dyDescent="0.25">
      <c r="A143" s="11" t="s">
        <v>157</v>
      </c>
      <c r="B143" s="63" t="s">
        <v>163</v>
      </c>
      <c r="C143" s="4"/>
      <c r="D143" s="4"/>
      <c r="E143" s="82">
        <f t="shared" si="33"/>
        <v>26</v>
      </c>
      <c r="F143" s="119">
        <f t="shared" si="34"/>
        <v>29</v>
      </c>
      <c r="G143" s="82">
        <f>IFERROR(VLOOKUP($B143,[1]NUM4A!$G$3:$J$165,2,FALSE),0)</f>
        <v>20</v>
      </c>
      <c r="H143" s="119">
        <f>IFERROR(VLOOKUP($B143,[1]NUM4A!$G$3:$J$165,3,FALSE),0)</f>
        <v>23</v>
      </c>
      <c r="I143" s="82">
        <f>IFERROR(VLOOKUP($B143,[1]NUM4A!$R$3:$U$146,2,FALSE),0)</f>
        <v>6</v>
      </c>
      <c r="J143" s="119">
        <f>IFERROR(VLOOKUP($B143,[1]NUM4A!$R$3:$U$146,3,FALSE),0)</f>
        <v>6</v>
      </c>
      <c r="K143" s="120"/>
    </row>
    <row r="144" spans="1:11" x14ac:dyDescent="0.25">
      <c r="A144" s="11" t="s">
        <v>157</v>
      </c>
      <c r="B144" s="63" t="s">
        <v>164</v>
      </c>
      <c r="C144" s="4"/>
      <c r="D144" s="4"/>
      <c r="E144" s="82">
        <f t="shared" si="33"/>
        <v>27</v>
      </c>
      <c r="F144" s="119">
        <f t="shared" si="34"/>
        <v>15</v>
      </c>
      <c r="G144" s="82">
        <f>IFERROR(VLOOKUP($B144,[1]NUM4A!$G$3:$J$165,2,FALSE),0)</f>
        <v>24</v>
      </c>
      <c r="H144" s="119">
        <f>IFERROR(VLOOKUP($B144,[1]NUM4A!$G$3:$J$165,3,FALSE),0)</f>
        <v>14</v>
      </c>
      <c r="I144" s="82">
        <f>IFERROR(VLOOKUP($B144,[1]NUM4A!$R$3:$U$146,2,FALSE),0)</f>
        <v>3</v>
      </c>
      <c r="J144" s="119">
        <f>IFERROR(VLOOKUP($B144,[1]NUM4A!$R$3:$U$146,3,FALSE),0)</f>
        <v>1</v>
      </c>
      <c r="K144" s="120"/>
    </row>
    <row r="145" spans="1:11" x14ac:dyDescent="0.25">
      <c r="A145" s="11" t="s">
        <v>157</v>
      </c>
      <c r="B145" s="63" t="s">
        <v>165</v>
      </c>
      <c r="C145" s="4"/>
      <c r="D145" s="4"/>
      <c r="E145" s="82">
        <f t="shared" si="33"/>
        <v>16</v>
      </c>
      <c r="F145" s="119">
        <f t="shared" si="34"/>
        <v>17</v>
      </c>
      <c r="G145" s="82">
        <f>IFERROR(VLOOKUP($B145,[1]NUM4A!$G$3:$J$165,2,FALSE),0)</f>
        <v>14</v>
      </c>
      <c r="H145" s="119">
        <f>IFERROR(VLOOKUP($B145,[1]NUM4A!$G$3:$J$165,3,FALSE),0)</f>
        <v>16</v>
      </c>
      <c r="I145" s="82">
        <f>IFERROR(VLOOKUP($B145,[1]NUM4A!$R$3:$U$146,2,FALSE),0)</f>
        <v>2</v>
      </c>
      <c r="J145" s="119">
        <f>IFERROR(VLOOKUP($B145,[1]NUM4A!$R$3:$U$146,3,FALSE),0)</f>
        <v>1</v>
      </c>
      <c r="K145" s="120"/>
    </row>
    <row r="146" spans="1:11" x14ac:dyDescent="0.25">
      <c r="A146" s="11" t="s">
        <v>157</v>
      </c>
      <c r="B146" s="63" t="s">
        <v>166</v>
      </c>
      <c r="C146" s="4"/>
      <c r="D146" s="4"/>
      <c r="E146" s="82">
        <f t="shared" si="33"/>
        <v>17</v>
      </c>
      <c r="F146" s="119">
        <f t="shared" si="34"/>
        <v>27</v>
      </c>
      <c r="G146" s="82">
        <f>IFERROR(VLOOKUP($B146,[1]NUM4A!$G$3:$J$165,2,FALSE),0)</f>
        <v>17</v>
      </c>
      <c r="H146" s="119">
        <f>IFERROR(VLOOKUP($B146,[1]NUM4A!$G$3:$J$165,3,FALSE),0)</f>
        <v>22</v>
      </c>
      <c r="I146" s="82">
        <f>IFERROR(VLOOKUP($B146,[1]NUM4A!$R$3:$U$146,2,FALSE),0)</f>
        <v>0</v>
      </c>
      <c r="J146" s="119">
        <f>IFERROR(VLOOKUP($B146,[1]NUM4A!$R$3:$U$146,3,FALSE),0)</f>
        <v>5</v>
      </c>
      <c r="K146" s="120"/>
    </row>
    <row r="147" spans="1:11" x14ac:dyDescent="0.25">
      <c r="A147" s="11" t="s">
        <v>157</v>
      </c>
      <c r="B147" s="63" t="s">
        <v>167</v>
      </c>
      <c r="C147" s="4"/>
      <c r="D147" s="4"/>
      <c r="E147" s="82">
        <f t="shared" si="33"/>
        <v>52</v>
      </c>
      <c r="F147" s="119">
        <f t="shared" si="34"/>
        <v>56</v>
      </c>
      <c r="G147" s="82">
        <f>IFERROR(VLOOKUP($B147,[1]NUM4A!$G$3:$J$165,2,FALSE),0)</f>
        <v>46</v>
      </c>
      <c r="H147" s="119">
        <f>IFERROR(VLOOKUP($B147,[1]NUM4A!$G$3:$J$165,3,FALSE),0)</f>
        <v>47</v>
      </c>
      <c r="I147" s="82">
        <f>IFERROR(VLOOKUP($B147,[1]NUM4A!$R$3:$U$146,2,FALSE),0)</f>
        <v>6</v>
      </c>
      <c r="J147" s="119">
        <f>IFERROR(VLOOKUP($B147,[1]NUM4A!$R$3:$U$146,3,FALSE),0)</f>
        <v>9</v>
      </c>
      <c r="K147" s="120"/>
    </row>
    <row r="148" spans="1:11" x14ac:dyDescent="0.25">
      <c r="A148" s="11" t="s">
        <v>157</v>
      </c>
      <c r="B148" s="63" t="s">
        <v>168</v>
      </c>
      <c r="C148" s="4"/>
      <c r="D148" s="4"/>
      <c r="E148" s="82">
        <f t="shared" si="33"/>
        <v>31</v>
      </c>
      <c r="F148" s="119">
        <f t="shared" si="34"/>
        <v>35</v>
      </c>
      <c r="G148" s="82">
        <f>IFERROR(VLOOKUP($B148,[1]NUM4A!$G$3:$J$165,2,FALSE),0)</f>
        <v>22</v>
      </c>
      <c r="H148" s="119">
        <f>IFERROR(VLOOKUP($B148,[1]NUM4A!$G$3:$J$165,3,FALSE),0)</f>
        <v>23</v>
      </c>
      <c r="I148" s="82">
        <f>IFERROR(VLOOKUP($B148,[1]NUM4A!$R$3:$U$146,2,FALSE),0)</f>
        <v>9</v>
      </c>
      <c r="J148" s="119">
        <f>IFERROR(VLOOKUP($B148,[1]NUM4A!$R$3:$U$146,3,FALSE),0)</f>
        <v>12</v>
      </c>
      <c r="K148" s="120"/>
    </row>
    <row r="149" spans="1:11" x14ac:dyDescent="0.25">
      <c r="A149" s="11" t="s">
        <v>157</v>
      </c>
      <c r="B149" s="63" t="s">
        <v>169</v>
      </c>
      <c r="C149" s="4"/>
      <c r="D149" s="4"/>
      <c r="E149" s="82">
        <f t="shared" si="33"/>
        <v>14</v>
      </c>
      <c r="F149" s="119">
        <f t="shared" si="34"/>
        <v>15</v>
      </c>
      <c r="G149" s="82">
        <f>IFERROR(VLOOKUP($B149,[1]NUM4A!$G$3:$J$165,2,FALSE),0)</f>
        <v>10</v>
      </c>
      <c r="H149" s="119">
        <f>IFERROR(VLOOKUP($B149,[1]NUM4A!$G$3:$J$165,3,FALSE),0)</f>
        <v>13</v>
      </c>
      <c r="I149" s="82">
        <f>IFERROR(VLOOKUP($B149,[1]NUM4A!$R$3:$U$146,2,FALSE),0)</f>
        <v>4</v>
      </c>
      <c r="J149" s="119">
        <f>IFERROR(VLOOKUP($B149,[1]NUM4A!$R$3:$U$146,3,FALSE),0)</f>
        <v>2</v>
      </c>
      <c r="K149" s="120"/>
    </row>
    <row r="150" spans="1:11" x14ac:dyDescent="0.25">
      <c r="A150" s="11" t="s">
        <v>157</v>
      </c>
      <c r="B150" s="63" t="s">
        <v>170</v>
      </c>
      <c r="C150" s="4"/>
      <c r="D150" s="4"/>
      <c r="E150" s="82">
        <f t="shared" si="33"/>
        <v>6</v>
      </c>
      <c r="F150" s="119">
        <f t="shared" si="34"/>
        <v>8</v>
      </c>
      <c r="G150" s="82">
        <f>IFERROR(VLOOKUP($B150,[1]NUM4A!$G$3:$J$165,2,FALSE),0)</f>
        <v>5</v>
      </c>
      <c r="H150" s="119">
        <f>IFERROR(VLOOKUP($B150,[1]NUM4A!$G$3:$J$165,3,FALSE),0)</f>
        <v>5</v>
      </c>
      <c r="I150" s="82">
        <f>IFERROR(VLOOKUP($B150,[1]NUM4A!$R$3:$U$146,2,FALSE),0)</f>
        <v>1</v>
      </c>
      <c r="J150" s="119">
        <f>IFERROR(VLOOKUP($B150,[1]NUM4A!$R$3:$U$146,3,FALSE),0)</f>
        <v>3</v>
      </c>
      <c r="K150" s="120"/>
    </row>
    <row r="151" spans="1:11" x14ac:dyDescent="0.25">
      <c r="A151" s="137" t="s">
        <v>239</v>
      </c>
      <c r="B151" s="138"/>
      <c r="C151" s="57">
        <f>D151/'Metas Muni'!L16</f>
        <v>1.1302145808343331</v>
      </c>
      <c r="D151" s="58">
        <f>F151/K151</f>
        <v>0.28266666666666668</v>
      </c>
      <c r="E151" s="121">
        <f t="shared" ref="E151:J151" si="35">SUM(E138:E150)</f>
        <v>841</v>
      </c>
      <c r="F151" s="121">
        <f t="shared" si="35"/>
        <v>954</v>
      </c>
      <c r="G151" s="121">
        <f>SUM(G138:G150)</f>
        <v>703</v>
      </c>
      <c r="H151" s="121">
        <f t="shared" si="35"/>
        <v>800</v>
      </c>
      <c r="I151" s="121">
        <f t="shared" si="35"/>
        <v>138</v>
      </c>
      <c r="J151" s="121">
        <f t="shared" si="35"/>
        <v>154</v>
      </c>
      <c r="K151" s="121">
        <v>3375</v>
      </c>
    </row>
    <row r="152" spans="1:11" x14ac:dyDescent="0.25">
      <c r="A152" s="11" t="s">
        <v>172</v>
      </c>
      <c r="B152" s="63" t="s">
        <v>173</v>
      </c>
      <c r="C152" s="4"/>
      <c r="D152" s="4"/>
      <c r="E152" s="82">
        <f t="shared" ref="E152:E155" si="36">G152+I152</f>
        <v>193</v>
      </c>
      <c r="F152" s="119">
        <f t="shared" ref="F152:F155" si="37">H152+J152</f>
        <v>250</v>
      </c>
      <c r="G152" s="82">
        <f>IFERROR(VLOOKUP($B152,[1]NUM4A!$G$3:$J$165,2,FALSE),0)</f>
        <v>184</v>
      </c>
      <c r="H152" s="119">
        <f>IFERROR(VLOOKUP($B152,[1]NUM4A!$G$3:$J$165,3,FALSE),0)</f>
        <v>214</v>
      </c>
      <c r="I152" s="82">
        <f>IFERROR(VLOOKUP($B152,[1]NUM4A!$R$3:$U$146,2,FALSE),0)</f>
        <v>9</v>
      </c>
      <c r="J152" s="119">
        <f>IFERROR(VLOOKUP($B152,[1]NUM4A!$R$3:$U$146,3,FALSE),0)</f>
        <v>36</v>
      </c>
      <c r="K152" s="120"/>
    </row>
    <row r="153" spans="1:11" x14ac:dyDescent="0.25">
      <c r="A153" s="11" t="s">
        <v>172</v>
      </c>
      <c r="B153" s="63" t="s">
        <v>174</v>
      </c>
      <c r="C153" s="4"/>
      <c r="D153" s="4"/>
      <c r="E153" s="82">
        <f t="shared" si="36"/>
        <v>5</v>
      </c>
      <c r="F153" s="119">
        <f t="shared" si="37"/>
        <v>11</v>
      </c>
      <c r="G153" s="82">
        <f>IFERROR(VLOOKUP($B153,[1]NUM4A!$G$3:$J$165,2,FALSE),0)</f>
        <v>4</v>
      </c>
      <c r="H153" s="119">
        <f>IFERROR(VLOOKUP($B153,[1]NUM4A!$G$3:$J$165,3,FALSE),0)</f>
        <v>8</v>
      </c>
      <c r="I153" s="82">
        <f>IFERROR(VLOOKUP($B153,[1]NUM4A!$R$3:$U$146,2,FALSE),0)</f>
        <v>1</v>
      </c>
      <c r="J153" s="119">
        <f>IFERROR(VLOOKUP($B153,[1]NUM4A!$R$3:$U$146,3,FALSE),0)</f>
        <v>3</v>
      </c>
      <c r="K153" s="120"/>
    </row>
    <row r="154" spans="1:11" x14ac:dyDescent="0.25">
      <c r="A154" s="11" t="s">
        <v>172</v>
      </c>
      <c r="B154" s="63" t="s">
        <v>175</v>
      </c>
      <c r="C154" s="4"/>
      <c r="D154" s="4"/>
      <c r="E154" s="82">
        <f t="shared" si="36"/>
        <v>1</v>
      </c>
      <c r="F154" s="119">
        <f t="shared" si="37"/>
        <v>4</v>
      </c>
      <c r="G154" s="82">
        <f>IFERROR(VLOOKUP($B154,[1]NUM4A!$G$3:$J$165,2,FALSE),0)</f>
        <v>1</v>
      </c>
      <c r="H154" s="119">
        <f>IFERROR(VLOOKUP($B154,[1]NUM4A!$G$3:$J$165,3,FALSE),0)</f>
        <v>4</v>
      </c>
      <c r="I154" s="82">
        <f>IFERROR(VLOOKUP($B154,[1]NUM4A!$R$3:$U$146,2,FALSE),0)</f>
        <v>0</v>
      </c>
      <c r="J154" s="119">
        <f>IFERROR(VLOOKUP($B154,[1]NUM4A!$R$3:$U$146,3,FALSE),0)</f>
        <v>0</v>
      </c>
      <c r="K154" s="120"/>
    </row>
    <row r="155" spans="1:11" x14ac:dyDescent="0.25">
      <c r="A155" s="11" t="s">
        <v>172</v>
      </c>
      <c r="B155" s="63" t="s">
        <v>176</v>
      </c>
      <c r="C155" s="4"/>
      <c r="D155" s="4"/>
      <c r="E155" s="82">
        <f t="shared" si="36"/>
        <v>6</v>
      </c>
      <c r="F155" s="119">
        <f t="shared" si="37"/>
        <v>14</v>
      </c>
      <c r="G155" s="82">
        <f>IFERROR(VLOOKUP($B155,[1]NUM4A!$G$3:$J$165,2,FALSE),0)</f>
        <v>6</v>
      </c>
      <c r="H155" s="119">
        <f>IFERROR(VLOOKUP($B155,[1]NUM4A!$G$3:$J$165,3,FALSE),0)</f>
        <v>14</v>
      </c>
      <c r="I155" s="82">
        <f>IFERROR(VLOOKUP($B155,[1]NUM4A!$R$3:$U$146,2,FALSE),0)</f>
        <v>0</v>
      </c>
      <c r="J155" s="119">
        <f>IFERROR(VLOOKUP($B155,[1]NUM4A!$R$3:$U$146,3,FALSE),0)</f>
        <v>0</v>
      </c>
      <c r="K155" s="120"/>
    </row>
    <row r="156" spans="1:11" x14ac:dyDescent="0.25">
      <c r="A156" s="137" t="s">
        <v>240</v>
      </c>
      <c r="B156" s="138"/>
      <c r="C156" s="57">
        <f>D156/'Metas Muni'!L17</f>
        <v>0.79488266506208627</v>
      </c>
      <c r="D156" s="58">
        <f>F156/K156</f>
        <v>0.23019801980198021</v>
      </c>
      <c r="E156" s="121">
        <f t="shared" ref="E156:J156" si="38">SUM(E152:E155)</f>
        <v>205</v>
      </c>
      <c r="F156" s="121">
        <f t="shared" si="38"/>
        <v>279</v>
      </c>
      <c r="G156" s="121">
        <f t="shared" si="38"/>
        <v>195</v>
      </c>
      <c r="H156" s="121">
        <f t="shared" si="38"/>
        <v>240</v>
      </c>
      <c r="I156" s="121">
        <f t="shared" si="38"/>
        <v>10</v>
      </c>
      <c r="J156" s="121">
        <f t="shared" si="38"/>
        <v>39</v>
      </c>
      <c r="K156" s="121">
        <v>1212</v>
      </c>
    </row>
    <row r="157" spans="1:11" x14ac:dyDescent="0.25">
      <c r="A157" s="11" t="s">
        <v>178</v>
      </c>
      <c r="B157" s="63" t="s">
        <v>179</v>
      </c>
      <c r="C157" s="4"/>
      <c r="D157" s="4"/>
      <c r="E157" s="82">
        <f t="shared" ref="E157:E163" si="39">G157+I157</f>
        <v>51</v>
      </c>
      <c r="F157" s="119">
        <f t="shared" ref="F157:F163" si="40">H157+J157</f>
        <v>62</v>
      </c>
      <c r="G157" s="82">
        <f>IFERROR(VLOOKUP($B157,[1]NUM4A!$G$3:$J$165,2,FALSE),0)</f>
        <v>43</v>
      </c>
      <c r="H157" s="119">
        <f>IFERROR(VLOOKUP($B157,[1]NUM4A!$G$3:$J$165,3,FALSE),0)</f>
        <v>53</v>
      </c>
      <c r="I157" s="82">
        <f>IFERROR(VLOOKUP($B157,[1]NUM4A!$R$3:$U$154,2,FALSE),0)</f>
        <v>8</v>
      </c>
      <c r="J157" s="119">
        <f>IFERROR(VLOOKUP($B157,[1]NUM4A!$R$3:$U$154,3,FALSE),0)</f>
        <v>9</v>
      </c>
      <c r="K157" s="120"/>
    </row>
    <row r="158" spans="1:11" x14ac:dyDescent="0.25">
      <c r="A158" s="11" t="s">
        <v>178</v>
      </c>
      <c r="B158" s="63" t="s">
        <v>180</v>
      </c>
      <c r="C158" s="4"/>
      <c r="D158" s="4"/>
      <c r="E158" s="82">
        <f t="shared" si="39"/>
        <v>7</v>
      </c>
      <c r="F158" s="119">
        <f t="shared" si="40"/>
        <v>9</v>
      </c>
      <c r="G158" s="82">
        <f>IFERROR(VLOOKUP($B158,[1]NUM4A!$G$3:$J$165,2,FALSE),0)</f>
        <v>5</v>
      </c>
      <c r="H158" s="119">
        <f>IFERROR(VLOOKUP($B158,[1]NUM4A!$G$3:$J$165,3,FALSE),0)</f>
        <v>8</v>
      </c>
      <c r="I158" s="82">
        <f>IFERROR(VLOOKUP($B158,[1]NUM4A!$R$3:$U$154,2,FALSE),0)</f>
        <v>2</v>
      </c>
      <c r="J158" s="119">
        <f>IFERROR(VLOOKUP($B158,[1]NUM4A!$R$3:$U$154,3,FALSE),0)</f>
        <v>1</v>
      </c>
      <c r="K158" s="120"/>
    </row>
    <row r="159" spans="1:11" x14ac:dyDescent="0.25">
      <c r="A159" s="11" t="s">
        <v>178</v>
      </c>
      <c r="B159" s="63" t="s">
        <v>181</v>
      </c>
      <c r="C159" s="4"/>
      <c r="D159" s="4"/>
      <c r="E159" s="82">
        <f t="shared" si="39"/>
        <v>11</v>
      </c>
      <c r="F159" s="119">
        <f t="shared" si="40"/>
        <v>10</v>
      </c>
      <c r="G159" s="82">
        <f>IFERROR(VLOOKUP($B159,[1]NUM4A!$G$3:$J$165,2,FALSE),0)</f>
        <v>7</v>
      </c>
      <c r="H159" s="119">
        <f>IFERROR(VLOOKUP($B159,[1]NUM4A!$G$3:$J$165,3,FALSE),0)</f>
        <v>6</v>
      </c>
      <c r="I159" s="82">
        <f>IFERROR(VLOOKUP($B159,[1]NUM4A!$R$3:$U$154,2,FALSE),0)</f>
        <v>4</v>
      </c>
      <c r="J159" s="119">
        <f>IFERROR(VLOOKUP($B159,[1]NUM4A!$R$3:$U$154,3,FALSE),0)</f>
        <v>4</v>
      </c>
      <c r="K159" s="120"/>
    </row>
    <row r="160" spans="1:11" x14ac:dyDescent="0.25">
      <c r="A160" s="11" t="s">
        <v>178</v>
      </c>
      <c r="B160" s="63" t="s">
        <v>182</v>
      </c>
      <c r="C160" s="4"/>
      <c r="D160" s="4"/>
      <c r="E160" s="82">
        <f t="shared" si="39"/>
        <v>6</v>
      </c>
      <c r="F160" s="119">
        <f t="shared" si="40"/>
        <v>5</v>
      </c>
      <c r="G160" s="82">
        <f>IFERROR(VLOOKUP($B160,[1]NUM4A!$G$3:$J$165,2,FALSE),0)</f>
        <v>5</v>
      </c>
      <c r="H160" s="119">
        <f>IFERROR(VLOOKUP($B160,[1]NUM4A!$G$3:$J$165,3,FALSE),0)</f>
        <v>5</v>
      </c>
      <c r="I160" s="82">
        <f>IFERROR(VLOOKUP($B160,[1]NUM4A!$R$3:$U$154,2,FALSE),0)</f>
        <v>1</v>
      </c>
      <c r="J160" s="119">
        <f>IFERROR(VLOOKUP($B160,[1]NUM4A!$R$3:$U$154,3,FALSE),0)</f>
        <v>0</v>
      </c>
      <c r="K160" s="120"/>
    </row>
    <row r="161" spans="1:11" x14ac:dyDescent="0.25">
      <c r="A161" s="11" t="s">
        <v>178</v>
      </c>
      <c r="B161" s="63" t="s">
        <v>183</v>
      </c>
      <c r="C161" s="4"/>
      <c r="D161" s="4"/>
      <c r="E161" s="82">
        <f t="shared" si="39"/>
        <v>36</v>
      </c>
      <c r="F161" s="119">
        <f t="shared" si="40"/>
        <v>28</v>
      </c>
      <c r="G161" s="82">
        <f>IFERROR(VLOOKUP($B161,[1]NUM4A!$G$3:$J$165,2,FALSE),0)</f>
        <v>35</v>
      </c>
      <c r="H161" s="119">
        <f>IFERROR(VLOOKUP($B161,[1]NUM4A!$G$3:$J$165,3,FALSE),0)</f>
        <v>26</v>
      </c>
      <c r="I161" s="82">
        <f>IFERROR(VLOOKUP($B161,[1]NUM4A!$R$3:$U$154,2,FALSE),0)</f>
        <v>1</v>
      </c>
      <c r="J161" s="119">
        <f>IFERROR(VLOOKUP($B161,[1]NUM4A!$R$3:$U$154,3,FALSE),0)</f>
        <v>2</v>
      </c>
      <c r="K161" s="120"/>
    </row>
    <row r="162" spans="1:11" x14ac:dyDescent="0.25">
      <c r="A162" s="11" t="s">
        <v>178</v>
      </c>
      <c r="B162" s="63" t="s">
        <v>184</v>
      </c>
      <c r="C162" s="4"/>
      <c r="D162" s="4"/>
      <c r="E162" s="82">
        <f t="shared" si="39"/>
        <v>15</v>
      </c>
      <c r="F162" s="119">
        <f t="shared" si="40"/>
        <v>14</v>
      </c>
      <c r="G162" s="82">
        <f>IFERROR(VLOOKUP($B162,[1]NUM4A!$G$3:$J$165,2,FALSE),0)</f>
        <v>13</v>
      </c>
      <c r="H162" s="119">
        <f>IFERROR(VLOOKUP($B162,[1]NUM4A!$G$3:$J$165,3,FALSE),0)</f>
        <v>12</v>
      </c>
      <c r="I162" s="82">
        <f>IFERROR(VLOOKUP($B162,[1]NUM4A!$R$3:$U$154,2,FALSE),0)</f>
        <v>2</v>
      </c>
      <c r="J162" s="119">
        <f>IFERROR(VLOOKUP($B162,[1]NUM4A!$R$3:$U$154,3,FALSE),0)</f>
        <v>2</v>
      </c>
      <c r="K162" s="120"/>
    </row>
    <row r="163" spans="1:11" x14ac:dyDescent="0.25">
      <c r="A163" s="11" t="s">
        <v>178</v>
      </c>
      <c r="B163" s="63" t="s">
        <v>185</v>
      </c>
      <c r="C163" s="4"/>
      <c r="D163" s="4"/>
      <c r="E163" s="82">
        <f t="shared" si="39"/>
        <v>15</v>
      </c>
      <c r="F163" s="119">
        <f t="shared" si="40"/>
        <v>13</v>
      </c>
      <c r="G163" s="82">
        <f>IFERROR(VLOOKUP($B163,[1]NUM4A!$G$3:$J$165,2,FALSE),0)</f>
        <v>15</v>
      </c>
      <c r="H163" s="119">
        <f>IFERROR(VLOOKUP($B163,[1]NUM4A!$G$3:$J$165,3,FALSE),0)</f>
        <v>12</v>
      </c>
      <c r="I163" s="82">
        <f>IFERROR(VLOOKUP($B163,[1]NUM4A!$R$3:$U$154,2,FALSE),0)</f>
        <v>0</v>
      </c>
      <c r="J163" s="119">
        <f>IFERROR(VLOOKUP($B163,[1]NUM4A!$R$3:$U$154,3,FALSE),0)</f>
        <v>1</v>
      </c>
      <c r="K163" s="120"/>
    </row>
    <row r="164" spans="1:11" x14ac:dyDescent="0.25">
      <c r="A164" s="137" t="s">
        <v>241</v>
      </c>
      <c r="B164" s="138"/>
      <c r="C164" s="57">
        <f>D164/'Metas Muni'!L18</f>
        <v>0.88691126547141208</v>
      </c>
      <c r="D164" s="58">
        <f>F164/K164</f>
        <v>0.27485380116959063</v>
      </c>
      <c r="E164" s="121">
        <f t="shared" ref="E164:J164" si="41">SUM(E157:E163)</f>
        <v>141</v>
      </c>
      <c r="F164" s="121">
        <f t="shared" si="41"/>
        <v>141</v>
      </c>
      <c r="G164" s="121">
        <f t="shared" si="41"/>
        <v>123</v>
      </c>
      <c r="H164" s="121">
        <f t="shared" si="41"/>
        <v>122</v>
      </c>
      <c r="I164" s="121">
        <f t="shared" si="41"/>
        <v>18</v>
      </c>
      <c r="J164" s="121">
        <f t="shared" si="41"/>
        <v>19</v>
      </c>
      <c r="K164" s="121">
        <v>513</v>
      </c>
    </row>
    <row r="165" spans="1:11" x14ac:dyDescent="0.25">
      <c r="A165"/>
      <c r="B165" s="14" t="s">
        <v>187</v>
      </c>
      <c r="C165" s="14"/>
      <c r="D165" s="72"/>
      <c r="E165" s="73">
        <f t="shared" ref="E165:K165" si="42">+E164+E156+E151+E137+E124+E105+E94+E88+E77+E62+E50+E45+E40+E26</f>
        <v>15786</v>
      </c>
      <c r="F165" s="73">
        <f t="shared" si="42"/>
        <v>15716</v>
      </c>
      <c r="G165" s="73">
        <f t="shared" si="42"/>
        <v>13293</v>
      </c>
      <c r="H165" s="73">
        <f t="shared" si="42"/>
        <v>13143</v>
      </c>
      <c r="I165" s="73">
        <f t="shared" si="42"/>
        <v>2493</v>
      </c>
      <c r="J165" s="73">
        <f t="shared" si="42"/>
        <v>2573</v>
      </c>
      <c r="K165" s="73">
        <f t="shared" si="42"/>
        <v>61285</v>
      </c>
    </row>
    <row r="166" spans="1:11" x14ac:dyDescent="0.25">
      <c r="E166" s="74"/>
      <c r="F166" s="5"/>
      <c r="G166" s="5"/>
    </row>
    <row r="167" spans="1:11" x14ac:dyDescent="0.25">
      <c r="E167" s="74"/>
      <c r="F167" s="5"/>
      <c r="G167" s="5"/>
    </row>
    <row r="168" spans="1:11" x14ac:dyDescent="0.25">
      <c r="C168" s="19"/>
      <c r="D168" s="19"/>
    </row>
  </sheetData>
  <mergeCells count="25">
    <mergeCell ref="E1:K1"/>
    <mergeCell ref="E2:J9"/>
    <mergeCell ref="K2:K9"/>
    <mergeCell ref="E10:F10"/>
    <mergeCell ref="G10:H10"/>
    <mergeCell ref="I10:J10"/>
    <mergeCell ref="K10:K11"/>
    <mergeCell ref="A62:B62"/>
    <mergeCell ref="A1:A10"/>
    <mergeCell ref="B1:B10"/>
    <mergeCell ref="C1:C11"/>
    <mergeCell ref="D1:D10"/>
    <mergeCell ref="A26:B26"/>
    <mergeCell ref="A40:B40"/>
    <mergeCell ref="A45:B45"/>
    <mergeCell ref="A50:B50"/>
    <mergeCell ref="A151:B151"/>
    <mergeCell ref="A156:B156"/>
    <mergeCell ref="A164:B164"/>
    <mergeCell ref="A77:B77"/>
    <mergeCell ref="A88:B88"/>
    <mergeCell ref="A94:B94"/>
    <mergeCell ref="A105:B105"/>
    <mergeCell ref="A124:B124"/>
    <mergeCell ref="A137:B137"/>
  </mergeCells>
  <conditionalFormatting sqref="C12:C164">
    <cfRule type="cellIs" dxfId="13" priority="1" operator="greaterThan">
      <formula>1</formula>
    </cfRule>
    <cfRule type="cellIs" dxfId="12" priority="2" operator="greaterThan">
      <formula>0.9999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H168"/>
  <sheetViews>
    <sheetView zoomScale="80" zoomScaleNormal="80" workbookViewId="0">
      <pane ySplit="11" topLeftCell="A12" activePane="bottomLeft" state="frozen"/>
      <selection pane="bottomLeft" activeCell="A12" sqref="A12"/>
    </sheetView>
  </sheetViews>
  <sheetFormatPr baseColWidth="10" defaultRowHeight="15" x14ac:dyDescent="0.25"/>
  <cols>
    <col min="1" max="1" width="24.28515625" style="5" bestFit="1" customWidth="1"/>
    <col min="2" max="2" width="47" style="5" bestFit="1" customWidth="1"/>
    <col min="3" max="3" width="16.7109375" style="5" customWidth="1"/>
    <col min="4" max="4" width="11.28515625" style="5" bestFit="1" customWidth="1"/>
    <col min="5" max="5" width="22.28515625" style="54" customWidth="1"/>
    <col min="6" max="6" width="25.28515625" style="5" customWidth="1"/>
    <col min="7" max="7" width="20" style="5" customWidth="1"/>
    <col min="8" max="8" width="26.7109375" style="5" customWidth="1"/>
    <col min="9" max="233" width="11.42578125" style="5"/>
    <col min="234" max="234" width="24.28515625" style="5" bestFit="1" customWidth="1"/>
    <col min="235" max="235" width="47" style="5" bestFit="1" customWidth="1"/>
    <col min="236" max="236" width="14.42578125" style="5" customWidth="1"/>
    <col min="237" max="237" width="11.28515625" style="5" bestFit="1" customWidth="1"/>
    <col min="238" max="238" width="22.28515625" style="5" customWidth="1"/>
    <col min="239" max="239" width="25.28515625" style="5" customWidth="1"/>
    <col min="240" max="240" width="20" style="5" customWidth="1"/>
    <col min="241" max="241" width="26.7109375" style="5" customWidth="1"/>
    <col min="242" max="489" width="11.42578125" style="5"/>
    <col min="490" max="490" width="24.28515625" style="5" bestFit="1" customWidth="1"/>
    <col min="491" max="491" width="47" style="5" bestFit="1" customWidth="1"/>
    <col min="492" max="492" width="14.42578125" style="5" customWidth="1"/>
    <col min="493" max="493" width="11.28515625" style="5" bestFit="1" customWidth="1"/>
    <col min="494" max="494" width="22.28515625" style="5" customWidth="1"/>
    <col min="495" max="495" width="25.28515625" style="5" customWidth="1"/>
    <col min="496" max="496" width="20" style="5" customWidth="1"/>
    <col min="497" max="497" width="26.7109375" style="5" customWidth="1"/>
    <col min="498" max="745" width="11.42578125" style="5"/>
    <col min="746" max="746" width="24.28515625" style="5" bestFit="1" customWidth="1"/>
    <col min="747" max="747" width="47" style="5" bestFit="1" customWidth="1"/>
    <col min="748" max="748" width="14.42578125" style="5" customWidth="1"/>
    <col min="749" max="749" width="11.28515625" style="5" bestFit="1" customWidth="1"/>
    <col min="750" max="750" width="22.28515625" style="5" customWidth="1"/>
    <col min="751" max="751" width="25.28515625" style="5" customWidth="1"/>
    <col min="752" max="752" width="20" style="5" customWidth="1"/>
    <col min="753" max="753" width="26.7109375" style="5" customWidth="1"/>
    <col min="754" max="1001" width="11.42578125" style="5"/>
    <col min="1002" max="1002" width="24.28515625" style="5" bestFit="1" customWidth="1"/>
    <col min="1003" max="1003" width="47" style="5" bestFit="1" customWidth="1"/>
    <col min="1004" max="1004" width="14.42578125" style="5" customWidth="1"/>
    <col min="1005" max="1005" width="11.28515625" style="5" bestFit="1" customWidth="1"/>
    <col min="1006" max="1006" width="22.28515625" style="5" customWidth="1"/>
    <col min="1007" max="1007" width="25.28515625" style="5" customWidth="1"/>
    <col min="1008" max="1008" width="20" style="5" customWidth="1"/>
    <col min="1009" max="1009" width="26.7109375" style="5" customWidth="1"/>
    <col min="1010" max="1257" width="11.42578125" style="5"/>
    <col min="1258" max="1258" width="24.28515625" style="5" bestFit="1" customWidth="1"/>
    <col min="1259" max="1259" width="47" style="5" bestFit="1" customWidth="1"/>
    <col min="1260" max="1260" width="14.42578125" style="5" customWidth="1"/>
    <col min="1261" max="1261" width="11.28515625" style="5" bestFit="1" customWidth="1"/>
    <col min="1262" max="1262" width="22.28515625" style="5" customWidth="1"/>
    <col min="1263" max="1263" width="25.28515625" style="5" customWidth="1"/>
    <col min="1264" max="1264" width="20" style="5" customWidth="1"/>
    <col min="1265" max="1265" width="26.7109375" style="5" customWidth="1"/>
    <col min="1266" max="1513" width="11.42578125" style="5"/>
    <col min="1514" max="1514" width="24.28515625" style="5" bestFit="1" customWidth="1"/>
    <col min="1515" max="1515" width="47" style="5" bestFit="1" customWidth="1"/>
    <col min="1516" max="1516" width="14.42578125" style="5" customWidth="1"/>
    <col min="1517" max="1517" width="11.28515625" style="5" bestFit="1" customWidth="1"/>
    <col min="1518" max="1518" width="22.28515625" style="5" customWidth="1"/>
    <col min="1519" max="1519" width="25.28515625" style="5" customWidth="1"/>
    <col min="1520" max="1520" width="20" style="5" customWidth="1"/>
    <col min="1521" max="1521" width="26.7109375" style="5" customWidth="1"/>
    <col min="1522" max="1769" width="11.42578125" style="5"/>
    <col min="1770" max="1770" width="24.28515625" style="5" bestFit="1" customWidth="1"/>
    <col min="1771" max="1771" width="47" style="5" bestFit="1" customWidth="1"/>
    <col min="1772" max="1772" width="14.42578125" style="5" customWidth="1"/>
    <col min="1773" max="1773" width="11.28515625" style="5" bestFit="1" customWidth="1"/>
    <col min="1774" max="1774" width="22.28515625" style="5" customWidth="1"/>
    <col min="1775" max="1775" width="25.28515625" style="5" customWidth="1"/>
    <col min="1776" max="1776" width="20" style="5" customWidth="1"/>
    <col min="1777" max="1777" width="26.7109375" style="5" customWidth="1"/>
    <col min="1778" max="2025" width="11.42578125" style="5"/>
    <col min="2026" max="2026" width="24.28515625" style="5" bestFit="1" customWidth="1"/>
    <col min="2027" max="2027" width="47" style="5" bestFit="1" customWidth="1"/>
    <col min="2028" max="2028" width="14.42578125" style="5" customWidth="1"/>
    <col min="2029" max="2029" width="11.28515625" style="5" bestFit="1" customWidth="1"/>
    <col min="2030" max="2030" width="22.28515625" style="5" customWidth="1"/>
    <col min="2031" max="2031" width="25.28515625" style="5" customWidth="1"/>
    <col min="2032" max="2032" width="20" style="5" customWidth="1"/>
    <col min="2033" max="2033" width="26.7109375" style="5" customWidth="1"/>
    <col min="2034" max="2281" width="11.42578125" style="5"/>
    <col min="2282" max="2282" width="24.28515625" style="5" bestFit="1" customWidth="1"/>
    <col min="2283" max="2283" width="47" style="5" bestFit="1" customWidth="1"/>
    <col min="2284" max="2284" width="14.42578125" style="5" customWidth="1"/>
    <col min="2285" max="2285" width="11.28515625" style="5" bestFit="1" customWidth="1"/>
    <col min="2286" max="2286" width="22.28515625" style="5" customWidth="1"/>
    <col min="2287" max="2287" width="25.28515625" style="5" customWidth="1"/>
    <col min="2288" max="2288" width="20" style="5" customWidth="1"/>
    <col min="2289" max="2289" width="26.7109375" style="5" customWidth="1"/>
    <col min="2290" max="2537" width="11.42578125" style="5"/>
    <col min="2538" max="2538" width="24.28515625" style="5" bestFit="1" customWidth="1"/>
    <col min="2539" max="2539" width="47" style="5" bestFit="1" customWidth="1"/>
    <col min="2540" max="2540" width="14.42578125" style="5" customWidth="1"/>
    <col min="2541" max="2541" width="11.28515625" style="5" bestFit="1" customWidth="1"/>
    <col min="2542" max="2542" width="22.28515625" style="5" customWidth="1"/>
    <col min="2543" max="2543" width="25.28515625" style="5" customWidth="1"/>
    <col min="2544" max="2544" width="20" style="5" customWidth="1"/>
    <col min="2545" max="2545" width="26.7109375" style="5" customWidth="1"/>
    <col min="2546" max="2793" width="11.42578125" style="5"/>
    <col min="2794" max="2794" width="24.28515625" style="5" bestFit="1" customWidth="1"/>
    <col min="2795" max="2795" width="47" style="5" bestFit="1" customWidth="1"/>
    <col min="2796" max="2796" width="14.42578125" style="5" customWidth="1"/>
    <col min="2797" max="2797" width="11.28515625" style="5" bestFit="1" customWidth="1"/>
    <col min="2798" max="2798" width="22.28515625" style="5" customWidth="1"/>
    <col min="2799" max="2799" width="25.28515625" style="5" customWidth="1"/>
    <col min="2800" max="2800" width="20" style="5" customWidth="1"/>
    <col min="2801" max="2801" width="26.7109375" style="5" customWidth="1"/>
    <col min="2802" max="3049" width="11.42578125" style="5"/>
    <col min="3050" max="3050" width="24.28515625" style="5" bestFit="1" customWidth="1"/>
    <col min="3051" max="3051" width="47" style="5" bestFit="1" customWidth="1"/>
    <col min="3052" max="3052" width="14.42578125" style="5" customWidth="1"/>
    <col min="3053" max="3053" width="11.28515625" style="5" bestFit="1" customWidth="1"/>
    <col min="3054" max="3054" width="22.28515625" style="5" customWidth="1"/>
    <col min="3055" max="3055" width="25.28515625" style="5" customWidth="1"/>
    <col min="3056" max="3056" width="20" style="5" customWidth="1"/>
    <col min="3057" max="3057" width="26.7109375" style="5" customWidth="1"/>
    <col min="3058" max="3305" width="11.42578125" style="5"/>
    <col min="3306" max="3306" width="24.28515625" style="5" bestFit="1" customWidth="1"/>
    <col min="3307" max="3307" width="47" style="5" bestFit="1" customWidth="1"/>
    <col min="3308" max="3308" width="14.42578125" style="5" customWidth="1"/>
    <col min="3309" max="3309" width="11.28515625" style="5" bestFit="1" customWidth="1"/>
    <col min="3310" max="3310" width="22.28515625" style="5" customWidth="1"/>
    <col min="3311" max="3311" width="25.28515625" style="5" customWidth="1"/>
    <col min="3312" max="3312" width="20" style="5" customWidth="1"/>
    <col min="3313" max="3313" width="26.7109375" style="5" customWidth="1"/>
    <col min="3314" max="3561" width="11.42578125" style="5"/>
    <col min="3562" max="3562" width="24.28515625" style="5" bestFit="1" customWidth="1"/>
    <col min="3563" max="3563" width="47" style="5" bestFit="1" customWidth="1"/>
    <col min="3564" max="3564" width="14.42578125" style="5" customWidth="1"/>
    <col min="3565" max="3565" width="11.28515625" style="5" bestFit="1" customWidth="1"/>
    <col min="3566" max="3566" width="22.28515625" style="5" customWidth="1"/>
    <col min="3567" max="3567" width="25.28515625" style="5" customWidth="1"/>
    <col min="3568" max="3568" width="20" style="5" customWidth="1"/>
    <col min="3569" max="3569" width="26.7109375" style="5" customWidth="1"/>
    <col min="3570" max="3817" width="11.42578125" style="5"/>
    <col min="3818" max="3818" width="24.28515625" style="5" bestFit="1" customWidth="1"/>
    <col min="3819" max="3819" width="47" style="5" bestFit="1" customWidth="1"/>
    <col min="3820" max="3820" width="14.42578125" style="5" customWidth="1"/>
    <col min="3821" max="3821" width="11.28515625" style="5" bestFit="1" customWidth="1"/>
    <col min="3822" max="3822" width="22.28515625" style="5" customWidth="1"/>
    <col min="3823" max="3823" width="25.28515625" style="5" customWidth="1"/>
    <col min="3824" max="3824" width="20" style="5" customWidth="1"/>
    <col min="3825" max="3825" width="26.7109375" style="5" customWidth="1"/>
    <col min="3826" max="4073" width="11.42578125" style="5"/>
    <col min="4074" max="4074" width="24.28515625" style="5" bestFit="1" customWidth="1"/>
    <col min="4075" max="4075" width="47" style="5" bestFit="1" customWidth="1"/>
    <col min="4076" max="4076" width="14.42578125" style="5" customWidth="1"/>
    <col min="4077" max="4077" width="11.28515625" style="5" bestFit="1" customWidth="1"/>
    <col min="4078" max="4078" width="22.28515625" style="5" customWidth="1"/>
    <col min="4079" max="4079" width="25.28515625" style="5" customWidth="1"/>
    <col min="4080" max="4080" width="20" style="5" customWidth="1"/>
    <col min="4081" max="4081" width="26.7109375" style="5" customWidth="1"/>
    <col min="4082" max="4329" width="11.42578125" style="5"/>
    <col min="4330" max="4330" width="24.28515625" style="5" bestFit="1" customWidth="1"/>
    <col min="4331" max="4331" width="47" style="5" bestFit="1" customWidth="1"/>
    <col min="4332" max="4332" width="14.42578125" style="5" customWidth="1"/>
    <col min="4333" max="4333" width="11.28515625" style="5" bestFit="1" customWidth="1"/>
    <col min="4334" max="4334" width="22.28515625" style="5" customWidth="1"/>
    <col min="4335" max="4335" width="25.28515625" style="5" customWidth="1"/>
    <col min="4336" max="4336" width="20" style="5" customWidth="1"/>
    <col min="4337" max="4337" width="26.7109375" style="5" customWidth="1"/>
    <col min="4338" max="4585" width="11.42578125" style="5"/>
    <col min="4586" max="4586" width="24.28515625" style="5" bestFit="1" customWidth="1"/>
    <col min="4587" max="4587" width="47" style="5" bestFit="1" customWidth="1"/>
    <col min="4588" max="4588" width="14.42578125" style="5" customWidth="1"/>
    <col min="4589" max="4589" width="11.28515625" style="5" bestFit="1" customWidth="1"/>
    <col min="4590" max="4590" width="22.28515625" style="5" customWidth="1"/>
    <col min="4591" max="4591" width="25.28515625" style="5" customWidth="1"/>
    <col min="4592" max="4592" width="20" style="5" customWidth="1"/>
    <col min="4593" max="4593" width="26.7109375" style="5" customWidth="1"/>
    <col min="4594" max="4841" width="11.42578125" style="5"/>
    <col min="4842" max="4842" width="24.28515625" style="5" bestFit="1" customWidth="1"/>
    <col min="4843" max="4843" width="47" style="5" bestFit="1" customWidth="1"/>
    <col min="4844" max="4844" width="14.42578125" style="5" customWidth="1"/>
    <col min="4845" max="4845" width="11.28515625" style="5" bestFit="1" customWidth="1"/>
    <col min="4846" max="4846" width="22.28515625" style="5" customWidth="1"/>
    <col min="4847" max="4847" width="25.28515625" style="5" customWidth="1"/>
    <col min="4848" max="4848" width="20" style="5" customWidth="1"/>
    <col min="4849" max="4849" width="26.7109375" style="5" customWidth="1"/>
    <col min="4850" max="5097" width="11.42578125" style="5"/>
    <col min="5098" max="5098" width="24.28515625" style="5" bestFit="1" customWidth="1"/>
    <col min="5099" max="5099" width="47" style="5" bestFit="1" customWidth="1"/>
    <col min="5100" max="5100" width="14.42578125" style="5" customWidth="1"/>
    <col min="5101" max="5101" width="11.28515625" style="5" bestFit="1" customWidth="1"/>
    <col min="5102" max="5102" width="22.28515625" style="5" customWidth="1"/>
    <col min="5103" max="5103" width="25.28515625" style="5" customWidth="1"/>
    <col min="5104" max="5104" width="20" style="5" customWidth="1"/>
    <col min="5105" max="5105" width="26.7109375" style="5" customWidth="1"/>
    <col min="5106" max="5353" width="11.42578125" style="5"/>
    <col min="5354" max="5354" width="24.28515625" style="5" bestFit="1" customWidth="1"/>
    <col min="5355" max="5355" width="47" style="5" bestFit="1" customWidth="1"/>
    <col min="5356" max="5356" width="14.42578125" style="5" customWidth="1"/>
    <col min="5357" max="5357" width="11.28515625" style="5" bestFit="1" customWidth="1"/>
    <col min="5358" max="5358" width="22.28515625" style="5" customWidth="1"/>
    <col min="5359" max="5359" width="25.28515625" style="5" customWidth="1"/>
    <col min="5360" max="5360" width="20" style="5" customWidth="1"/>
    <col min="5361" max="5361" width="26.7109375" style="5" customWidth="1"/>
    <col min="5362" max="5609" width="11.42578125" style="5"/>
    <col min="5610" max="5610" width="24.28515625" style="5" bestFit="1" customWidth="1"/>
    <col min="5611" max="5611" width="47" style="5" bestFit="1" customWidth="1"/>
    <col min="5612" max="5612" width="14.42578125" style="5" customWidth="1"/>
    <col min="5613" max="5613" width="11.28515625" style="5" bestFit="1" customWidth="1"/>
    <col min="5614" max="5614" width="22.28515625" style="5" customWidth="1"/>
    <col min="5615" max="5615" width="25.28515625" style="5" customWidth="1"/>
    <col min="5616" max="5616" width="20" style="5" customWidth="1"/>
    <col min="5617" max="5617" width="26.7109375" style="5" customWidth="1"/>
    <col min="5618" max="5865" width="11.42578125" style="5"/>
    <col min="5866" max="5866" width="24.28515625" style="5" bestFit="1" customWidth="1"/>
    <col min="5867" max="5867" width="47" style="5" bestFit="1" customWidth="1"/>
    <col min="5868" max="5868" width="14.42578125" style="5" customWidth="1"/>
    <col min="5869" max="5869" width="11.28515625" style="5" bestFit="1" customWidth="1"/>
    <col min="5870" max="5870" width="22.28515625" style="5" customWidth="1"/>
    <col min="5871" max="5871" width="25.28515625" style="5" customWidth="1"/>
    <col min="5872" max="5872" width="20" style="5" customWidth="1"/>
    <col min="5873" max="5873" width="26.7109375" style="5" customWidth="1"/>
    <col min="5874" max="6121" width="11.42578125" style="5"/>
    <col min="6122" max="6122" width="24.28515625" style="5" bestFit="1" customWidth="1"/>
    <col min="6123" max="6123" width="47" style="5" bestFit="1" customWidth="1"/>
    <col min="6124" max="6124" width="14.42578125" style="5" customWidth="1"/>
    <col min="6125" max="6125" width="11.28515625" style="5" bestFit="1" customWidth="1"/>
    <col min="6126" max="6126" width="22.28515625" style="5" customWidth="1"/>
    <col min="6127" max="6127" width="25.28515625" style="5" customWidth="1"/>
    <col min="6128" max="6128" width="20" style="5" customWidth="1"/>
    <col min="6129" max="6129" width="26.7109375" style="5" customWidth="1"/>
    <col min="6130" max="6377" width="11.42578125" style="5"/>
    <col min="6378" max="6378" width="24.28515625" style="5" bestFit="1" customWidth="1"/>
    <col min="6379" max="6379" width="47" style="5" bestFit="1" customWidth="1"/>
    <col min="6380" max="6380" width="14.42578125" style="5" customWidth="1"/>
    <col min="6381" max="6381" width="11.28515625" style="5" bestFit="1" customWidth="1"/>
    <col min="6382" max="6382" width="22.28515625" style="5" customWidth="1"/>
    <col min="6383" max="6383" width="25.28515625" style="5" customWidth="1"/>
    <col min="6384" max="6384" width="20" style="5" customWidth="1"/>
    <col min="6385" max="6385" width="26.7109375" style="5" customWidth="1"/>
    <col min="6386" max="6633" width="11.42578125" style="5"/>
    <col min="6634" max="6634" width="24.28515625" style="5" bestFit="1" customWidth="1"/>
    <col min="6635" max="6635" width="47" style="5" bestFit="1" customWidth="1"/>
    <col min="6636" max="6636" width="14.42578125" style="5" customWidth="1"/>
    <col min="6637" max="6637" width="11.28515625" style="5" bestFit="1" customWidth="1"/>
    <col min="6638" max="6638" width="22.28515625" style="5" customWidth="1"/>
    <col min="6639" max="6639" width="25.28515625" style="5" customWidth="1"/>
    <col min="6640" max="6640" width="20" style="5" customWidth="1"/>
    <col min="6641" max="6641" width="26.7109375" style="5" customWidth="1"/>
    <col min="6642" max="6889" width="11.42578125" style="5"/>
    <col min="6890" max="6890" width="24.28515625" style="5" bestFit="1" customWidth="1"/>
    <col min="6891" max="6891" width="47" style="5" bestFit="1" customWidth="1"/>
    <col min="6892" max="6892" width="14.42578125" style="5" customWidth="1"/>
    <col min="6893" max="6893" width="11.28515625" style="5" bestFit="1" customWidth="1"/>
    <col min="6894" max="6894" width="22.28515625" style="5" customWidth="1"/>
    <col min="6895" max="6895" width="25.28515625" style="5" customWidth="1"/>
    <col min="6896" max="6896" width="20" style="5" customWidth="1"/>
    <col min="6897" max="6897" width="26.7109375" style="5" customWidth="1"/>
    <col min="6898" max="7145" width="11.42578125" style="5"/>
    <col min="7146" max="7146" width="24.28515625" style="5" bestFit="1" customWidth="1"/>
    <col min="7147" max="7147" width="47" style="5" bestFit="1" customWidth="1"/>
    <col min="7148" max="7148" width="14.42578125" style="5" customWidth="1"/>
    <col min="7149" max="7149" width="11.28515625" style="5" bestFit="1" customWidth="1"/>
    <col min="7150" max="7150" width="22.28515625" style="5" customWidth="1"/>
    <col min="7151" max="7151" width="25.28515625" style="5" customWidth="1"/>
    <col min="7152" max="7152" width="20" style="5" customWidth="1"/>
    <col min="7153" max="7153" width="26.7109375" style="5" customWidth="1"/>
    <col min="7154" max="7401" width="11.42578125" style="5"/>
    <col min="7402" max="7402" width="24.28515625" style="5" bestFit="1" customWidth="1"/>
    <col min="7403" max="7403" width="47" style="5" bestFit="1" customWidth="1"/>
    <col min="7404" max="7404" width="14.42578125" style="5" customWidth="1"/>
    <col min="7405" max="7405" width="11.28515625" style="5" bestFit="1" customWidth="1"/>
    <col min="7406" max="7406" width="22.28515625" style="5" customWidth="1"/>
    <col min="7407" max="7407" width="25.28515625" style="5" customWidth="1"/>
    <col min="7408" max="7408" width="20" style="5" customWidth="1"/>
    <col min="7409" max="7409" width="26.7109375" style="5" customWidth="1"/>
    <col min="7410" max="7657" width="11.42578125" style="5"/>
    <col min="7658" max="7658" width="24.28515625" style="5" bestFit="1" customWidth="1"/>
    <col min="7659" max="7659" width="47" style="5" bestFit="1" customWidth="1"/>
    <col min="7660" max="7660" width="14.42578125" style="5" customWidth="1"/>
    <col min="7661" max="7661" width="11.28515625" style="5" bestFit="1" customWidth="1"/>
    <col min="7662" max="7662" width="22.28515625" style="5" customWidth="1"/>
    <col min="7663" max="7663" width="25.28515625" style="5" customWidth="1"/>
    <col min="7664" max="7664" width="20" style="5" customWidth="1"/>
    <col min="7665" max="7665" width="26.7109375" style="5" customWidth="1"/>
    <col min="7666" max="7913" width="11.42578125" style="5"/>
    <col min="7914" max="7914" width="24.28515625" style="5" bestFit="1" customWidth="1"/>
    <col min="7915" max="7915" width="47" style="5" bestFit="1" customWidth="1"/>
    <col min="7916" max="7916" width="14.42578125" style="5" customWidth="1"/>
    <col min="7917" max="7917" width="11.28515625" style="5" bestFit="1" customWidth="1"/>
    <col min="7918" max="7918" width="22.28515625" style="5" customWidth="1"/>
    <col min="7919" max="7919" width="25.28515625" style="5" customWidth="1"/>
    <col min="7920" max="7920" width="20" style="5" customWidth="1"/>
    <col min="7921" max="7921" width="26.7109375" style="5" customWidth="1"/>
    <col min="7922" max="8169" width="11.42578125" style="5"/>
    <col min="8170" max="8170" width="24.28515625" style="5" bestFit="1" customWidth="1"/>
    <col min="8171" max="8171" width="47" style="5" bestFit="1" customWidth="1"/>
    <col min="8172" max="8172" width="14.42578125" style="5" customWidth="1"/>
    <col min="8173" max="8173" width="11.28515625" style="5" bestFit="1" customWidth="1"/>
    <col min="8174" max="8174" width="22.28515625" style="5" customWidth="1"/>
    <col min="8175" max="8175" width="25.28515625" style="5" customWidth="1"/>
    <col min="8176" max="8176" width="20" style="5" customWidth="1"/>
    <col min="8177" max="8177" width="26.7109375" style="5" customWidth="1"/>
    <col min="8178" max="8425" width="11.42578125" style="5"/>
    <col min="8426" max="8426" width="24.28515625" style="5" bestFit="1" customWidth="1"/>
    <col min="8427" max="8427" width="47" style="5" bestFit="1" customWidth="1"/>
    <col min="8428" max="8428" width="14.42578125" style="5" customWidth="1"/>
    <col min="8429" max="8429" width="11.28515625" style="5" bestFit="1" customWidth="1"/>
    <col min="8430" max="8430" width="22.28515625" style="5" customWidth="1"/>
    <col min="8431" max="8431" width="25.28515625" style="5" customWidth="1"/>
    <col min="8432" max="8432" width="20" style="5" customWidth="1"/>
    <col min="8433" max="8433" width="26.7109375" style="5" customWidth="1"/>
    <col min="8434" max="8681" width="11.42578125" style="5"/>
    <col min="8682" max="8682" width="24.28515625" style="5" bestFit="1" customWidth="1"/>
    <col min="8683" max="8683" width="47" style="5" bestFit="1" customWidth="1"/>
    <col min="8684" max="8684" width="14.42578125" style="5" customWidth="1"/>
    <col min="8685" max="8685" width="11.28515625" style="5" bestFit="1" customWidth="1"/>
    <col min="8686" max="8686" width="22.28515625" style="5" customWidth="1"/>
    <col min="8687" max="8687" width="25.28515625" style="5" customWidth="1"/>
    <col min="8688" max="8688" width="20" style="5" customWidth="1"/>
    <col min="8689" max="8689" width="26.7109375" style="5" customWidth="1"/>
    <col min="8690" max="8937" width="11.42578125" style="5"/>
    <col min="8938" max="8938" width="24.28515625" style="5" bestFit="1" customWidth="1"/>
    <col min="8939" max="8939" width="47" style="5" bestFit="1" customWidth="1"/>
    <col min="8940" max="8940" width="14.42578125" style="5" customWidth="1"/>
    <col min="8941" max="8941" width="11.28515625" style="5" bestFit="1" customWidth="1"/>
    <col min="8942" max="8942" width="22.28515625" style="5" customWidth="1"/>
    <col min="8943" max="8943" width="25.28515625" style="5" customWidth="1"/>
    <col min="8944" max="8944" width="20" style="5" customWidth="1"/>
    <col min="8945" max="8945" width="26.7109375" style="5" customWidth="1"/>
    <col min="8946" max="9193" width="11.42578125" style="5"/>
    <col min="9194" max="9194" width="24.28515625" style="5" bestFit="1" customWidth="1"/>
    <col min="9195" max="9195" width="47" style="5" bestFit="1" customWidth="1"/>
    <col min="9196" max="9196" width="14.42578125" style="5" customWidth="1"/>
    <col min="9197" max="9197" width="11.28515625" style="5" bestFit="1" customWidth="1"/>
    <col min="9198" max="9198" width="22.28515625" style="5" customWidth="1"/>
    <col min="9199" max="9199" width="25.28515625" style="5" customWidth="1"/>
    <col min="9200" max="9200" width="20" style="5" customWidth="1"/>
    <col min="9201" max="9201" width="26.7109375" style="5" customWidth="1"/>
    <col min="9202" max="9449" width="11.42578125" style="5"/>
    <col min="9450" max="9450" width="24.28515625" style="5" bestFit="1" customWidth="1"/>
    <col min="9451" max="9451" width="47" style="5" bestFit="1" customWidth="1"/>
    <col min="9452" max="9452" width="14.42578125" style="5" customWidth="1"/>
    <col min="9453" max="9453" width="11.28515625" style="5" bestFit="1" customWidth="1"/>
    <col min="9454" max="9454" width="22.28515625" style="5" customWidth="1"/>
    <col min="9455" max="9455" width="25.28515625" style="5" customWidth="1"/>
    <col min="9456" max="9456" width="20" style="5" customWidth="1"/>
    <col min="9457" max="9457" width="26.7109375" style="5" customWidth="1"/>
    <col min="9458" max="9705" width="11.42578125" style="5"/>
    <col min="9706" max="9706" width="24.28515625" style="5" bestFit="1" customWidth="1"/>
    <col min="9707" max="9707" width="47" style="5" bestFit="1" customWidth="1"/>
    <col min="9708" max="9708" width="14.42578125" style="5" customWidth="1"/>
    <col min="9709" max="9709" width="11.28515625" style="5" bestFit="1" customWidth="1"/>
    <col min="9710" max="9710" width="22.28515625" style="5" customWidth="1"/>
    <col min="9711" max="9711" width="25.28515625" style="5" customWidth="1"/>
    <col min="9712" max="9712" width="20" style="5" customWidth="1"/>
    <col min="9713" max="9713" width="26.7109375" style="5" customWidth="1"/>
    <col min="9714" max="9961" width="11.42578125" style="5"/>
    <col min="9962" max="9962" width="24.28515625" style="5" bestFit="1" customWidth="1"/>
    <col min="9963" max="9963" width="47" style="5" bestFit="1" customWidth="1"/>
    <col min="9964" max="9964" width="14.42578125" style="5" customWidth="1"/>
    <col min="9965" max="9965" width="11.28515625" style="5" bestFit="1" customWidth="1"/>
    <col min="9966" max="9966" width="22.28515625" style="5" customWidth="1"/>
    <col min="9967" max="9967" width="25.28515625" style="5" customWidth="1"/>
    <col min="9968" max="9968" width="20" style="5" customWidth="1"/>
    <col min="9969" max="9969" width="26.7109375" style="5" customWidth="1"/>
    <col min="9970" max="10217" width="11.42578125" style="5"/>
    <col min="10218" max="10218" width="24.28515625" style="5" bestFit="1" customWidth="1"/>
    <col min="10219" max="10219" width="47" style="5" bestFit="1" customWidth="1"/>
    <col min="10220" max="10220" width="14.42578125" style="5" customWidth="1"/>
    <col min="10221" max="10221" width="11.28515625" style="5" bestFit="1" customWidth="1"/>
    <col min="10222" max="10222" width="22.28515625" style="5" customWidth="1"/>
    <col min="10223" max="10223" width="25.28515625" style="5" customWidth="1"/>
    <col min="10224" max="10224" width="20" style="5" customWidth="1"/>
    <col min="10225" max="10225" width="26.7109375" style="5" customWidth="1"/>
    <col min="10226" max="10473" width="11.42578125" style="5"/>
    <col min="10474" max="10474" width="24.28515625" style="5" bestFit="1" customWidth="1"/>
    <col min="10475" max="10475" width="47" style="5" bestFit="1" customWidth="1"/>
    <col min="10476" max="10476" width="14.42578125" style="5" customWidth="1"/>
    <col min="10477" max="10477" width="11.28515625" style="5" bestFit="1" customWidth="1"/>
    <col min="10478" max="10478" width="22.28515625" style="5" customWidth="1"/>
    <col min="10479" max="10479" width="25.28515625" style="5" customWidth="1"/>
    <col min="10480" max="10480" width="20" style="5" customWidth="1"/>
    <col min="10481" max="10481" width="26.7109375" style="5" customWidth="1"/>
    <col min="10482" max="10729" width="11.42578125" style="5"/>
    <col min="10730" max="10730" width="24.28515625" style="5" bestFit="1" customWidth="1"/>
    <col min="10731" max="10731" width="47" style="5" bestFit="1" customWidth="1"/>
    <col min="10732" max="10732" width="14.42578125" style="5" customWidth="1"/>
    <col min="10733" max="10733" width="11.28515625" style="5" bestFit="1" customWidth="1"/>
    <col min="10734" max="10734" width="22.28515625" style="5" customWidth="1"/>
    <col min="10735" max="10735" width="25.28515625" style="5" customWidth="1"/>
    <col min="10736" max="10736" width="20" style="5" customWidth="1"/>
    <col min="10737" max="10737" width="26.7109375" style="5" customWidth="1"/>
    <col min="10738" max="10985" width="11.42578125" style="5"/>
    <col min="10986" max="10986" width="24.28515625" style="5" bestFit="1" customWidth="1"/>
    <col min="10987" max="10987" width="47" style="5" bestFit="1" customWidth="1"/>
    <col min="10988" max="10988" width="14.42578125" style="5" customWidth="1"/>
    <col min="10989" max="10989" width="11.28515625" style="5" bestFit="1" customWidth="1"/>
    <col min="10990" max="10990" width="22.28515625" style="5" customWidth="1"/>
    <col min="10991" max="10991" width="25.28515625" style="5" customWidth="1"/>
    <col min="10992" max="10992" width="20" style="5" customWidth="1"/>
    <col min="10993" max="10993" width="26.7109375" style="5" customWidth="1"/>
    <col min="10994" max="11241" width="11.42578125" style="5"/>
    <col min="11242" max="11242" width="24.28515625" style="5" bestFit="1" customWidth="1"/>
    <col min="11243" max="11243" width="47" style="5" bestFit="1" customWidth="1"/>
    <col min="11244" max="11244" width="14.42578125" style="5" customWidth="1"/>
    <col min="11245" max="11245" width="11.28515625" style="5" bestFit="1" customWidth="1"/>
    <col min="11246" max="11246" width="22.28515625" style="5" customWidth="1"/>
    <col min="11247" max="11247" width="25.28515625" style="5" customWidth="1"/>
    <col min="11248" max="11248" width="20" style="5" customWidth="1"/>
    <col min="11249" max="11249" width="26.7109375" style="5" customWidth="1"/>
    <col min="11250" max="11497" width="11.42578125" style="5"/>
    <col min="11498" max="11498" width="24.28515625" style="5" bestFit="1" customWidth="1"/>
    <col min="11499" max="11499" width="47" style="5" bestFit="1" customWidth="1"/>
    <col min="11500" max="11500" width="14.42578125" style="5" customWidth="1"/>
    <col min="11501" max="11501" width="11.28515625" style="5" bestFit="1" customWidth="1"/>
    <col min="11502" max="11502" width="22.28515625" style="5" customWidth="1"/>
    <col min="11503" max="11503" width="25.28515625" style="5" customWidth="1"/>
    <col min="11504" max="11504" width="20" style="5" customWidth="1"/>
    <col min="11505" max="11505" width="26.7109375" style="5" customWidth="1"/>
    <col min="11506" max="11753" width="11.42578125" style="5"/>
    <col min="11754" max="11754" width="24.28515625" style="5" bestFit="1" customWidth="1"/>
    <col min="11755" max="11755" width="47" style="5" bestFit="1" customWidth="1"/>
    <col min="11756" max="11756" width="14.42578125" style="5" customWidth="1"/>
    <col min="11757" max="11757" width="11.28515625" style="5" bestFit="1" customWidth="1"/>
    <col min="11758" max="11758" width="22.28515625" style="5" customWidth="1"/>
    <col min="11759" max="11759" width="25.28515625" style="5" customWidth="1"/>
    <col min="11760" max="11760" width="20" style="5" customWidth="1"/>
    <col min="11761" max="11761" width="26.7109375" style="5" customWidth="1"/>
    <col min="11762" max="12009" width="11.42578125" style="5"/>
    <col min="12010" max="12010" width="24.28515625" style="5" bestFit="1" customWidth="1"/>
    <col min="12011" max="12011" width="47" style="5" bestFit="1" customWidth="1"/>
    <col min="12012" max="12012" width="14.42578125" style="5" customWidth="1"/>
    <col min="12013" max="12013" width="11.28515625" style="5" bestFit="1" customWidth="1"/>
    <col min="12014" max="12014" width="22.28515625" style="5" customWidth="1"/>
    <col min="12015" max="12015" width="25.28515625" style="5" customWidth="1"/>
    <col min="12016" max="12016" width="20" style="5" customWidth="1"/>
    <col min="12017" max="12017" width="26.7109375" style="5" customWidth="1"/>
    <col min="12018" max="12265" width="11.42578125" style="5"/>
    <col min="12266" max="12266" width="24.28515625" style="5" bestFit="1" customWidth="1"/>
    <col min="12267" max="12267" width="47" style="5" bestFit="1" customWidth="1"/>
    <col min="12268" max="12268" width="14.42578125" style="5" customWidth="1"/>
    <col min="12269" max="12269" width="11.28515625" style="5" bestFit="1" customWidth="1"/>
    <col min="12270" max="12270" width="22.28515625" style="5" customWidth="1"/>
    <col min="12271" max="12271" width="25.28515625" style="5" customWidth="1"/>
    <col min="12272" max="12272" width="20" style="5" customWidth="1"/>
    <col min="12273" max="12273" width="26.7109375" style="5" customWidth="1"/>
    <col min="12274" max="12521" width="11.42578125" style="5"/>
    <col min="12522" max="12522" width="24.28515625" style="5" bestFit="1" customWidth="1"/>
    <col min="12523" max="12523" width="47" style="5" bestFit="1" customWidth="1"/>
    <col min="12524" max="12524" width="14.42578125" style="5" customWidth="1"/>
    <col min="12525" max="12525" width="11.28515625" style="5" bestFit="1" customWidth="1"/>
    <col min="12526" max="12526" width="22.28515625" style="5" customWidth="1"/>
    <col min="12527" max="12527" width="25.28515625" style="5" customWidth="1"/>
    <col min="12528" max="12528" width="20" style="5" customWidth="1"/>
    <col min="12529" max="12529" width="26.7109375" style="5" customWidth="1"/>
    <col min="12530" max="12777" width="11.42578125" style="5"/>
    <col min="12778" max="12778" width="24.28515625" style="5" bestFit="1" customWidth="1"/>
    <col min="12779" max="12779" width="47" style="5" bestFit="1" customWidth="1"/>
    <col min="12780" max="12780" width="14.42578125" style="5" customWidth="1"/>
    <col min="12781" max="12781" width="11.28515625" style="5" bestFit="1" customWidth="1"/>
    <col min="12782" max="12782" width="22.28515625" style="5" customWidth="1"/>
    <col min="12783" max="12783" width="25.28515625" style="5" customWidth="1"/>
    <col min="12784" max="12784" width="20" style="5" customWidth="1"/>
    <col min="12785" max="12785" width="26.7109375" style="5" customWidth="1"/>
    <col min="12786" max="13033" width="11.42578125" style="5"/>
    <col min="13034" max="13034" width="24.28515625" style="5" bestFit="1" customWidth="1"/>
    <col min="13035" max="13035" width="47" style="5" bestFit="1" customWidth="1"/>
    <col min="13036" max="13036" width="14.42578125" style="5" customWidth="1"/>
    <col min="13037" max="13037" width="11.28515625" style="5" bestFit="1" customWidth="1"/>
    <col min="13038" max="13038" width="22.28515625" style="5" customWidth="1"/>
    <col min="13039" max="13039" width="25.28515625" style="5" customWidth="1"/>
    <col min="13040" max="13040" width="20" style="5" customWidth="1"/>
    <col min="13041" max="13041" width="26.7109375" style="5" customWidth="1"/>
    <col min="13042" max="13289" width="11.42578125" style="5"/>
    <col min="13290" max="13290" width="24.28515625" style="5" bestFit="1" customWidth="1"/>
    <col min="13291" max="13291" width="47" style="5" bestFit="1" customWidth="1"/>
    <col min="13292" max="13292" width="14.42578125" style="5" customWidth="1"/>
    <col min="13293" max="13293" width="11.28515625" style="5" bestFit="1" customWidth="1"/>
    <col min="13294" max="13294" width="22.28515625" style="5" customWidth="1"/>
    <col min="13295" max="13295" width="25.28515625" style="5" customWidth="1"/>
    <col min="13296" max="13296" width="20" style="5" customWidth="1"/>
    <col min="13297" max="13297" width="26.7109375" style="5" customWidth="1"/>
    <col min="13298" max="13545" width="11.42578125" style="5"/>
    <col min="13546" max="13546" width="24.28515625" style="5" bestFit="1" customWidth="1"/>
    <col min="13547" max="13547" width="47" style="5" bestFit="1" customWidth="1"/>
    <col min="13548" max="13548" width="14.42578125" style="5" customWidth="1"/>
    <col min="13549" max="13549" width="11.28515625" style="5" bestFit="1" customWidth="1"/>
    <col min="13550" max="13550" width="22.28515625" style="5" customWidth="1"/>
    <col min="13551" max="13551" width="25.28515625" style="5" customWidth="1"/>
    <col min="13552" max="13552" width="20" style="5" customWidth="1"/>
    <col min="13553" max="13553" width="26.7109375" style="5" customWidth="1"/>
    <col min="13554" max="13801" width="11.42578125" style="5"/>
    <col min="13802" max="13802" width="24.28515625" style="5" bestFit="1" customWidth="1"/>
    <col min="13803" max="13803" width="47" style="5" bestFit="1" customWidth="1"/>
    <col min="13804" max="13804" width="14.42578125" style="5" customWidth="1"/>
    <col min="13805" max="13805" width="11.28515625" style="5" bestFit="1" customWidth="1"/>
    <col min="13806" max="13806" width="22.28515625" style="5" customWidth="1"/>
    <col min="13807" max="13807" width="25.28515625" style="5" customWidth="1"/>
    <col min="13808" max="13808" width="20" style="5" customWidth="1"/>
    <col min="13809" max="13809" width="26.7109375" style="5" customWidth="1"/>
    <col min="13810" max="14057" width="11.42578125" style="5"/>
    <col min="14058" max="14058" width="24.28515625" style="5" bestFit="1" customWidth="1"/>
    <col min="14059" max="14059" width="47" style="5" bestFit="1" customWidth="1"/>
    <col min="14060" max="14060" width="14.42578125" style="5" customWidth="1"/>
    <col min="14061" max="14061" width="11.28515625" style="5" bestFit="1" customWidth="1"/>
    <col min="14062" max="14062" width="22.28515625" style="5" customWidth="1"/>
    <col min="14063" max="14063" width="25.28515625" style="5" customWidth="1"/>
    <col min="14064" max="14064" width="20" style="5" customWidth="1"/>
    <col min="14065" max="14065" width="26.7109375" style="5" customWidth="1"/>
    <col min="14066" max="14313" width="11.42578125" style="5"/>
    <col min="14314" max="14314" width="24.28515625" style="5" bestFit="1" customWidth="1"/>
    <col min="14315" max="14315" width="47" style="5" bestFit="1" customWidth="1"/>
    <col min="14316" max="14316" width="14.42578125" style="5" customWidth="1"/>
    <col min="14317" max="14317" width="11.28515625" style="5" bestFit="1" customWidth="1"/>
    <col min="14318" max="14318" width="22.28515625" style="5" customWidth="1"/>
    <col min="14319" max="14319" width="25.28515625" style="5" customWidth="1"/>
    <col min="14320" max="14320" width="20" style="5" customWidth="1"/>
    <col min="14321" max="14321" width="26.7109375" style="5" customWidth="1"/>
    <col min="14322" max="14569" width="11.42578125" style="5"/>
    <col min="14570" max="14570" width="24.28515625" style="5" bestFit="1" customWidth="1"/>
    <col min="14571" max="14571" width="47" style="5" bestFit="1" customWidth="1"/>
    <col min="14572" max="14572" width="14.42578125" style="5" customWidth="1"/>
    <col min="14573" max="14573" width="11.28515625" style="5" bestFit="1" customWidth="1"/>
    <col min="14574" max="14574" width="22.28515625" style="5" customWidth="1"/>
    <col min="14575" max="14575" width="25.28515625" style="5" customWidth="1"/>
    <col min="14576" max="14576" width="20" style="5" customWidth="1"/>
    <col min="14577" max="14577" width="26.7109375" style="5" customWidth="1"/>
    <col min="14578" max="14825" width="11.42578125" style="5"/>
    <col min="14826" max="14826" width="24.28515625" style="5" bestFit="1" customWidth="1"/>
    <col min="14827" max="14827" width="47" style="5" bestFit="1" customWidth="1"/>
    <col min="14828" max="14828" width="14.42578125" style="5" customWidth="1"/>
    <col min="14829" max="14829" width="11.28515625" style="5" bestFit="1" customWidth="1"/>
    <col min="14830" max="14830" width="22.28515625" style="5" customWidth="1"/>
    <col min="14831" max="14831" width="25.28515625" style="5" customWidth="1"/>
    <col min="14832" max="14832" width="20" style="5" customWidth="1"/>
    <col min="14833" max="14833" width="26.7109375" style="5" customWidth="1"/>
    <col min="14834" max="15081" width="11.42578125" style="5"/>
    <col min="15082" max="15082" width="24.28515625" style="5" bestFit="1" customWidth="1"/>
    <col min="15083" max="15083" width="47" style="5" bestFit="1" customWidth="1"/>
    <col min="15084" max="15084" width="14.42578125" style="5" customWidth="1"/>
    <col min="15085" max="15085" width="11.28515625" style="5" bestFit="1" customWidth="1"/>
    <col min="15086" max="15086" width="22.28515625" style="5" customWidth="1"/>
    <col min="15087" max="15087" width="25.28515625" style="5" customWidth="1"/>
    <col min="15088" max="15088" width="20" style="5" customWidth="1"/>
    <col min="15089" max="15089" width="26.7109375" style="5" customWidth="1"/>
    <col min="15090" max="15337" width="11.42578125" style="5"/>
    <col min="15338" max="15338" width="24.28515625" style="5" bestFit="1" customWidth="1"/>
    <col min="15339" max="15339" width="47" style="5" bestFit="1" customWidth="1"/>
    <col min="15340" max="15340" width="14.42578125" style="5" customWidth="1"/>
    <col min="15341" max="15341" width="11.28515625" style="5" bestFit="1" customWidth="1"/>
    <col min="15342" max="15342" width="22.28515625" style="5" customWidth="1"/>
    <col min="15343" max="15343" width="25.28515625" style="5" customWidth="1"/>
    <col min="15344" max="15344" width="20" style="5" customWidth="1"/>
    <col min="15345" max="15345" width="26.7109375" style="5" customWidth="1"/>
    <col min="15346" max="15593" width="11.42578125" style="5"/>
    <col min="15594" max="15594" width="24.28515625" style="5" bestFit="1" customWidth="1"/>
    <col min="15595" max="15595" width="47" style="5" bestFit="1" customWidth="1"/>
    <col min="15596" max="15596" width="14.42578125" style="5" customWidth="1"/>
    <col min="15597" max="15597" width="11.28515625" style="5" bestFit="1" customWidth="1"/>
    <col min="15598" max="15598" width="22.28515625" style="5" customWidth="1"/>
    <col min="15599" max="15599" width="25.28515625" style="5" customWidth="1"/>
    <col min="15600" max="15600" width="20" style="5" customWidth="1"/>
    <col min="15601" max="15601" width="26.7109375" style="5" customWidth="1"/>
    <col min="15602" max="15849" width="11.42578125" style="5"/>
    <col min="15850" max="15850" width="24.28515625" style="5" bestFit="1" customWidth="1"/>
    <col min="15851" max="15851" width="47" style="5" bestFit="1" customWidth="1"/>
    <col min="15852" max="15852" width="14.42578125" style="5" customWidth="1"/>
    <col min="15853" max="15853" width="11.28515625" style="5" bestFit="1" customWidth="1"/>
    <col min="15854" max="15854" width="22.28515625" style="5" customWidth="1"/>
    <col min="15855" max="15855" width="25.28515625" style="5" customWidth="1"/>
    <col min="15856" max="15856" width="20" style="5" customWidth="1"/>
    <col min="15857" max="15857" width="26.7109375" style="5" customWidth="1"/>
    <col min="15858" max="16105" width="11.42578125" style="5"/>
    <col min="16106" max="16106" width="24.28515625" style="5" bestFit="1" customWidth="1"/>
    <col min="16107" max="16107" width="47" style="5" bestFit="1" customWidth="1"/>
    <col min="16108" max="16108" width="14.42578125" style="5" customWidth="1"/>
    <col min="16109" max="16109" width="11.28515625" style="5" bestFit="1" customWidth="1"/>
    <col min="16110" max="16110" width="22.28515625" style="5" customWidth="1"/>
    <col min="16111" max="16111" width="25.28515625" style="5" customWidth="1"/>
    <col min="16112" max="16112" width="20" style="5" customWidth="1"/>
    <col min="16113" max="16113" width="26.7109375" style="5" customWidth="1"/>
    <col min="16114" max="16384" width="11.42578125" style="5"/>
  </cols>
  <sheetData>
    <row r="1" spans="1:8" ht="83.25" customHeight="1" thickBot="1" x14ac:dyDescent="0.3">
      <c r="A1" s="188" t="s">
        <v>0</v>
      </c>
      <c r="B1" s="191" t="s">
        <v>1</v>
      </c>
      <c r="C1" s="191" t="s">
        <v>2</v>
      </c>
      <c r="D1" s="217" t="s">
        <v>3</v>
      </c>
      <c r="E1" s="240" t="s">
        <v>256</v>
      </c>
      <c r="F1" s="241"/>
      <c r="G1" s="241"/>
      <c r="H1" s="242"/>
    </row>
    <row r="2" spans="1:8" ht="15" customHeight="1" x14ac:dyDescent="0.25">
      <c r="A2" s="189"/>
      <c r="B2" s="143"/>
      <c r="C2" s="140"/>
      <c r="D2" s="166"/>
      <c r="E2" s="168" t="s">
        <v>5</v>
      </c>
      <c r="F2" s="169"/>
      <c r="G2" s="168" t="s">
        <v>6</v>
      </c>
      <c r="H2" s="206"/>
    </row>
    <row r="3" spans="1:8" ht="15" customHeight="1" x14ac:dyDescent="0.25">
      <c r="A3" s="189"/>
      <c r="B3" s="143"/>
      <c r="C3" s="140"/>
      <c r="D3" s="166"/>
      <c r="E3" s="157"/>
      <c r="F3" s="158"/>
      <c r="G3" s="157"/>
      <c r="H3" s="208"/>
    </row>
    <row r="4" spans="1:8" ht="15" customHeight="1" x14ac:dyDescent="0.25">
      <c r="A4" s="189"/>
      <c r="B4" s="143"/>
      <c r="C4" s="140"/>
      <c r="D4" s="166"/>
      <c r="E4" s="157"/>
      <c r="F4" s="158"/>
      <c r="G4" s="157"/>
      <c r="H4" s="208"/>
    </row>
    <row r="5" spans="1:8" ht="15" customHeight="1" x14ac:dyDescent="0.25">
      <c r="A5" s="189"/>
      <c r="B5" s="143"/>
      <c r="C5" s="140"/>
      <c r="D5" s="166"/>
      <c r="E5" s="157"/>
      <c r="F5" s="158"/>
      <c r="G5" s="157"/>
      <c r="H5" s="208"/>
    </row>
    <row r="6" spans="1:8" ht="15" customHeight="1" x14ac:dyDescent="0.25">
      <c r="A6" s="189"/>
      <c r="B6" s="143"/>
      <c r="C6" s="140"/>
      <c r="D6" s="166"/>
      <c r="E6" s="157"/>
      <c r="F6" s="158"/>
      <c r="G6" s="157"/>
      <c r="H6" s="208"/>
    </row>
    <row r="7" spans="1:8" ht="15" customHeight="1" x14ac:dyDescent="0.25">
      <c r="A7" s="189"/>
      <c r="B7" s="143"/>
      <c r="C7" s="140"/>
      <c r="D7" s="166"/>
      <c r="E7" s="157"/>
      <c r="F7" s="158"/>
      <c r="G7" s="157"/>
      <c r="H7" s="208"/>
    </row>
    <row r="8" spans="1:8" ht="15" customHeight="1" x14ac:dyDescent="0.25">
      <c r="A8" s="189"/>
      <c r="B8" s="143"/>
      <c r="C8" s="140"/>
      <c r="D8" s="166"/>
      <c r="E8" s="157"/>
      <c r="F8" s="158"/>
      <c r="G8" s="157"/>
      <c r="H8" s="208"/>
    </row>
    <row r="9" spans="1:8" ht="15.75" customHeight="1" thickBot="1" x14ac:dyDescent="0.3">
      <c r="A9" s="189"/>
      <c r="B9" s="143"/>
      <c r="C9" s="140"/>
      <c r="D9" s="166"/>
      <c r="E9" s="159"/>
      <c r="F9" s="160"/>
      <c r="G9" s="159"/>
      <c r="H9" s="243"/>
    </row>
    <row r="10" spans="1:8" ht="57.75" customHeight="1" thickTop="1" thickBot="1" x14ac:dyDescent="0.3">
      <c r="A10" s="190"/>
      <c r="B10" s="141"/>
      <c r="C10" s="140"/>
      <c r="D10" s="218"/>
      <c r="E10" s="244" t="s">
        <v>257</v>
      </c>
      <c r="F10" s="245"/>
      <c r="G10" s="244" t="s">
        <v>258</v>
      </c>
      <c r="H10" s="246"/>
    </row>
    <row r="11" spans="1:8" ht="15.75" thickBot="1" x14ac:dyDescent="0.3">
      <c r="A11" s="110"/>
      <c r="B11" s="111"/>
      <c r="C11" s="216"/>
      <c r="D11" s="111" t="s">
        <v>9</v>
      </c>
      <c r="E11" s="113" t="s">
        <v>228</v>
      </c>
      <c r="F11" s="104" t="s">
        <v>229</v>
      </c>
      <c r="G11" s="113" t="s">
        <v>228</v>
      </c>
      <c r="H11" s="116" t="s">
        <v>229</v>
      </c>
    </row>
    <row r="12" spans="1:8" x14ac:dyDescent="0.25">
      <c r="A12" s="2" t="s">
        <v>23</v>
      </c>
      <c r="B12" s="2" t="s">
        <v>24</v>
      </c>
      <c r="C12" s="4"/>
      <c r="D12" s="122"/>
      <c r="E12" s="82">
        <f>IFERROR(VLOOKUP($B12,[1]NUM4B!$G$3:$J$165,2,FALSE),0)</f>
        <v>368</v>
      </c>
      <c r="F12" s="105">
        <f>IFERROR(VLOOKUP($B12,[1]NUM4B!$G$3:$J$165,3,FALSE),0)</f>
        <v>845</v>
      </c>
      <c r="G12" s="82">
        <f>IFERROR(VLOOKUP($B12,[1]DEN4B!$G$3:$J$165,2,FALSE),0)</f>
        <v>1851</v>
      </c>
      <c r="H12" s="105">
        <f>IFERROR(VLOOKUP($B12,[1]DEN4B!$G$3:$J$165,3,FALSE),0)</f>
        <v>1934</v>
      </c>
    </row>
    <row r="13" spans="1:8" x14ac:dyDescent="0.25">
      <c r="A13" s="2" t="s">
        <v>23</v>
      </c>
      <c r="B13" s="2" t="s">
        <v>25</v>
      </c>
      <c r="C13" s="4"/>
      <c r="D13" s="122"/>
      <c r="E13" s="82">
        <f>IFERROR(VLOOKUP($B13,[1]NUM4B!$G$3:$J$165,2,FALSE),0)</f>
        <v>401</v>
      </c>
      <c r="F13" s="105">
        <f>IFERROR(VLOOKUP($B13,[1]NUM4B!$G$3:$J$165,3,FALSE),0)</f>
        <v>882</v>
      </c>
      <c r="G13" s="82">
        <f>IFERROR(VLOOKUP($B13,[1]DEN4B!$G$3:$J$165,2,FALSE),0)</f>
        <v>1283</v>
      </c>
      <c r="H13" s="105">
        <f>IFERROR(VLOOKUP($B13,[1]DEN4B!$G$3:$J$165,3,FALSE),0)</f>
        <v>1263</v>
      </c>
    </row>
    <row r="14" spans="1:8" x14ac:dyDescent="0.25">
      <c r="A14" s="2" t="s">
        <v>23</v>
      </c>
      <c r="B14" s="2" t="s">
        <v>26</v>
      </c>
      <c r="C14" s="4"/>
      <c r="D14" s="122"/>
      <c r="E14" s="82">
        <f>IFERROR(VLOOKUP($B14,[1]NUM4B!$G$3:$J$165,2,FALSE),0)</f>
        <v>323</v>
      </c>
      <c r="F14" s="105">
        <f>IFERROR(VLOOKUP($B14,[1]NUM4B!$G$3:$J$165,3,FALSE),0)</f>
        <v>927</v>
      </c>
      <c r="G14" s="82">
        <f>IFERROR(VLOOKUP($B14,[1]DEN4B!$G$3:$J$165,2,FALSE),0)</f>
        <v>1541</v>
      </c>
      <c r="H14" s="105">
        <f>IFERROR(VLOOKUP($B14,[1]DEN4B!$G$3:$J$165,3,FALSE),0)</f>
        <v>1392</v>
      </c>
    </row>
    <row r="15" spans="1:8" x14ac:dyDescent="0.25">
      <c r="A15" s="2" t="s">
        <v>23</v>
      </c>
      <c r="B15" s="2" t="s">
        <v>27</v>
      </c>
      <c r="C15" s="4"/>
      <c r="D15" s="122"/>
      <c r="E15" s="82">
        <f>IFERROR(VLOOKUP($B15,[1]NUM4B!$G$3:$J$165,2,FALSE),0)</f>
        <v>419</v>
      </c>
      <c r="F15" s="105">
        <f>IFERROR(VLOOKUP($B15,[1]NUM4B!$G$3:$J$165,3,FALSE),0)</f>
        <v>969</v>
      </c>
      <c r="G15" s="82">
        <f>IFERROR(VLOOKUP($B15,[1]DEN4B!$G$3:$J$165,2,FALSE),0)</f>
        <v>1707</v>
      </c>
      <c r="H15" s="105">
        <f>IFERROR(VLOOKUP($B15,[1]DEN4B!$G$3:$J$165,3,FALSE),0)</f>
        <v>1641</v>
      </c>
    </row>
    <row r="16" spans="1:8" x14ac:dyDescent="0.25">
      <c r="A16" s="2" t="s">
        <v>23</v>
      </c>
      <c r="B16" s="2" t="s">
        <v>28</v>
      </c>
      <c r="C16" s="7"/>
      <c r="D16" s="122"/>
      <c r="E16" s="82">
        <f>IFERROR(VLOOKUP($B16,[1]NUM4B!$G$3:$J$165,2,FALSE),0)</f>
        <v>330</v>
      </c>
      <c r="F16" s="105">
        <f>IFERROR(VLOOKUP($B16,[1]NUM4B!$G$3:$J$165,3,FALSE),0)</f>
        <v>633</v>
      </c>
      <c r="G16" s="82">
        <f>IFERROR(VLOOKUP($B16,[1]DEN4B!$G$3:$J$165,2,FALSE),0)</f>
        <v>1201</v>
      </c>
      <c r="H16" s="105">
        <f>IFERROR(VLOOKUP($B16,[1]DEN4B!$G$3:$J$165,3,FALSE),0)</f>
        <v>1193</v>
      </c>
    </row>
    <row r="17" spans="1:8" x14ac:dyDescent="0.25">
      <c r="A17" s="2" t="s">
        <v>23</v>
      </c>
      <c r="B17" s="2" t="s">
        <v>29</v>
      </c>
      <c r="C17" s="4"/>
      <c r="D17" s="122"/>
      <c r="E17" s="82">
        <f>IFERROR(VLOOKUP($B17,[1]NUM4B!$G$3:$J$165,2,FALSE),0)</f>
        <v>227</v>
      </c>
      <c r="F17" s="105">
        <f>IFERROR(VLOOKUP($B17,[1]NUM4B!$G$3:$J$165,3,FALSE),0)</f>
        <v>485</v>
      </c>
      <c r="G17" s="82">
        <f>IFERROR(VLOOKUP($B17,[1]DEN4B!$G$3:$J$165,2,FALSE),0)</f>
        <v>887</v>
      </c>
      <c r="H17" s="105">
        <f>IFERROR(VLOOKUP($B17,[1]DEN4B!$G$3:$J$165,3,FALSE),0)</f>
        <v>962</v>
      </c>
    </row>
    <row r="18" spans="1:8" x14ac:dyDescent="0.25">
      <c r="A18" s="2" t="s">
        <v>23</v>
      </c>
      <c r="B18" s="2" t="s">
        <v>30</v>
      </c>
      <c r="C18" s="4"/>
      <c r="D18" s="122"/>
      <c r="E18" s="82">
        <f>IFERROR(VLOOKUP($B18,[1]NUM4B!$G$3:$J$165,2,FALSE),0)</f>
        <v>69</v>
      </c>
      <c r="F18" s="105">
        <f>IFERROR(VLOOKUP($B18,[1]NUM4B!$G$3:$J$165,3,FALSE),0)</f>
        <v>121</v>
      </c>
      <c r="G18" s="82">
        <f>IFERROR(VLOOKUP($B18,[1]DEN4B!$G$3:$J$165,2,FALSE),0)</f>
        <v>343</v>
      </c>
      <c r="H18" s="105">
        <f>IFERROR(VLOOKUP($B18,[1]DEN4B!$G$3:$J$165,3,FALSE),0)</f>
        <v>241</v>
      </c>
    </row>
    <row r="19" spans="1:8" x14ac:dyDescent="0.25">
      <c r="A19" s="2" t="s">
        <v>23</v>
      </c>
      <c r="B19" s="2" t="s">
        <v>31</v>
      </c>
      <c r="C19" s="4"/>
      <c r="D19" s="122"/>
      <c r="E19" s="82">
        <f>IFERROR(VLOOKUP($B19,[1]NUM4B!$G$3:$J$165,2,FALSE),0)</f>
        <v>12</v>
      </c>
      <c r="F19" s="105">
        <f>IFERROR(VLOOKUP($B19,[1]NUM4B!$G$3:$J$165,3,FALSE),0)</f>
        <v>11</v>
      </c>
      <c r="G19" s="82">
        <f>IFERROR(VLOOKUP($B19,[1]DEN4B!$G$3:$J$165,2,FALSE),0)</f>
        <v>27</v>
      </c>
      <c r="H19" s="105">
        <f>IFERROR(VLOOKUP($B19,[1]DEN4B!$G$3:$J$165,3,FALSE),0)</f>
        <v>31</v>
      </c>
    </row>
    <row r="20" spans="1:8" x14ac:dyDescent="0.25">
      <c r="A20" s="2" t="s">
        <v>23</v>
      </c>
      <c r="B20" s="2" t="s">
        <v>32</v>
      </c>
      <c r="C20" s="4"/>
      <c r="D20" s="122"/>
      <c r="E20" s="82">
        <f>IFERROR(VLOOKUP($B20,[1]NUM4B!$G$3:$J$165,2,FALSE),0)</f>
        <v>20</v>
      </c>
      <c r="F20" s="105">
        <f>IFERROR(VLOOKUP($B20,[1]NUM4B!$G$3:$J$165,3,FALSE),0)</f>
        <v>19</v>
      </c>
      <c r="G20" s="82">
        <f>IFERROR(VLOOKUP($B20,[1]DEN4B!$G$3:$J$165,2,FALSE),0)</f>
        <v>44</v>
      </c>
      <c r="H20" s="105">
        <f>IFERROR(VLOOKUP($B20,[1]DEN4B!$G$3:$J$165,3,FALSE),0)</f>
        <v>45</v>
      </c>
    </row>
    <row r="21" spans="1:8" x14ac:dyDescent="0.25">
      <c r="A21" s="2" t="s">
        <v>23</v>
      </c>
      <c r="B21" s="2" t="s">
        <v>33</v>
      </c>
      <c r="C21" s="8"/>
      <c r="D21" s="122"/>
      <c r="E21" s="82">
        <f>IFERROR(VLOOKUP($B21,[1]NUM4B!$G$3:$J$165,2,FALSE),0)</f>
        <v>17</v>
      </c>
      <c r="F21" s="105">
        <f>IFERROR(VLOOKUP($B21,[1]NUM4B!$G$3:$J$165,3,FALSE),0)</f>
        <v>30</v>
      </c>
      <c r="G21" s="82">
        <f>IFERROR(VLOOKUP($B21,[1]DEN4B!$G$3:$J$165,2,FALSE),0)</f>
        <v>34</v>
      </c>
      <c r="H21" s="105">
        <f>IFERROR(VLOOKUP($B21,[1]DEN4B!$G$3:$J$165,3,FALSE),0)</f>
        <v>37</v>
      </c>
    </row>
    <row r="22" spans="1:8" x14ac:dyDescent="0.25">
      <c r="A22" s="2" t="s">
        <v>23</v>
      </c>
      <c r="B22" s="2" t="s">
        <v>34</v>
      </c>
      <c r="C22" s="4"/>
      <c r="D22" s="122"/>
      <c r="E22" s="82">
        <f>IFERROR(VLOOKUP($B22,[1]NUM4B!$G$3:$J$165,2,FALSE),0)</f>
        <v>94</v>
      </c>
      <c r="F22" s="105">
        <f>IFERROR(VLOOKUP($B22,[1]NUM4B!$G$3:$J$165,3,FALSE),0)</f>
        <v>87</v>
      </c>
      <c r="G22" s="82">
        <f>IFERROR(VLOOKUP($B22,[1]DEN4B!$G$3:$J$165,2,FALSE),0)</f>
        <v>169</v>
      </c>
      <c r="H22" s="105">
        <f>IFERROR(VLOOKUP($B22,[1]DEN4B!$G$3:$J$165,3,FALSE),0)</f>
        <v>172</v>
      </c>
    </row>
    <row r="23" spans="1:8" x14ac:dyDescent="0.25">
      <c r="A23" s="2" t="s">
        <v>23</v>
      </c>
      <c r="B23" s="2" t="s">
        <v>35</v>
      </c>
      <c r="C23" s="4"/>
      <c r="D23" s="122"/>
      <c r="E23" s="82">
        <f>IFERROR(VLOOKUP($B23,[1]NUM4B!$G$3:$J$165,2,FALSE),0)</f>
        <v>36</v>
      </c>
      <c r="F23" s="105">
        <f>IFERROR(VLOOKUP($B23,[1]NUM4B!$G$3:$J$165,3,FALSE),0)</f>
        <v>68</v>
      </c>
      <c r="G23" s="82">
        <f>IFERROR(VLOOKUP($B23,[1]DEN4B!$G$3:$J$165,2,FALSE),0)</f>
        <v>60</v>
      </c>
      <c r="H23" s="105">
        <f>IFERROR(VLOOKUP($B23,[1]DEN4B!$G$3:$J$165,3,FALSE),0)</f>
        <v>87</v>
      </c>
    </row>
    <row r="24" spans="1:8" x14ac:dyDescent="0.25">
      <c r="A24" s="2" t="s">
        <v>23</v>
      </c>
      <c r="B24" s="2" t="s">
        <v>36</v>
      </c>
      <c r="C24" s="4"/>
      <c r="D24" s="122"/>
      <c r="E24" s="82">
        <f>IFERROR(VLOOKUP($B24,[1]NUM4B!$G$3:$J$165,2,FALSE),0)</f>
        <v>36</v>
      </c>
      <c r="F24" s="105">
        <f>IFERROR(VLOOKUP($B24,[1]NUM4B!$G$3:$J$165,3,FALSE),0)</f>
        <v>86</v>
      </c>
      <c r="G24" s="82">
        <f>IFERROR(VLOOKUP($B24,[1]DEN4B!$G$3:$J$165,2,FALSE),0)</f>
        <v>166</v>
      </c>
      <c r="H24" s="105">
        <f>IFERROR(VLOOKUP($B24,[1]DEN4B!$G$3:$J$165,3,FALSE),0)</f>
        <v>180</v>
      </c>
    </row>
    <row r="25" spans="1:8" x14ac:dyDescent="0.25">
      <c r="A25" s="2" t="s">
        <v>23</v>
      </c>
      <c r="B25" s="3" t="s">
        <v>37</v>
      </c>
      <c r="C25" s="4"/>
      <c r="D25" s="122"/>
      <c r="E25" s="82">
        <f>IFERROR(VLOOKUP($B25,[1]NUM4B!$G$3:$J$165,2,FALSE),0)</f>
        <v>22</v>
      </c>
      <c r="F25" s="105">
        <f>IFERROR(VLOOKUP($B25,[1]NUM4B!$G$3:$J$165,3,FALSE),0)</f>
        <v>56</v>
      </c>
      <c r="G25" s="82">
        <f>IFERROR(VLOOKUP($B25,[1]DEN4B!$G$3:$J$165,2,FALSE),0)</f>
        <v>47</v>
      </c>
      <c r="H25" s="105">
        <f>IFERROR(VLOOKUP($B25,[1]DEN4B!$G$3:$J$165,3,FALSE),0)</f>
        <v>75</v>
      </c>
    </row>
    <row r="26" spans="1:8" x14ac:dyDescent="0.25">
      <c r="A26" s="137" t="s">
        <v>230</v>
      </c>
      <c r="B26" s="138"/>
      <c r="C26" s="57">
        <f>D26/'Metas Muni'!M5</f>
        <v>0.80576183785953603</v>
      </c>
      <c r="D26" s="58">
        <f>F26/H26</f>
        <v>0.56403328650167517</v>
      </c>
      <c r="E26" s="101">
        <f>SUM(E12:E25)</f>
        <v>2374</v>
      </c>
      <c r="F26" s="101">
        <f>SUM(F12:F25)</f>
        <v>5219</v>
      </c>
      <c r="G26" s="101">
        <f>SUM(G12:G25)</f>
        <v>9360</v>
      </c>
      <c r="H26" s="101">
        <f>SUM(H12:H25)</f>
        <v>9253</v>
      </c>
    </row>
    <row r="27" spans="1:8" x14ac:dyDescent="0.25">
      <c r="A27" s="2" t="s">
        <v>39</v>
      </c>
      <c r="B27" s="2" t="s">
        <v>40</v>
      </c>
      <c r="C27" s="4"/>
      <c r="D27" s="122"/>
      <c r="E27" s="82">
        <f>IFERROR(VLOOKUP($B27,[1]NUM4B!$G$3:$J$165,2,FALSE),0)</f>
        <v>1196</v>
      </c>
      <c r="F27" s="105">
        <f>IFERROR(VLOOKUP($B27,[1]NUM4B!$G$3:$J$165,3,FALSE),0)</f>
        <v>1234</v>
      </c>
      <c r="G27" s="82">
        <f>IFERROR(VLOOKUP($B27,[1]DEN4B!$G$3:$J$165,2,FALSE),0)</f>
        <v>1642</v>
      </c>
      <c r="H27" s="105">
        <f>IFERROR(VLOOKUP($B27,[1]DEN4B!$G$3:$J$165,3,FALSE),0)</f>
        <v>1669</v>
      </c>
    </row>
    <row r="28" spans="1:8" x14ac:dyDescent="0.25">
      <c r="A28" s="2" t="s">
        <v>39</v>
      </c>
      <c r="B28" s="2" t="s">
        <v>41</v>
      </c>
      <c r="C28" s="4"/>
      <c r="D28" s="122"/>
      <c r="E28" s="82">
        <f>IFERROR(VLOOKUP($B28,[1]NUM4B!$G$3:$J$165,2,FALSE),0)</f>
        <v>541</v>
      </c>
      <c r="F28" s="105">
        <f>IFERROR(VLOOKUP($B28,[1]NUM4B!$G$3:$J$165,3,FALSE),0)</f>
        <v>676</v>
      </c>
      <c r="G28" s="82">
        <f>IFERROR(VLOOKUP($B28,[1]DEN4B!$G$3:$J$165,2,FALSE),0)</f>
        <v>1364</v>
      </c>
      <c r="H28" s="105">
        <f>IFERROR(VLOOKUP($B28,[1]DEN4B!$G$3:$J$165,3,FALSE),0)</f>
        <v>1384</v>
      </c>
    </row>
    <row r="29" spans="1:8" x14ac:dyDescent="0.25">
      <c r="A29" s="2" t="s">
        <v>39</v>
      </c>
      <c r="B29" s="2" t="s">
        <v>42</v>
      </c>
      <c r="C29" s="4"/>
      <c r="D29" s="122"/>
      <c r="E29" s="82">
        <f>IFERROR(VLOOKUP($B29,[1]NUM4B!$G$3:$J$165,2,FALSE),0)</f>
        <v>3290</v>
      </c>
      <c r="F29" s="105">
        <f>IFERROR(VLOOKUP($B29,[1]NUM4B!$G$3:$J$165,3,FALSE),0)</f>
        <v>2101</v>
      </c>
      <c r="G29" s="82">
        <f>IFERROR(VLOOKUP($B29,[1]DEN4B!$G$3:$J$165,2,FALSE),0)</f>
        <v>4055</v>
      </c>
      <c r="H29" s="105">
        <f>IFERROR(VLOOKUP($B29,[1]DEN4B!$G$3:$J$165,3,FALSE),0)</f>
        <v>2525</v>
      </c>
    </row>
    <row r="30" spans="1:8" x14ac:dyDescent="0.25">
      <c r="A30" s="2" t="s">
        <v>39</v>
      </c>
      <c r="B30" s="2" t="s">
        <v>43</v>
      </c>
      <c r="C30" s="4"/>
      <c r="D30" s="122"/>
      <c r="E30" s="82">
        <f>IFERROR(VLOOKUP($B30,[1]NUM4B!$G$3:$J$165,2,FALSE),0)</f>
        <v>236</v>
      </c>
      <c r="F30" s="105">
        <f>IFERROR(VLOOKUP($B30,[1]NUM4B!$G$3:$J$165,3,FALSE),0)</f>
        <v>219</v>
      </c>
      <c r="G30" s="82">
        <f>IFERROR(VLOOKUP($B30,[1]DEN4B!$G$3:$J$165,2,FALSE),0)</f>
        <v>304</v>
      </c>
      <c r="H30" s="105">
        <f>IFERROR(VLOOKUP($B30,[1]DEN4B!$G$3:$J$165,3,FALSE),0)</f>
        <v>317</v>
      </c>
    </row>
    <row r="31" spans="1:8" x14ac:dyDescent="0.25">
      <c r="A31" s="2" t="s">
        <v>39</v>
      </c>
      <c r="B31" s="2" t="s">
        <v>44</v>
      </c>
      <c r="C31" s="4"/>
      <c r="D31" s="122"/>
      <c r="E31" s="82">
        <f>IFERROR(VLOOKUP($B31,[1]NUM4B!$G$3:$J$165,2,FALSE),0)</f>
        <v>822</v>
      </c>
      <c r="F31" s="105">
        <f>IFERROR(VLOOKUP($B31,[1]NUM4B!$G$3:$J$165,3,FALSE),0)</f>
        <v>1331</v>
      </c>
      <c r="G31" s="82">
        <f>IFERROR(VLOOKUP($B31,[1]DEN4B!$G$3:$J$165,2,FALSE),0)</f>
        <v>2588</v>
      </c>
      <c r="H31" s="105">
        <f>IFERROR(VLOOKUP($B31,[1]DEN4B!$G$3:$J$165,3,FALSE),0)</f>
        <v>2492</v>
      </c>
    </row>
    <row r="32" spans="1:8" x14ac:dyDescent="0.25">
      <c r="A32" s="2" t="s">
        <v>39</v>
      </c>
      <c r="B32" s="2" t="s">
        <v>45</v>
      </c>
      <c r="C32" s="4"/>
      <c r="D32" s="122"/>
      <c r="E32" s="82">
        <f>IFERROR(VLOOKUP($B32,[1]NUM4B!$G$3:$J$165,2,FALSE),0)</f>
        <v>11</v>
      </c>
      <c r="F32" s="105">
        <f>IFERROR(VLOOKUP($B32,[1]NUM4B!$G$3:$J$165,3,FALSE),0)</f>
        <v>0</v>
      </c>
      <c r="G32" s="82">
        <f>IFERROR(VLOOKUP($B32,[1]DEN4B!$G$3:$J$165,2,FALSE),0)</f>
        <v>11</v>
      </c>
      <c r="H32" s="105">
        <f>IFERROR(VLOOKUP($B32,[1]DEN4B!$G$3:$J$165,3,FALSE),0)</f>
        <v>0</v>
      </c>
    </row>
    <row r="33" spans="1:8" x14ac:dyDescent="0.25">
      <c r="A33" s="2" t="s">
        <v>39</v>
      </c>
      <c r="B33" s="2" t="s">
        <v>46</v>
      </c>
      <c r="C33" s="4"/>
      <c r="D33" s="122"/>
      <c r="E33" s="82">
        <f>IFERROR(VLOOKUP($B33,[1]NUM4B!$G$3:$J$165,2,FALSE),0)</f>
        <v>90</v>
      </c>
      <c r="F33" s="105">
        <f>IFERROR(VLOOKUP($B33,[1]NUM4B!$G$3:$J$165,3,FALSE),0)</f>
        <v>77</v>
      </c>
      <c r="G33" s="82">
        <f>IFERROR(VLOOKUP($B33,[1]DEN4B!$G$3:$J$165,2,FALSE),0)</f>
        <v>103</v>
      </c>
      <c r="H33" s="105">
        <f>IFERROR(VLOOKUP($B33,[1]DEN4B!$G$3:$J$165,3,FALSE),0)</f>
        <v>99</v>
      </c>
    </row>
    <row r="34" spans="1:8" x14ac:dyDescent="0.25">
      <c r="A34" s="2" t="s">
        <v>39</v>
      </c>
      <c r="B34" s="2" t="s">
        <v>47</v>
      </c>
      <c r="C34" s="4"/>
      <c r="D34" s="122"/>
      <c r="E34" s="82">
        <f>IFERROR(VLOOKUP($B34,[1]NUM4B!$G$3:$J$165,2,FALSE),0)</f>
        <v>335</v>
      </c>
      <c r="F34" s="105">
        <f>IFERROR(VLOOKUP($B34,[1]NUM4B!$G$3:$J$165,3,FALSE),0)</f>
        <v>0</v>
      </c>
      <c r="G34" s="82">
        <f>IFERROR(VLOOKUP($B34,[1]DEN4B!$G$3:$J$165,2,FALSE),0)</f>
        <v>461</v>
      </c>
      <c r="H34" s="105">
        <f>IFERROR(VLOOKUP($B34,[1]DEN4B!$G$3:$J$165,3,FALSE),0)</f>
        <v>0</v>
      </c>
    </row>
    <row r="35" spans="1:8" x14ac:dyDescent="0.25">
      <c r="A35" s="2" t="s">
        <v>39</v>
      </c>
      <c r="B35" s="2" t="s">
        <v>48</v>
      </c>
      <c r="C35" s="4"/>
      <c r="D35" s="122"/>
      <c r="E35" s="82">
        <f>IFERROR(VLOOKUP($B35,[1]NUM4B!$G$3:$J$165,2,FALSE),0)</f>
        <v>14</v>
      </c>
      <c r="F35" s="105">
        <f>IFERROR(VLOOKUP($B35,[1]NUM4B!$G$3:$J$165,3,FALSE),0)</f>
        <v>49</v>
      </c>
      <c r="G35" s="82">
        <f>IFERROR(VLOOKUP($B35,[1]DEN4B!$G$3:$J$165,2,FALSE),0)</f>
        <v>51</v>
      </c>
      <c r="H35" s="105">
        <f>IFERROR(VLOOKUP($B35,[1]DEN4B!$G$3:$J$165,3,FALSE),0)</f>
        <v>50</v>
      </c>
    </row>
    <row r="36" spans="1:8" x14ac:dyDescent="0.25">
      <c r="A36" s="2" t="s">
        <v>39</v>
      </c>
      <c r="B36" s="2" t="s">
        <v>49</v>
      </c>
      <c r="C36" s="4"/>
      <c r="D36" s="122"/>
      <c r="E36" s="82">
        <f>IFERROR(VLOOKUP($B36,[1]NUM4B!$G$3:$J$165,2,FALSE),0)</f>
        <v>109</v>
      </c>
      <c r="F36" s="105">
        <f>IFERROR(VLOOKUP($B36,[1]NUM4B!$G$3:$J$165,3,FALSE),0)</f>
        <v>120</v>
      </c>
      <c r="G36" s="82">
        <f>IFERROR(VLOOKUP($B36,[1]DEN4B!$G$3:$J$165,2,FALSE),0)</f>
        <v>146</v>
      </c>
      <c r="H36" s="105">
        <f>IFERROR(VLOOKUP($B36,[1]DEN4B!$G$3:$J$165,3,FALSE),0)</f>
        <v>150</v>
      </c>
    </row>
    <row r="37" spans="1:8" x14ac:dyDescent="0.25">
      <c r="A37" s="11" t="s">
        <v>39</v>
      </c>
      <c r="B37" s="3" t="s">
        <v>50</v>
      </c>
      <c r="C37" s="4"/>
      <c r="D37" s="122"/>
      <c r="E37" s="82">
        <f>IFERROR(VLOOKUP($B37,[1]NUM4B!$G$3:$J$165,2,FALSE),0)</f>
        <v>64</v>
      </c>
      <c r="F37" s="105">
        <f>IFERROR(VLOOKUP($B37,[1]NUM4B!$G$3:$J$165,3,FALSE),0)</f>
        <v>119</v>
      </c>
      <c r="G37" s="82">
        <f>IFERROR(VLOOKUP($B37,[1]DEN4B!$G$3:$J$165,2,FALSE),0)</f>
        <v>181</v>
      </c>
      <c r="H37" s="105">
        <f>IFERROR(VLOOKUP($B37,[1]DEN4B!$G$3:$J$165,3,FALSE),0)</f>
        <v>173</v>
      </c>
    </row>
    <row r="38" spans="1:8" x14ac:dyDescent="0.25">
      <c r="A38" s="11" t="s">
        <v>39</v>
      </c>
      <c r="B38" s="2" t="s">
        <v>301</v>
      </c>
      <c r="C38" s="4"/>
      <c r="D38" s="122"/>
      <c r="E38" s="82">
        <f>IFERROR(VLOOKUP($B38,[1]NUM4B!$G$3:$J$165,2,FALSE),0)</f>
        <v>0</v>
      </c>
      <c r="F38" s="105">
        <f>IFERROR(VLOOKUP($B38,[1]NUM4B!$G$3:$J$165,3,FALSE),0)</f>
        <v>148</v>
      </c>
      <c r="G38" s="82">
        <f>IFERROR(VLOOKUP($B38,[1]DEN4B!$G$3:$J$165,2,FALSE),0)</f>
        <v>0</v>
      </c>
      <c r="H38" s="105">
        <f>IFERROR(VLOOKUP($B38,[1]DEN4B!$G$3:$J$165,3,FALSE),0)</f>
        <v>273</v>
      </c>
    </row>
    <row r="39" spans="1:8" x14ac:dyDescent="0.25">
      <c r="A39" s="11" t="s">
        <v>39</v>
      </c>
      <c r="B39" s="2" t="s">
        <v>302</v>
      </c>
      <c r="C39" s="4"/>
      <c r="D39" s="122"/>
      <c r="E39" s="82">
        <f>IFERROR(VLOOKUP($B39,[1]NUM4B!$G$3:$J$165,2,FALSE),0)</f>
        <v>0</v>
      </c>
      <c r="F39" s="105">
        <f>IFERROR(VLOOKUP($B39,[1]NUM4B!$G$3:$J$165,3,FALSE),0)</f>
        <v>336</v>
      </c>
      <c r="G39" s="82">
        <f>IFERROR(VLOOKUP($B39,[1]DEN4B!$G$3:$J$165,2,FALSE),0)</f>
        <v>0</v>
      </c>
      <c r="H39" s="105">
        <f>IFERROR(VLOOKUP($B39,[1]DEN4B!$G$3:$J$165,3,FALSE),0)</f>
        <v>474</v>
      </c>
    </row>
    <row r="40" spans="1:8" x14ac:dyDescent="0.25">
      <c r="A40" s="137" t="s">
        <v>231</v>
      </c>
      <c r="B40" s="138"/>
      <c r="C40" s="57">
        <f>D40/'Metas Muni'!M6</f>
        <v>0.95327325183664968</v>
      </c>
      <c r="D40" s="58">
        <f>F40/H40</f>
        <v>0.66729127628565477</v>
      </c>
      <c r="E40" s="101">
        <f>SUM(E27:E39)</f>
        <v>6708</v>
      </c>
      <c r="F40" s="101">
        <f>SUM(F27:F39)</f>
        <v>6410</v>
      </c>
      <c r="G40" s="101">
        <f>SUM(G27:G39)</f>
        <v>10906</v>
      </c>
      <c r="H40" s="101">
        <f>SUM(H27:H39)</f>
        <v>9606</v>
      </c>
    </row>
    <row r="41" spans="1:8" x14ac:dyDescent="0.25">
      <c r="A41" s="2" t="s">
        <v>52</v>
      </c>
      <c r="B41" s="2" t="s">
        <v>53</v>
      </c>
      <c r="C41" s="4"/>
      <c r="D41" s="123"/>
      <c r="E41" s="82">
        <f>IFERROR(VLOOKUP($B41,[1]NUM4B!$G$3:$J$165,2,FALSE),0)</f>
        <v>77</v>
      </c>
      <c r="F41" s="105">
        <f>IFERROR(VLOOKUP($B41,[1]NUM4B!$G$3:$J$165,3,FALSE),0)</f>
        <v>60</v>
      </c>
      <c r="G41" s="82">
        <f>IFERROR(VLOOKUP($B41,[1]DEN4B!$G$3:$J$165,2,FALSE),0)</f>
        <v>77</v>
      </c>
      <c r="H41" s="105">
        <f>IFERROR(VLOOKUP($B41,[1]DEN4B!$G$3:$J$165,3,FALSE),0)</f>
        <v>62</v>
      </c>
    </row>
    <row r="42" spans="1:8" x14ac:dyDescent="0.25">
      <c r="A42" s="2" t="s">
        <v>52</v>
      </c>
      <c r="B42" s="2" t="s">
        <v>54</v>
      </c>
      <c r="C42" s="4"/>
      <c r="D42" s="123"/>
      <c r="E42" s="82">
        <f>IFERROR(VLOOKUP($B42,[1]NUM4B!$G$3:$J$165,2,FALSE),0)</f>
        <v>61</v>
      </c>
      <c r="F42" s="105">
        <f>IFERROR(VLOOKUP($B42,[1]NUM4B!$G$3:$J$165,3,FALSE),0)</f>
        <v>67</v>
      </c>
      <c r="G42" s="82">
        <f>IFERROR(VLOOKUP($B42,[1]DEN4B!$G$3:$J$165,2,FALSE),0)</f>
        <v>61</v>
      </c>
      <c r="H42" s="105">
        <f>IFERROR(VLOOKUP($B42,[1]DEN4B!$G$3:$J$165,3,FALSE),0)</f>
        <v>67</v>
      </c>
    </row>
    <row r="43" spans="1:8" x14ac:dyDescent="0.25">
      <c r="A43" s="2" t="s">
        <v>52</v>
      </c>
      <c r="B43" s="2" t="s">
        <v>55</v>
      </c>
      <c r="C43" s="4"/>
      <c r="D43" s="123"/>
      <c r="E43" s="82">
        <f>IFERROR(VLOOKUP($B43,[1]NUM4B!$G$3:$J$165,2,FALSE),0)</f>
        <v>55</v>
      </c>
      <c r="F43" s="105">
        <f>IFERROR(VLOOKUP($B43,[1]NUM4B!$G$3:$J$165,3,FALSE),0)</f>
        <v>47</v>
      </c>
      <c r="G43" s="82">
        <f>IFERROR(VLOOKUP($B43,[1]DEN4B!$G$3:$J$165,2,FALSE),0)</f>
        <v>55</v>
      </c>
      <c r="H43" s="105">
        <f>IFERROR(VLOOKUP($B43,[1]DEN4B!$G$3:$J$165,3,FALSE),0)</f>
        <v>48</v>
      </c>
    </row>
    <row r="44" spans="1:8" x14ac:dyDescent="0.25">
      <c r="A44" s="2" t="s">
        <v>52</v>
      </c>
      <c r="B44" s="2" t="s">
        <v>56</v>
      </c>
      <c r="C44" s="66"/>
      <c r="D44" s="123"/>
      <c r="E44" s="82">
        <f>IFERROR(VLOOKUP($B44,[1]NUM4B!$G$3:$J$165,2,FALSE),0)</f>
        <v>41</v>
      </c>
      <c r="F44" s="105">
        <f>IFERROR(VLOOKUP($B44,[1]NUM4B!$G$3:$J$165,3,FALSE),0)</f>
        <v>47</v>
      </c>
      <c r="G44" s="82">
        <f>IFERROR(VLOOKUP($B44,[1]DEN4B!$G$3:$J$165,2,FALSE),0)</f>
        <v>42</v>
      </c>
      <c r="H44" s="105">
        <f>IFERROR(VLOOKUP($B44,[1]DEN4B!$G$3:$J$165,3,FALSE),0)</f>
        <v>47</v>
      </c>
    </row>
    <row r="45" spans="1:8" x14ac:dyDescent="0.25">
      <c r="A45" s="151" t="s">
        <v>57</v>
      </c>
      <c r="B45" s="152"/>
      <c r="C45" s="57">
        <f>D45/'Metas Muni'!M7</f>
        <v>1.4094387755102042</v>
      </c>
      <c r="D45" s="58">
        <f>F45/H45</f>
        <v>0.9866071428571429</v>
      </c>
      <c r="E45" s="101">
        <f>SUM(E41:E44)</f>
        <v>234</v>
      </c>
      <c r="F45" s="101">
        <f>SUM(F41:F44)</f>
        <v>221</v>
      </c>
      <c r="G45" s="101">
        <f>SUM(G41:G44)</f>
        <v>235</v>
      </c>
      <c r="H45" s="101">
        <f>SUM(H41:H44)</f>
        <v>224</v>
      </c>
    </row>
    <row r="46" spans="1:8" x14ac:dyDescent="0.25">
      <c r="A46" s="2" t="s">
        <v>58</v>
      </c>
      <c r="B46" s="2" t="s">
        <v>59</v>
      </c>
      <c r="C46" s="4"/>
      <c r="D46" s="123"/>
      <c r="E46" s="82">
        <f>IFERROR(VLOOKUP($B46,[1]NUM4B!$G$3:$J$165,2,FALSE),0)</f>
        <v>105</v>
      </c>
      <c r="F46" s="105">
        <f>IFERROR(VLOOKUP($B46,[1]NUM4B!$G$3:$J$165,3,FALSE),0)</f>
        <v>112</v>
      </c>
      <c r="G46" s="82">
        <f>IFERROR(VLOOKUP($B46,[1]DEN4B!$G$3:$J$165,2,FALSE),0)</f>
        <v>132</v>
      </c>
      <c r="H46" s="105">
        <f>IFERROR(VLOOKUP($B46,[1]DEN4B!$G$3:$J$165,3,FALSE),0)</f>
        <v>132</v>
      </c>
    </row>
    <row r="47" spans="1:8" x14ac:dyDescent="0.25">
      <c r="A47" s="2" t="s">
        <v>58</v>
      </c>
      <c r="B47" s="2" t="s">
        <v>60</v>
      </c>
      <c r="C47" s="4"/>
      <c r="D47" s="123"/>
      <c r="E47" s="82">
        <f>IFERROR(VLOOKUP($B47,[1]NUM4B!$G$3:$J$165,2,FALSE),0)</f>
        <v>29</v>
      </c>
      <c r="F47" s="105">
        <f>IFERROR(VLOOKUP($B47,[1]NUM4B!$G$3:$J$165,3,FALSE),0)</f>
        <v>35</v>
      </c>
      <c r="G47" s="82">
        <f>IFERROR(VLOOKUP($B47,[1]DEN4B!$G$3:$J$165,2,FALSE),0)</f>
        <v>41</v>
      </c>
      <c r="H47" s="105">
        <f>IFERROR(VLOOKUP($B47,[1]DEN4B!$G$3:$J$165,3,FALSE),0)</f>
        <v>47</v>
      </c>
    </row>
    <row r="48" spans="1:8" x14ac:dyDescent="0.25">
      <c r="A48" s="2" t="s">
        <v>58</v>
      </c>
      <c r="B48" s="2" t="s">
        <v>61</v>
      </c>
      <c r="C48" s="4"/>
      <c r="D48" s="123"/>
      <c r="E48" s="82">
        <f>IFERROR(VLOOKUP($B48,[1]NUM4B!$G$3:$J$165,2,FALSE),0)</f>
        <v>15</v>
      </c>
      <c r="F48" s="105">
        <f>IFERROR(VLOOKUP($B48,[1]NUM4B!$G$3:$J$165,3,FALSE),0)</f>
        <v>17</v>
      </c>
      <c r="G48" s="82">
        <f>IFERROR(VLOOKUP($B48,[1]DEN4B!$G$3:$J$165,2,FALSE),0)</f>
        <v>20</v>
      </c>
      <c r="H48" s="105">
        <f>IFERROR(VLOOKUP($B48,[1]DEN4B!$G$3:$J$165,3,FALSE),0)</f>
        <v>26</v>
      </c>
    </row>
    <row r="49" spans="1:8" x14ac:dyDescent="0.25">
      <c r="A49" s="2" t="s">
        <v>58</v>
      </c>
      <c r="B49" s="2" t="s">
        <v>62</v>
      </c>
      <c r="C49" s="71"/>
      <c r="D49" s="123"/>
      <c r="E49" s="82">
        <f>IFERROR(VLOOKUP($B49,[1]NUM4B!$G$3:$J$165,2,FALSE),0)</f>
        <v>54</v>
      </c>
      <c r="F49" s="105">
        <f>IFERROR(VLOOKUP($B49,[1]NUM4B!$G$3:$J$165,3,FALSE),0)</f>
        <v>52</v>
      </c>
      <c r="G49" s="82">
        <f>IFERROR(VLOOKUP($B49,[1]DEN4B!$G$3:$J$165,2,FALSE),0)</f>
        <v>60</v>
      </c>
      <c r="H49" s="105">
        <f>IFERROR(VLOOKUP($B49,[1]DEN4B!$G$3:$J$165,3,FALSE),0)</f>
        <v>62</v>
      </c>
    </row>
    <row r="50" spans="1:8" x14ac:dyDescent="0.25">
      <c r="A50" s="151" t="s">
        <v>63</v>
      </c>
      <c r="B50" s="152"/>
      <c r="C50" s="57">
        <f>D50/'Metas Muni'!M8</f>
        <v>0.94068460935458587</v>
      </c>
      <c r="D50" s="58">
        <f>F50/H50</f>
        <v>0.8089887640449438</v>
      </c>
      <c r="E50" s="101">
        <f>SUM(E46:E49)</f>
        <v>203</v>
      </c>
      <c r="F50" s="101">
        <f>SUM(F46:F49)</f>
        <v>216</v>
      </c>
      <c r="G50" s="101">
        <f>SUM(G46:G49)</f>
        <v>253</v>
      </c>
      <c r="H50" s="101">
        <f>SUM(H46:H49)</f>
        <v>267</v>
      </c>
    </row>
    <row r="51" spans="1:8" x14ac:dyDescent="0.25">
      <c r="A51" s="2" t="s">
        <v>64</v>
      </c>
      <c r="B51" s="2" t="s">
        <v>65</v>
      </c>
      <c r="C51" s="4"/>
      <c r="D51" s="122"/>
      <c r="E51" s="82">
        <f>IFERROR(VLOOKUP($B51,[1]NUM4B!$G$3:$J$165,2,FALSE),0)</f>
        <v>76</v>
      </c>
      <c r="F51" s="105">
        <f>IFERROR(VLOOKUP($B51,[1]NUM4B!$G$3:$J$165,3,FALSE),0)</f>
        <v>73</v>
      </c>
      <c r="G51" s="82">
        <f>IFERROR(VLOOKUP($B51,[1]DEN4B!$G$3:$J$165,2,FALSE),0)</f>
        <v>91</v>
      </c>
      <c r="H51" s="105">
        <f>IFERROR(VLOOKUP($B51,[1]DEN4B!$G$3:$J$165,3,FALSE),0)</f>
        <v>94</v>
      </c>
    </row>
    <row r="52" spans="1:8" x14ac:dyDescent="0.25">
      <c r="A52" s="2" t="s">
        <v>64</v>
      </c>
      <c r="B52" s="2" t="s">
        <v>66</v>
      </c>
      <c r="C52" s="4"/>
      <c r="D52" s="122"/>
      <c r="E52" s="82">
        <f>IFERROR(VLOOKUP($B52,[1]NUM4B!$G$3:$J$165,2,FALSE),0)</f>
        <v>33</v>
      </c>
      <c r="F52" s="105">
        <f>IFERROR(VLOOKUP($B52,[1]NUM4B!$G$3:$J$165,3,FALSE),0)</f>
        <v>46</v>
      </c>
      <c r="G52" s="82">
        <f>IFERROR(VLOOKUP($B52,[1]DEN4B!$G$3:$J$165,2,FALSE),0)</f>
        <v>46</v>
      </c>
      <c r="H52" s="105">
        <f>IFERROR(VLOOKUP($B52,[1]DEN4B!$G$3:$J$165,3,FALSE),0)</f>
        <v>54</v>
      </c>
    </row>
    <row r="53" spans="1:8" x14ac:dyDescent="0.25">
      <c r="A53" s="2" t="s">
        <v>64</v>
      </c>
      <c r="B53" s="2" t="s">
        <v>67</v>
      </c>
      <c r="C53" s="4"/>
      <c r="D53" s="122"/>
      <c r="E53" s="82">
        <f>IFERROR(VLOOKUP($B53,[1]NUM4B!$G$3:$J$165,2,FALSE),0)</f>
        <v>45</v>
      </c>
      <c r="F53" s="105">
        <f>IFERROR(VLOOKUP($B53,[1]NUM4B!$G$3:$J$165,3,FALSE),0)</f>
        <v>63</v>
      </c>
      <c r="G53" s="82">
        <f>IFERROR(VLOOKUP($B53,[1]DEN4B!$G$3:$J$165,2,FALSE),0)</f>
        <v>76</v>
      </c>
      <c r="H53" s="105">
        <f>IFERROR(VLOOKUP($B53,[1]DEN4B!$G$3:$J$165,3,FALSE),0)</f>
        <v>81</v>
      </c>
    </row>
    <row r="54" spans="1:8" x14ac:dyDescent="0.25">
      <c r="A54" s="2" t="s">
        <v>64</v>
      </c>
      <c r="B54" s="2" t="s">
        <v>68</v>
      </c>
      <c r="C54" s="4"/>
      <c r="D54" s="122"/>
      <c r="E54" s="82">
        <f>IFERROR(VLOOKUP($B54,[1]NUM4B!$G$3:$J$165,2,FALSE),0)</f>
        <v>7</v>
      </c>
      <c r="F54" s="105">
        <f>IFERROR(VLOOKUP($B54,[1]NUM4B!$G$3:$J$165,3,FALSE),0)</f>
        <v>8</v>
      </c>
      <c r="G54" s="82">
        <f>IFERROR(VLOOKUP($B54,[1]DEN4B!$G$3:$J$165,2,FALSE),0)</f>
        <v>9</v>
      </c>
      <c r="H54" s="105">
        <f>IFERROR(VLOOKUP($B54,[1]DEN4B!$G$3:$J$165,3,FALSE),0)</f>
        <v>13</v>
      </c>
    </row>
    <row r="55" spans="1:8" x14ac:dyDescent="0.25">
      <c r="A55" s="2" t="s">
        <v>64</v>
      </c>
      <c r="B55" s="2" t="s">
        <v>69</v>
      </c>
      <c r="C55" s="4"/>
      <c r="D55" s="122"/>
      <c r="E55" s="82">
        <f>IFERROR(VLOOKUP($B55,[1]NUM4B!$G$3:$J$165,2,FALSE),0)</f>
        <v>111</v>
      </c>
      <c r="F55" s="105">
        <f>IFERROR(VLOOKUP($B55,[1]NUM4B!$G$3:$J$165,3,FALSE),0)</f>
        <v>108</v>
      </c>
      <c r="G55" s="82">
        <f>IFERROR(VLOOKUP($B55,[1]DEN4B!$G$3:$J$165,2,FALSE),0)</f>
        <v>134</v>
      </c>
      <c r="H55" s="105">
        <f>IFERROR(VLOOKUP($B55,[1]DEN4B!$G$3:$J$165,3,FALSE),0)</f>
        <v>134</v>
      </c>
    </row>
    <row r="56" spans="1:8" x14ac:dyDescent="0.25">
      <c r="A56" s="2" t="s">
        <v>64</v>
      </c>
      <c r="B56" s="2" t="s">
        <v>70</v>
      </c>
      <c r="C56" s="4"/>
      <c r="D56" s="122"/>
      <c r="E56" s="82">
        <f>IFERROR(VLOOKUP($B56,[1]NUM4B!$G$3:$J$165,2,FALSE),0)</f>
        <v>43</v>
      </c>
      <c r="F56" s="105">
        <f>IFERROR(VLOOKUP($B56,[1]NUM4B!$G$3:$J$165,3,FALSE),0)</f>
        <v>50</v>
      </c>
      <c r="G56" s="82">
        <f>IFERROR(VLOOKUP($B56,[1]DEN4B!$G$3:$J$165,2,FALSE),0)</f>
        <v>60</v>
      </c>
      <c r="H56" s="105">
        <f>IFERROR(VLOOKUP($B56,[1]DEN4B!$G$3:$J$165,3,FALSE),0)</f>
        <v>60</v>
      </c>
    </row>
    <row r="57" spans="1:8" x14ac:dyDescent="0.25">
      <c r="A57" s="2" t="s">
        <v>64</v>
      </c>
      <c r="B57" s="2" t="s">
        <v>71</v>
      </c>
      <c r="C57" s="4"/>
      <c r="D57" s="122"/>
      <c r="E57" s="82">
        <f>IFERROR(VLOOKUP($B57,[1]NUM4B!$G$3:$J$165,2,FALSE),0)</f>
        <v>45</v>
      </c>
      <c r="F57" s="105">
        <f>IFERROR(VLOOKUP($B57,[1]NUM4B!$G$3:$J$165,3,FALSE),0)</f>
        <v>57</v>
      </c>
      <c r="G57" s="82">
        <f>IFERROR(VLOOKUP($B57,[1]DEN4B!$G$3:$J$165,2,FALSE),0)</f>
        <v>66</v>
      </c>
      <c r="H57" s="105">
        <f>IFERROR(VLOOKUP($B57,[1]DEN4B!$G$3:$J$165,3,FALSE),0)</f>
        <v>68</v>
      </c>
    </row>
    <row r="58" spans="1:8" x14ac:dyDescent="0.25">
      <c r="A58" s="2" t="s">
        <v>64</v>
      </c>
      <c r="B58" s="2" t="s">
        <v>72</v>
      </c>
      <c r="C58" s="4"/>
      <c r="D58" s="122"/>
      <c r="E58" s="82">
        <f>IFERROR(VLOOKUP($B58,[1]NUM4B!$G$3:$J$165,2,FALSE),0)</f>
        <v>22</v>
      </c>
      <c r="F58" s="105">
        <f>IFERROR(VLOOKUP($B58,[1]NUM4B!$G$3:$J$165,3,FALSE),0)</f>
        <v>21</v>
      </c>
      <c r="G58" s="82">
        <f>IFERROR(VLOOKUP($B58,[1]DEN4B!$G$3:$J$165,2,FALSE),0)</f>
        <v>24</v>
      </c>
      <c r="H58" s="105">
        <f>IFERROR(VLOOKUP($B58,[1]DEN4B!$G$3:$J$165,3,FALSE),0)</f>
        <v>22</v>
      </c>
    </row>
    <row r="59" spans="1:8" x14ac:dyDescent="0.25">
      <c r="A59" s="2" t="s">
        <v>64</v>
      </c>
      <c r="B59" s="2" t="s">
        <v>73</v>
      </c>
      <c r="C59" s="4"/>
      <c r="D59" s="122"/>
      <c r="E59" s="82">
        <f>IFERROR(VLOOKUP($B59,[1]NUM4B!$G$3:$J$165,2,FALSE),0)</f>
        <v>147</v>
      </c>
      <c r="F59" s="105">
        <f>IFERROR(VLOOKUP($B59,[1]NUM4B!$G$3:$J$165,3,FALSE),0)</f>
        <v>0</v>
      </c>
      <c r="G59" s="82">
        <f>IFERROR(VLOOKUP($B59,[1]DEN4B!$G$3:$J$165,2,FALSE),0)</f>
        <v>177</v>
      </c>
      <c r="H59" s="105">
        <f>IFERROR(VLOOKUP($B59,[1]DEN4B!$G$3:$J$165,3,FALSE),0)</f>
        <v>0</v>
      </c>
    </row>
    <row r="60" spans="1:8" x14ac:dyDescent="0.25">
      <c r="A60" s="2" t="s">
        <v>64</v>
      </c>
      <c r="B60" s="2" t="s">
        <v>74</v>
      </c>
      <c r="C60" s="4"/>
      <c r="D60" s="122"/>
      <c r="E60" s="82">
        <f>IFERROR(VLOOKUP($B60,[1]NUM4B!$G$3:$J$165,2,FALSE),0)</f>
        <v>23</v>
      </c>
      <c r="F60" s="105">
        <f>IFERROR(VLOOKUP($B60,[1]NUM4B!$G$3:$J$165,3,FALSE),0)</f>
        <v>22</v>
      </c>
      <c r="G60" s="82">
        <f>IFERROR(VLOOKUP($B60,[1]DEN4B!$G$3:$J$165,2,FALSE),0)</f>
        <v>25</v>
      </c>
      <c r="H60" s="105">
        <f>IFERROR(VLOOKUP($B60,[1]DEN4B!$G$3:$J$165,3,FALSE),0)</f>
        <v>25</v>
      </c>
    </row>
    <row r="61" spans="1:8" x14ac:dyDescent="0.25">
      <c r="A61" s="2" t="s">
        <v>64</v>
      </c>
      <c r="B61" s="2" t="s">
        <v>304</v>
      </c>
      <c r="C61" s="4"/>
      <c r="D61" s="122"/>
      <c r="E61" s="82">
        <f>IFERROR(VLOOKUP($B61,[1]NUM4B!$G$3:$J$165,2,FALSE),0)</f>
        <v>0</v>
      </c>
      <c r="F61" s="105">
        <f>IFERROR(VLOOKUP($B61,[1]NUM4B!$G$3:$J$165,3,FALSE),0)</f>
        <v>135</v>
      </c>
      <c r="G61" s="82">
        <f>IFERROR(VLOOKUP($B61,[1]DEN4B!$G$3:$J$165,2,FALSE),0)</f>
        <v>0</v>
      </c>
      <c r="H61" s="105">
        <f>IFERROR(VLOOKUP($B61,[1]DEN4B!$G$3:$J$165,3,FALSE),0)</f>
        <v>178</v>
      </c>
    </row>
    <row r="62" spans="1:8" x14ac:dyDescent="0.25">
      <c r="A62" s="137" t="s">
        <v>232</v>
      </c>
      <c r="B62" s="138"/>
      <c r="C62" s="57">
        <f>D62/'Metas Muni'!M9</f>
        <v>1.0807103399695992</v>
      </c>
      <c r="D62" s="58">
        <f>F62/H62</f>
        <v>0.79972565157750342</v>
      </c>
      <c r="E62" s="101">
        <f>SUM(E51:E61)</f>
        <v>552</v>
      </c>
      <c r="F62" s="101">
        <f t="shared" ref="F62:G62" si="0">SUM(F51:F61)</f>
        <v>583</v>
      </c>
      <c r="G62" s="101">
        <f t="shared" si="0"/>
        <v>708</v>
      </c>
      <c r="H62" s="101">
        <f>SUM(H51:H61)</f>
        <v>729</v>
      </c>
    </row>
    <row r="63" spans="1:8" x14ac:dyDescent="0.25">
      <c r="A63" s="2" t="s">
        <v>76</v>
      </c>
      <c r="B63" s="2" t="s">
        <v>77</v>
      </c>
      <c r="C63" s="4"/>
      <c r="D63" s="122"/>
      <c r="E63" s="82">
        <f>IFERROR(VLOOKUP($B63,[1]NUM4B!$G$3:$J$165,2,FALSE),0)</f>
        <v>139</v>
      </c>
      <c r="F63" s="105">
        <f>IFERROR(VLOOKUP($B63,[1]NUM4B!$G$3:$J$165,3,FALSE),0)</f>
        <v>259</v>
      </c>
      <c r="G63" s="82">
        <f>IFERROR(VLOOKUP($B63,[1]DEN4B!$G$3:$J$165,2,FALSE),0)</f>
        <v>261</v>
      </c>
      <c r="H63" s="105">
        <f>IFERROR(VLOOKUP($B63,[1]DEN4B!$G$3:$J$165,3,FALSE),0)</f>
        <v>292</v>
      </c>
    </row>
    <row r="64" spans="1:8" x14ac:dyDescent="0.25">
      <c r="A64" s="2" t="s">
        <v>76</v>
      </c>
      <c r="B64" s="2" t="s">
        <v>78</v>
      </c>
      <c r="C64" s="4"/>
      <c r="D64" s="122"/>
      <c r="E64" s="82">
        <f>IFERROR(VLOOKUP($B64,[1]NUM4B!$G$3:$J$165,2,FALSE),0)</f>
        <v>40</v>
      </c>
      <c r="F64" s="105">
        <f>IFERROR(VLOOKUP($B64,[1]NUM4B!$G$3:$J$165,3,FALSE),0)</f>
        <v>40</v>
      </c>
      <c r="G64" s="82">
        <f>IFERROR(VLOOKUP($B64,[1]DEN4B!$G$3:$J$165,2,FALSE),0)</f>
        <v>48</v>
      </c>
      <c r="H64" s="105">
        <f>IFERROR(VLOOKUP($B64,[1]DEN4B!$G$3:$J$165,3,FALSE),0)</f>
        <v>47</v>
      </c>
    </row>
    <row r="65" spans="1:8" x14ac:dyDescent="0.25">
      <c r="A65" s="2" t="s">
        <v>76</v>
      </c>
      <c r="B65" s="2" t="s">
        <v>79</v>
      </c>
      <c r="C65" s="4"/>
      <c r="D65" s="122"/>
      <c r="E65" s="82">
        <f>IFERROR(VLOOKUP($B65,[1]NUM4B!$G$3:$J$165,2,FALSE),0)</f>
        <v>27</v>
      </c>
      <c r="F65" s="105">
        <f>IFERROR(VLOOKUP($B65,[1]NUM4B!$G$3:$J$165,3,FALSE),0)</f>
        <v>25</v>
      </c>
      <c r="G65" s="82">
        <f>IFERROR(VLOOKUP($B65,[1]DEN4B!$G$3:$J$165,2,FALSE),0)</f>
        <v>28</v>
      </c>
      <c r="H65" s="105">
        <f>IFERROR(VLOOKUP($B65,[1]DEN4B!$G$3:$J$165,3,FALSE),0)</f>
        <v>26</v>
      </c>
    </row>
    <row r="66" spans="1:8" x14ac:dyDescent="0.25">
      <c r="A66" s="2" t="s">
        <v>76</v>
      </c>
      <c r="B66" s="2" t="s">
        <v>80</v>
      </c>
      <c r="C66" s="4"/>
      <c r="D66" s="122"/>
      <c r="E66" s="82">
        <f>IFERROR(VLOOKUP($B66,[1]NUM4B!$G$3:$J$165,2,FALSE),0)</f>
        <v>4</v>
      </c>
      <c r="F66" s="105">
        <f>IFERROR(VLOOKUP($B66,[1]NUM4B!$G$3:$J$165,3,FALSE),0)</f>
        <v>21</v>
      </c>
      <c r="G66" s="82">
        <f>IFERROR(VLOOKUP($B66,[1]DEN4B!$G$3:$J$165,2,FALSE),0)</f>
        <v>27</v>
      </c>
      <c r="H66" s="105">
        <f>IFERROR(VLOOKUP($B66,[1]DEN4B!$G$3:$J$165,3,FALSE),0)</f>
        <v>29</v>
      </c>
    </row>
    <row r="67" spans="1:8" x14ac:dyDescent="0.25">
      <c r="A67" s="2" t="s">
        <v>76</v>
      </c>
      <c r="B67" s="2" t="s">
        <v>81</v>
      </c>
      <c r="C67" s="4"/>
      <c r="D67" s="122"/>
      <c r="E67" s="82">
        <f>IFERROR(VLOOKUP($B67,[1]NUM4B!$G$3:$J$165,2,FALSE),0)</f>
        <v>1</v>
      </c>
      <c r="F67" s="105">
        <f>IFERROR(VLOOKUP($B67,[1]NUM4B!$G$3:$J$165,3,FALSE),0)</f>
        <v>3</v>
      </c>
      <c r="G67" s="82">
        <f>IFERROR(VLOOKUP($B67,[1]DEN4B!$G$3:$J$165,2,FALSE),0)</f>
        <v>4</v>
      </c>
      <c r="H67" s="105">
        <f>IFERROR(VLOOKUP($B67,[1]DEN4B!$G$3:$J$165,3,FALSE),0)</f>
        <v>4</v>
      </c>
    </row>
    <row r="68" spans="1:8" x14ac:dyDescent="0.25">
      <c r="A68" s="2" t="s">
        <v>76</v>
      </c>
      <c r="B68" s="2" t="s">
        <v>82</v>
      </c>
      <c r="C68" s="4"/>
      <c r="D68" s="122"/>
      <c r="E68" s="82">
        <f>IFERROR(VLOOKUP($B68,[1]NUM4B!$G$3:$J$165,2,FALSE),0)</f>
        <v>10</v>
      </c>
      <c r="F68" s="105">
        <f>IFERROR(VLOOKUP($B68,[1]NUM4B!$G$3:$J$165,3,FALSE),0)</f>
        <v>23</v>
      </c>
      <c r="G68" s="82">
        <f>IFERROR(VLOOKUP($B68,[1]DEN4B!$G$3:$J$165,2,FALSE),0)</f>
        <v>32</v>
      </c>
      <c r="H68" s="105">
        <f>IFERROR(VLOOKUP($B68,[1]DEN4B!$G$3:$J$165,3,FALSE),0)</f>
        <v>35</v>
      </c>
    </row>
    <row r="69" spans="1:8" x14ac:dyDescent="0.25">
      <c r="A69" s="2" t="s">
        <v>76</v>
      </c>
      <c r="B69" s="2" t="s">
        <v>83</v>
      </c>
      <c r="C69" s="4"/>
      <c r="D69" s="122"/>
      <c r="E69" s="82">
        <f>IFERROR(VLOOKUP($B69,[1]NUM4B!$G$3:$J$165,2,FALSE),0)</f>
        <v>13</v>
      </c>
      <c r="F69" s="105">
        <f>IFERROR(VLOOKUP($B69,[1]NUM4B!$G$3:$J$165,3,FALSE),0)</f>
        <v>19</v>
      </c>
      <c r="G69" s="82">
        <f>IFERROR(VLOOKUP($B69,[1]DEN4B!$G$3:$J$165,2,FALSE),0)</f>
        <v>20</v>
      </c>
      <c r="H69" s="105">
        <f>IFERROR(VLOOKUP($B69,[1]DEN4B!$G$3:$J$165,3,FALSE),0)</f>
        <v>23</v>
      </c>
    </row>
    <row r="70" spans="1:8" x14ac:dyDescent="0.25">
      <c r="A70" s="2" t="s">
        <v>76</v>
      </c>
      <c r="B70" s="2" t="s">
        <v>84</v>
      </c>
      <c r="C70" s="4"/>
      <c r="D70" s="122"/>
      <c r="E70" s="82">
        <f>IFERROR(VLOOKUP($B70,[1]NUM4B!$G$3:$J$165,2,FALSE),0)</f>
        <v>0</v>
      </c>
      <c r="F70" s="105">
        <f>IFERROR(VLOOKUP($B70,[1]NUM4B!$G$3:$J$165,3,FALSE),0)</f>
        <v>9</v>
      </c>
      <c r="G70" s="82">
        <f>IFERROR(VLOOKUP($B70,[1]DEN4B!$G$3:$J$165,2,FALSE),0)</f>
        <v>9</v>
      </c>
      <c r="H70" s="105">
        <f>IFERROR(VLOOKUP($B70,[1]DEN4B!$G$3:$J$165,3,FALSE),0)</f>
        <v>12</v>
      </c>
    </row>
    <row r="71" spans="1:8" x14ac:dyDescent="0.25">
      <c r="A71" s="2" t="s">
        <v>76</v>
      </c>
      <c r="B71" s="2" t="s">
        <v>85</v>
      </c>
      <c r="C71" s="4"/>
      <c r="D71" s="122"/>
      <c r="E71" s="82">
        <f>IFERROR(VLOOKUP($B71,[1]NUM4B!$G$3:$J$165,2,FALSE),0)</f>
        <v>23</v>
      </c>
      <c r="F71" s="105">
        <f>IFERROR(VLOOKUP($B71,[1]NUM4B!$G$3:$J$165,3,FALSE),0)</f>
        <v>27</v>
      </c>
      <c r="G71" s="82">
        <f>IFERROR(VLOOKUP($B71,[1]DEN4B!$G$3:$J$165,2,FALSE),0)</f>
        <v>37</v>
      </c>
      <c r="H71" s="105">
        <f>IFERROR(VLOOKUP($B71,[1]DEN4B!$G$3:$J$165,3,FALSE),0)</f>
        <v>34</v>
      </c>
    </row>
    <row r="72" spans="1:8" x14ac:dyDescent="0.25">
      <c r="A72" s="2" t="s">
        <v>76</v>
      </c>
      <c r="B72" s="2" t="s">
        <v>86</v>
      </c>
      <c r="C72" s="4"/>
      <c r="D72" s="122"/>
      <c r="E72" s="82">
        <f>IFERROR(VLOOKUP($B72,[1]NUM4B!$G$3:$J$165,2,FALSE),0)</f>
        <v>2</v>
      </c>
      <c r="F72" s="105">
        <f>IFERROR(VLOOKUP($B72,[1]NUM4B!$G$3:$J$165,3,FALSE),0)</f>
        <v>14</v>
      </c>
      <c r="G72" s="82">
        <f>IFERROR(VLOOKUP($B72,[1]DEN4B!$G$3:$J$165,2,FALSE),0)</f>
        <v>17</v>
      </c>
      <c r="H72" s="105">
        <f>IFERROR(VLOOKUP($B72,[1]DEN4B!$G$3:$J$165,3,FALSE),0)</f>
        <v>16</v>
      </c>
    </row>
    <row r="73" spans="1:8" x14ac:dyDescent="0.25">
      <c r="A73" s="2" t="s">
        <v>76</v>
      </c>
      <c r="B73" s="2" t="s">
        <v>87</v>
      </c>
      <c r="C73" s="4"/>
      <c r="D73" s="122"/>
      <c r="E73" s="82">
        <f>IFERROR(VLOOKUP($B73,[1]NUM4B!$G$3:$J$165,2,FALSE),0)</f>
        <v>65</v>
      </c>
      <c r="F73" s="105">
        <f>IFERROR(VLOOKUP($B73,[1]NUM4B!$G$3:$J$165,3,FALSE),0)</f>
        <v>86</v>
      </c>
      <c r="G73" s="82">
        <f>IFERROR(VLOOKUP($B73,[1]DEN4B!$G$3:$J$165,2,FALSE),0)</f>
        <v>94</v>
      </c>
      <c r="H73" s="105">
        <f>IFERROR(VLOOKUP($B73,[1]DEN4B!$G$3:$J$165,3,FALSE),0)</f>
        <v>97</v>
      </c>
    </row>
    <row r="74" spans="1:8" x14ac:dyDescent="0.25">
      <c r="A74" s="2" t="s">
        <v>76</v>
      </c>
      <c r="B74" s="2" t="s">
        <v>88</v>
      </c>
      <c r="C74" s="4"/>
      <c r="D74" s="122"/>
      <c r="E74" s="82">
        <f>IFERROR(VLOOKUP($B74,[1]NUM4B!$G$3:$J$165,2,FALSE),0)</f>
        <v>11</v>
      </c>
      <c r="F74" s="105">
        <f>IFERROR(VLOOKUP($B74,[1]NUM4B!$G$3:$J$165,3,FALSE),0)</f>
        <v>17</v>
      </c>
      <c r="G74" s="82">
        <f>IFERROR(VLOOKUP($B74,[1]DEN4B!$G$3:$J$165,2,FALSE),0)</f>
        <v>19</v>
      </c>
      <c r="H74" s="105">
        <f>IFERROR(VLOOKUP($B74,[1]DEN4B!$G$3:$J$165,3,FALSE),0)</f>
        <v>19</v>
      </c>
    </row>
    <row r="75" spans="1:8" x14ac:dyDescent="0.25">
      <c r="A75" s="2" t="s">
        <v>76</v>
      </c>
      <c r="B75" s="2" t="s">
        <v>89</v>
      </c>
      <c r="C75" s="4"/>
      <c r="D75" s="122"/>
      <c r="E75" s="82">
        <f>IFERROR(VLOOKUP($B75,[1]NUM4B!$G$3:$J$165,2,FALSE),0)</f>
        <v>15</v>
      </c>
      <c r="F75" s="105">
        <f>IFERROR(VLOOKUP($B75,[1]NUM4B!$G$3:$J$165,3,FALSE),0)</f>
        <v>17</v>
      </c>
      <c r="G75" s="82">
        <f>IFERROR(VLOOKUP($B75,[1]DEN4B!$G$3:$J$165,2,FALSE),0)</f>
        <v>19</v>
      </c>
      <c r="H75" s="105">
        <f>IFERROR(VLOOKUP($B75,[1]DEN4B!$G$3:$J$165,3,FALSE),0)</f>
        <v>20</v>
      </c>
    </row>
    <row r="76" spans="1:8" x14ac:dyDescent="0.25">
      <c r="A76" s="2" t="s">
        <v>76</v>
      </c>
      <c r="B76" s="2" t="s">
        <v>90</v>
      </c>
      <c r="C76" s="4"/>
      <c r="D76" s="122"/>
      <c r="E76" s="82">
        <f>IFERROR(VLOOKUP($B76,[1]NUM4B!$G$3:$J$165,2,FALSE),0)</f>
        <v>159</v>
      </c>
      <c r="F76" s="105">
        <f>IFERROR(VLOOKUP($B76,[1]NUM4B!$G$3:$J$165,3,FALSE),0)</f>
        <v>797</v>
      </c>
      <c r="G76" s="82">
        <f>IFERROR(VLOOKUP($B76,[1]DEN4B!$G$3:$J$165,2,FALSE),0)</f>
        <v>972</v>
      </c>
      <c r="H76" s="105">
        <f>IFERROR(VLOOKUP($B76,[1]DEN4B!$G$3:$J$165,3,FALSE),0)</f>
        <v>929</v>
      </c>
    </row>
    <row r="77" spans="1:8" x14ac:dyDescent="0.25">
      <c r="A77" s="137" t="s">
        <v>233</v>
      </c>
      <c r="B77" s="138"/>
      <c r="C77" s="57">
        <f>D77/'Metas Muni'!M10</f>
        <v>1.0454062215922224</v>
      </c>
      <c r="D77" s="58">
        <f>F77/H77</f>
        <v>0.85723310170562228</v>
      </c>
      <c r="E77" s="101">
        <f>SUM(E63:E76)</f>
        <v>509</v>
      </c>
      <c r="F77" s="101">
        <f>SUM(F63:F76)</f>
        <v>1357</v>
      </c>
      <c r="G77" s="101">
        <f>SUM(G63:G76)</f>
        <v>1587</v>
      </c>
      <c r="H77" s="101">
        <f>SUM(H63:H76)</f>
        <v>1583</v>
      </c>
    </row>
    <row r="78" spans="1:8" x14ac:dyDescent="0.25">
      <c r="A78" s="2" t="s">
        <v>92</v>
      </c>
      <c r="B78" s="2" t="s">
        <v>93</v>
      </c>
      <c r="C78" s="4"/>
      <c r="D78" s="122"/>
      <c r="E78" s="82">
        <f>IFERROR(VLOOKUP($B78,[1]NUM4B!$G$3:$J$165,2,FALSE),0)</f>
        <v>191</v>
      </c>
      <c r="F78" s="105">
        <f>IFERROR(VLOOKUP($B78,[1]NUM4B!$G$3:$J$165,3,FALSE),0)</f>
        <v>215</v>
      </c>
      <c r="G78" s="82">
        <f>IFERROR(VLOOKUP($B78,[1]DEN4B!$G$3:$J$165,2,FALSE),0)</f>
        <v>235</v>
      </c>
      <c r="H78" s="105">
        <f>IFERROR(VLOOKUP($B78,[1]DEN4B!$G$3:$J$165,3,FALSE),0)</f>
        <v>224</v>
      </c>
    </row>
    <row r="79" spans="1:8" x14ac:dyDescent="0.25">
      <c r="A79" s="2" t="s">
        <v>92</v>
      </c>
      <c r="B79" s="2" t="s">
        <v>94</v>
      </c>
      <c r="C79" s="4"/>
      <c r="D79" s="122"/>
      <c r="E79" s="82">
        <f>IFERROR(VLOOKUP($B79,[1]NUM4B!$G$3:$J$165,2,FALSE),0)</f>
        <v>72</v>
      </c>
      <c r="F79" s="105">
        <f>IFERROR(VLOOKUP($B79,[1]NUM4B!$G$3:$J$165,3,FALSE),0)</f>
        <v>86</v>
      </c>
      <c r="G79" s="82">
        <f>IFERROR(VLOOKUP($B79,[1]DEN4B!$G$3:$J$165,2,FALSE),0)</f>
        <v>96</v>
      </c>
      <c r="H79" s="105">
        <f>IFERROR(VLOOKUP($B79,[1]DEN4B!$G$3:$J$165,3,FALSE),0)</f>
        <v>94</v>
      </c>
    </row>
    <row r="80" spans="1:8" x14ac:dyDescent="0.25">
      <c r="A80" s="2" t="s">
        <v>92</v>
      </c>
      <c r="B80" s="2" t="s">
        <v>95</v>
      </c>
      <c r="C80" s="4"/>
      <c r="D80" s="122"/>
      <c r="E80" s="82">
        <f>IFERROR(VLOOKUP($B80,[1]NUM4B!$G$3:$J$165,2,FALSE),0)</f>
        <v>10</v>
      </c>
      <c r="F80" s="105">
        <f>IFERROR(VLOOKUP($B80,[1]NUM4B!$G$3:$J$165,3,FALSE),0)</f>
        <v>14</v>
      </c>
      <c r="G80" s="82">
        <f>IFERROR(VLOOKUP($B80,[1]DEN4B!$G$3:$J$165,2,FALSE),0)</f>
        <v>15</v>
      </c>
      <c r="H80" s="105">
        <f>IFERROR(VLOOKUP($B80,[1]DEN4B!$G$3:$J$165,3,FALSE),0)</f>
        <v>18</v>
      </c>
    </row>
    <row r="81" spans="1:8" x14ac:dyDescent="0.25">
      <c r="A81" s="2" t="s">
        <v>92</v>
      </c>
      <c r="B81" s="2" t="s">
        <v>96</v>
      </c>
      <c r="C81" s="4"/>
      <c r="D81" s="122"/>
      <c r="E81" s="82">
        <f>IFERROR(VLOOKUP($B81,[1]NUM4B!$G$3:$J$165,2,FALSE),0)</f>
        <v>20</v>
      </c>
      <c r="F81" s="105">
        <f>IFERROR(VLOOKUP($B81,[1]NUM4B!$G$3:$J$165,3,FALSE),0)</f>
        <v>48</v>
      </c>
      <c r="G81" s="82">
        <f>IFERROR(VLOOKUP($B81,[1]DEN4B!$G$3:$J$165,2,FALSE),0)</f>
        <v>56</v>
      </c>
      <c r="H81" s="105">
        <f>IFERROR(VLOOKUP($B81,[1]DEN4B!$G$3:$J$165,3,FALSE),0)</f>
        <v>56</v>
      </c>
    </row>
    <row r="82" spans="1:8" x14ac:dyDescent="0.25">
      <c r="A82" s="2" t="s">
        <v>92</v>
      </c>
      <c r="B82" s="2" t="s">
        <v>97</v>
      </c>
      <c r="C82" s="4"/>
      <c r="D82" s="122"/>
      <c r="E82" s="82">
        <f>IFERROR(VLOOKUP($B82,[1]NUM4B!$G$3:$J$165,2,FALSE),0)</f>
        <v>10</v>
      </c>
      <c r="F82" s="105">
        <f>IFERROR(VLOOKUP($B82,[1]NUM4B!$G$3:$J$165,3,FALSE),0)</f>
        <v>9</v>
      </c>
      <c r="G82" s="82">
        <f>IFERROR(VLOOKUP($B82,[1]DEN4B!$G$3:$J$165,2,FALSE),0)</f>
        <v>10</v>
      </c>
      <c r="H82" s="105">
        <f>IFERROR(VLOOKUP($B82,[1]DEN4B!$G$3:$J$165,3,FALSE),0)</f>
        <v>9</v>
      </c>
    </row>
    <row r="83" spans="1:8" x14ac:dyDescent="0.25">
      <c r="A83" s="2" t="s">
        <v>92</v>
      </c>
      <c r="B83" s="2" t="s">
        <v>98</v>
      </c>
      <c r="C83" s="4"/>
      <c r="D83" s="122"/>
      <c r="E83" s="82">
        <f>IFERROR(VLOOKUP($B83,[1]NUM4B!$G$3:$J$165,2,FALSE),0)</f>
        <v>30</v>
      </c>
      <c r="F83" s="105">
        <f>IFERROR(VLOOKUP($B83,[1]NUM4B!$G$3:$J$165,3,FALSE),0)</f>
        <v>38</v>
      </c>
      <c r="G83" s="82">
        <f>IFERROR(VLOOKUP($B83,[1]DEN4B!$G$3:$J$165,2,FALSE),0)</f>
        <v>35</v>
      </c>
      <c r="H83" s="105">
        <f>IFERROR(VLOOKUP($B83,[1]DEN4B!$G$3:$J$165,3,FALSE),0)</f>
        <v>41</v>
      </c>
    </row>
    <row r="84" spans="1:8" x14ac:dyDescent="0.25">
      <c r="A84" s="2" t="s">
        <v>92</v>
      </c>
      <c r="B84" s="2" t="s">
        <v>99</v>
      </c>
      <c r="C84" s="4"/>
      <c r="D84" s="122"/>
      <c r="E84" s="82">
        <f>IFERROR(VLOOKUP($B84,[1]NUM4B!$G$3:$J$165,2,FALSE),0)</f>
        <v>3</v>
      </c>
      <c r="F84" s="105">
        <f>IFERROR(VLOOKUP($B84,[1]NUM4B!$G$3:$J$165,3,FALSE),0)</f>
        <v>2</v>
      </c>
      <c r="G84" s="82">
        <f>IFERROR(VLOOKUP($B84,[1]DEN4B!$G$3:$J$165,2,FALSE),0)</f>
        <v>4</v>
      </c>
      <c r="H84" s="105">
        <f>IFERROR(VLOOKUP($B84,[1]DEN4B!$G$3:$J$165,3,FALSE),0)</f>
        <v>4</v>
      </c>
    </row>
    <row r="85" spans="1:8" x14ac:dyDescent="0.25">
      <c r="A85" s="2" t="s">
        <v>92</v>
      </c>
      <c r="B85" s="2" t="s">
        <v>100</v>
      </c>
      <c r="C85" s="4"/>
      <c r="D85" s="122"/>
      <c r="E85" s="82">
        <f>IFERROR(VLOOKUP($B85,[1]NUM4B!$G$3:$J$165,2,FALSE),0)</f>
        <v>8</v>
      </c>
      <c r="F85" s="105">
        <f>IFERROR(VLOOKUP($B85,[1]NUM4B!$G$3:$J$165,3,FALSE),0)</f>
        <v>9</v>
      </c>
      <c r="G85" s="82">
        <f>IFERROR(VLOOKUP($B85,[1]DEN4B!$G$3:$J$165,2,FALSE),0)</f>
        <v>9</v>
      </c>
      <c r="H85" s="105">
        <f>IFERROR(VLOOKUP($B85,[1]DEN4B!$G$3:$J$165,3,FALSE),0)</f>
        <v>9</v>
      </c>
    </row>
    <row r="86" spans="1:8" x14ac:dyDescent="0.25">
      <c r="A86" s="2" t="s">
        <v>92</v>
      </c>
      <c r="B86" s="2" t="s">
        <v>101</v>
      </c>
      <c r="C86" s="4"/>
      <c r="D86" s="122"/>
      <c r="E86" s="82">
        <f>IFERROR(VLOOKUP($B86,[1]NUM4B!$G$3:$J$165,2,FALSE),0)</f>
        <v>8</v>
      </c>
      <c r="F86" s="105">
        <f>IFERROR(VLOOKUP($B86,[1]NUM4B!$G$3:$J$165,3,FALSE),0)</f>
        <v>9</v>
      </c>
      <c r="G86" s="82">
        <f>IFERROR(VLOOKUP($B86,[1]DEN4B!$G$3:$J$165,2,FALSE),0)</f>
        <v>8</v>
      </c>
      <c r="H86" s="105">
        <f>IFERROR(VLOOKUP($B86,[1]DEN4B!$G$3:$J$165,3,FALSE),0)</f>
        <v>9</v>
      </c>
    </row>
    <row r="87" spans="1:8" x14ac:dyDescent="0.25">
      <c r="A87" s="2" t="s">
        <v>92</v>
      </c>
      <c r="B87" s="2" t="s">
        <v>102</v>
      </c>
      <c r="C87" s="4"/>
      <c r="D87" s="122"/>
      <c r="E87" s="82">
        <f>IFERROR(VLOOKUP($B87,[1]NUM4B!$G$3:$J$165,2,FALSE),0)</f>
        <v>1</v>
      </c>
      <c r="F87" s="105">
        <f>IFERROR(VLOOKUP($B87,[1]NUM4B!$G$3:$J$165,3,FALSE),0)</f>
        <v>1</v>
      </c>
      <c r="G87" s="82">
        <f>IFERROR(VLOOKUP($B87,[1]DEN4B!$G$3:$J$165,2,FALSE),0)</f>
        <v>2</v>
      </c>
      <c r="H87" s="105">
        <f>IFERROR(VLOOKUP($B87,[1]DEN4B!$G$3:$J$165,3,FALSE),0)</f>
        <v>2</v>
      </c>
    </row>
    <row r="88" spans="1:8" x14ac:dyDescent="0.25">
      <c r="A88" s="137" t="s">
        <v>234</v>
      </c>
      <c r="B88" s="138"/>
      <c r="C88" s="57">
        <f>D88/'Metas Muni'!M11</f>
        <v>0.99450828372329136</v>
      </c>
      <c r="D88" s="58">
        <f>F88/H88</f>
        <v>0.92489270386266098</v>
      </c>
      <c r="E88" s="101">
        <f>SUM(E78:E87)</f>
        <v>353</v>
      </c>
      <c r="F88" s="101">
        <f>SUM(F78:F87)</f>
        <v>431</v>
      </c>
      <c r="G88" s="101">
        <f>SUM(G78:G87)</f>
        <v>470</v>
      </c>
      <c r="H88" s="101">
        <f>SUM(H78:H87)</f>
        <v>466</v>
      </c>
    </row>
    <row r="89" spans="1:8" x14ac:dyDescent="0.25">
      <c r="A89" s="2" t="s">
        <v>104</v>
      </c>
      <c r="B89" s="2" t="s">
        <v>105</v>
      </c>
      <c r="C89" s="4"/>
      <c r="D89" s="122"/>
      <c r="E89" s="82">
        <f>IFERROR(VLOOKUP($B89,[1]NUM4B!$G$3:$J$165,2,FALSE),0)</f>
        <v>39</v>
      </c>
      <c r="F89" s="105">
        <f>IFERROR(VLOOKUP($B89,[1]NUM4B!$G$3:$J$165,3,FALSE),0)</f>
        <v>61</v>
      </c>
      <c r="G89" s="82">
        <f>IFERROR(VLOOKUP($B89,[1]DEN4B!$G$3:$J$165,2,FALSE),0)</f>
        <v>71</v>
      </c>
      <c r="H89" s="105">
        <f>IFERROR(VLOOKUP($B89,[1]DEN4B!$G$3:$J$165,3,FALSE),0)</f>
        <v>73</v>
      </c>
    </row>
    <row r="90" spans="1:8" x14ac:dyDescent="0.25">
      <c r="A90" s="2" t="s">
        <v>104</v>
      </c>
      <c r="B90" s="2" t="s">
        <v>106</v>
      </c>
      <c r="C90" s="4"/>
      <c r="D90" s="122"/>
      <c r="E90" s="82">
        <f>IFERROR(VLOOKUP($B90,[1]NUM4B!$G$3:$J$165,2,FALSE),0)</f>
        <v>24</v>
      </c>
      <c r="F90" s="105">
        <f>IFERROR(VLOOKUP($B90,[1]NUM4B!$G$3:$J$165,3,FALSE),0)</f>
        <v>36</v>
      </c>
      <c r="G90" s="82">
        <f>IFERROR(VLOOKUP($B90,[1]DEN4B!$G$3:$J$165,2,FALSE),0)</f>
        <v>34</v>
      </c>
      <c r="H90" s="105">
        <f>IFERROR(VLOOKUP($B90,[1]DEN4B!$G$3:$J$165,3,FALSE),0)</f>
        <v>38</v>
      </c>
    </row>
    <row r="91" spans="1:8" x14ac:dyDescent="0.25">
      <c r="A91" s="2" t="s">
        <v>104</v>
      </c>
      <c r="B91" s="2" t="s">
        <v>107</v>
      </c>
      <c r="C91" s="4"/>
      <c r="D91" s="122"/>
      <c r="E91" s="82">
        <f>IFERROR(VLOOKUP($B91,[1]NUM4B!$G$3:$J$165,2,FALSE),0)</f>
        <v>112</v>
      </c>
      <c r="F91" s="105">
        <f>IFERROR(VLOOKUP($B91,[1]NUM4B!$G$3:$J$165,3,FALSE),0)</f>
        <v>141</v>
      </c>
      <c r="G91" s="82">
        <f>IFERROR(VLOOKUP($B91,[1]DEN4B!$G$3:$J$165,2,FALSE),0)</f>
        <v>157</v>
      </c>
      <c r="H91" s="105">
        <f>IFERROR(VLOOKUP($B91,[1]DEN4B!$G$3:$J$165,3,FALSE),0)</f>
        <v>167</v>
      </c>
    </row>
    <row r="92" spans="1:8" x14ac:dyDescent="0.25">
      <c r="A92" s="2" t="s">
        <v>104</v>
      </c>
      <c r="B92" s="2" t="s">
        <v>108</v>
      </c>
      <c r="C92" s="4"/>
      <c r="D92" s="122"/>
      <c r="E92" s="82">
        <f>IFERROR(VLOOKUP($B92,[1]NUM4B!$G$3:$J$165,2,FALSE),0)</f>
        <v>4</v>
      </c>
      <c r="F92" s="105">
        <f>IFERROR(VLOOKUP($B92,[1]NUM4B!$G$3:$J$165,3,FALSE),0)</f>
        <v>8</v>
      </c>
      <c r="G92" s="82">
        <f>IFERROR(VLOOKUP($B92,[1]DEN4B!$G$3:$J$165,2,FALSE),0)</f>
        <v>9</v>
      </c>
      <c r="H92" s="105">
        <f>IFERROR(VLOOKUP($B92,[1]DEN4B!$G$3:$J$165,3,FALSE),0)</f>
        <v>9</v>
      </c>
    </row>
    <row r="93" spans="1:8" x14ac:dyDescent="0.25">
      <c r="A93" s="2" t="s">
        <v>104</v>
      </c>
      <c r="B93" s="2" t="s">
        <v>109</v>
      </c>
      <c r="C93" s="4"/>
      <c r="D93" s="122"/>
      <c r="E93" s="82">
        <f>IFERROR(VLOOKUP($B93,[1]NUM4B!$G$3:$J$165,2,FALSE),0)</f>
        <v>19</v>
      </c>
      <c r="F93" s="105">
        <f>IFERROR(VLOOKUP($B93,[1]NUM4B!$G$3:$J$165,3,FALSE),0)</f>
        <v>19</v>
      </c>
      <c r="G93" s="82">
        <f>IFERROR(VLOOKUP($B93,[1]DEN4B!$G$3:$J$165,2,FALSE),0)</f>
        <v>22</v>
      </c>
      <c r="H93" s="105">
        <f>IFERROR(VLOOKUP($B93,[1]DEN4B!$G$3:$J$165,3,FALSE),0)</f>
        <v>23</v>
      </c>
    </row>
    <row r="94" spans="1:8" x14ac:dyDescent="0.25">
      <c r="A94" s="137" t="s">
        <v>235</v>
      </c>
      <c r="B94" s="138"/>
      <c r="C94" s="57">
        <f>D94/'Metas Muni'!M12</f>
        <v>1.0685483870967742</v>
      </c>
      <c r="D94" s="58">
        <f>F94/H94</f>
        <v>0.85483870967741937</v>
      </c>
      <c r="E94" s="101">
        <f>SUM(E89:E93)</f>
        <v>198</v>
      </c>
      <c r="F94" s="101">
        <f>SUM(F89:F93)</f>
        <v>265</v>
      </c>
      <c r="G94" s="101">
        <f>SUM(G89:G93)</f>
        <v>293</v>
      </c>
      <c r="H94" s="101">
        <f>SUM(H89:H93)</f>
        <v>310</v>
      </c>
    </row>
    <row r="95" spans="1:8" x14ac:dyDescent="0.25">
      <c r="A95" s="2" t="s">
        <v>111</v>
      </c>
      <c r="B95" s="2" t="s">
        <v>112</v>
      </c>
      <c r="C95" s="4"/>
      <c r="D95" s="122"/>
      <c r="E95" s="82">
        <f>IFERROR(VLOOKUP($B95,[1]NUM4B!$G$3:$J$165,2,FALSE),0)</f>
        <v>24</v>
      </c>
      <c r="F95" s="105">
        <f>IFERROR(VLOOKUP($B95,[1]NUM4B!$G$3:$J$165,3,FALSE),0)</f>
        <v>23</v>
      </c>
      <c r="G95" s="82">
        <f>IFERROR(VLOOKUP($B95,[1]DEN4B!$G$3:$J$165,2,FALSE),0)</f>
        <v>29</v>
      </c>
      <c r="H95" s="105">
        <f>IFERROR(VLOOKUP($B95,[1]DEN4B!$G$3:$J$165,3,FALSE),0)</f>
        <v>33</v>
      </c>
    </row>
    <row r="96" spans="1:8" x14ac:dyDescent="0.25">
      <c r="A96" s="2" t="s">
        <v>111</v>
      </c>
      <c r="B96" s="2" t="s">
        <v>113</v>
      </c>
      <c r="C96" s="4"/>
      <c r="D96" s="122"/>
      <c r="E96" s="82">
        <f>IFERROR(VLOOKUP($B96,[1]NUM4B!$G$3:$J$165,2,FALSE),0)</f>
        <v>93</v>
      </c>
      <c r="F96" s="105">
        <f>IFERROR(VLOOKUP($B96,[1]NUM4B!$G$3:$J$165,3,FALSE),0)</f>
        <v>109</v>
      </c>
      <c r="G96" s="82">
        <f>IFERROR(VLOOKUP($B96,[1]DEN4B!$G$3:$J$165,2,FALSE),0)</f>
        <v>103</v>
      </c>
      <c r="H96" s="105">
        <f>IFERROR(VLOOKUP($B96,[1]DEN4B!$G$3:$J$165,3,FALSE),0)</f>
        <v>115</v>
      </c>
    </row>
    <row r="97" spans="1:8" x14ac:dyDescent="0.25">
      <c r="A97" s="2" t="s">
        <v>111</v>
      </c>
      <c r="B97" s="2" t="s">
        <v>114</v>
      </c>
      <c r="C97" s="4"/>
      <c r="D97" s="122"/>
      <c r="E97" s="82">
        <f>IFERROR(VLOOKUP($B97,[1]NUM4B!$G$3:$J$165,2,FALSE),0)</f>
        <v>17</v>
      </c>
      <c r="F97" s="105">
        <f>IFERROR(VLOOKUP($B97,[1]NUM4B!$G$3:$J$165,3,FALSE),0)</f>
        <v>22</v>
      </c>
      <c r="G97" s="82">
        <f>IFERROR(VLOOKUP($B97,[1]DEN4B!$G$3:$J$165,2,FALSE),0)</f>
        <v>21</v>
      </c>
      <c r="H97" s="105">
        <f>IFERROR(VLOOKUP($B97,[1]DEN4B!$G$3:$J$165,3,FALSE),0)</f>
        <v>23</v>
      </c>
    </row>
    <row r="98" spans="1:8" x14ac:dyDescent="0.25">
      <c r="A98" s="2" t="s">
        <v>111</v>
      </c>
      <c r="B98" s="2" t="s">
        <v>115</v>
      </c>
      <c r="C98" s="4"/>
      <c r="D98" s="122"/>
      <c r="E98" s="82">
        <f>IFERROR(VLOOKUP($B98,[1]NUM4B!$G$3:$J$165,2,FALSE),0)</f>
        <v>60</v>
      </c>
      <c r="F98" s="105">
        <f>IFERROR(VLOOKUP($B98,[1]NUM4B!$G$3:$J$165,3,FALSE),0)</f>
        <v>76</v>
      </c>
      <c r="G98" s="82">
        <f>IFERROR(VLOOKUP($B98,[1]DEN4B!$G$3:$J$165,2,FALSE),0)</f>
        <v>74</v>
      </c>
      <c r="H98" s="105">
        <f>IFERROR(VLOOKUP($B98,[1]DEN4B!$G$3:$J$165,3,FALSE),0)</f>
        <v>77</v>
      </c>
    </row>
    <row r="99" spans="1:8" x14ac:dyDescent="0.25">
      <c r="A99" s="2" t="s">
        <v>111</v>
      </c>
      <c r="B99" s="2" t="s">
        <v>116</v>
      </c>
      <c r="C99" s="4"/>
      <c r="D99" s="122"/>
      <c r="E99" s="82">
        <f>IFERROR(VLOOKUP($B99,[1]NUM4B!$G$3:$J$165,2,FALSE),0)</f>
        <v>47</v>
      </c>
      <c r="F99" s="105">
        <f>IFERROR(VLOOKUP($B99,[1]NUM4B!$G$3:$J$165,3,FALSE),0)</f>
        <v>64</v>
      </c>
      <c r="G99" s="82">
        <f>IFERROR(VLOOKUP($B99,[1]DEN4B!$G$3:$J$165,2,FALSE),0)</f>
        <v>65</v>
      </c>
      <c r="H99" s="105">
        <f>IFERROR(VLOOKUP($B99,[1]DEN4B!$G$3:$J$165,3,FALSE),0)</f>
        <v>67</v>
      </c>
    </row>
    <row r="100" spans="1:8" x14ac:dyDescent="0.25">
      <c r="A100" s="2" t="s">
        <v>111</v>
      </c>
      <c r="B100" s="2" t="s">
        <v>117</v>
      </c>
      <c r="C100" s="4"/>
      <c r="D100" s="122"/>
      <c r="E100" s="82">
        <f>IFERROR(VLOOKUP($B100,[1]NUM4B!$G$3:$J$165,2,FALSE),0)</f>
        <v>32</v>
      </c>
      <c r="F100" s="105">
        <f>IFERROR(VLOOKUP($B100,[1]NUM4B!$G$3:$J$165,3,FALSE),0)</f>
        <v>31</v>
      </c>
      <c r="G100" s="82">
        <f>IFERROR(VLOOKUP($B100,[1]DEN4B!$G$3:$J$165,2,FALSE),0)</f>
        <v>33</v>
      </c>
      <c r="H100" s="105">
        <f>IFERROR(VLOOKUP($B100,[1]DEN4B!$G$3:$J$165,3,FALSE),0)</f>
        <v>33</v>
      </c>
    </row>
    <row r="101" spans="1:8" x14ac:dyDescent="0.25">
      <c r="A101" s="2" t="s">
        <v>111</v>
      </c>
      <c r="B101" s="2" t="s">
        <v>118</v>
      </c>
      <c r="C101" s="4"/>
      <c r="D101" s="122"/>
      <c r="E101" s="82">
        <f>IFERROR(VLOOKUP($B101,[1]NUM4B!$G$3:$J$165,2,FALSE),0)</f>
        <v>127</v>
      </c>
      <c r="F101" s="105">
        <f>IFERROR(VLOOKUP($B101,[1]NUM4B!$G$3:$J$165,3,FALSE),0)</f>
        <v>137</v>
      </c>
      <c r="G101" s="82">
        <f>IFERROR(VLOOKUP($B101,[1]DEN4B!$G$3:$J$165,2,FALSE),0)</f>
        <v>139</v>
      </c>
      <c r="H101" s="105">
        <f>IFERROR(VLOOKUP($B101,[1]DEN4B!$G$3:$J$165,3,FALSE),0)</f>
        <v>149</v>
      </c>
    </row>
    <row r="102" spans="1:8" x14ac:dyDescent="0.25">
      <c r="A102" s="2" t="s">
        <v>111</v>
      </c>
      <c r="B102" s="2" t="s">
        <v>119</v>
      </c>
      <c r="C102" s="4"/>
      <c r="D102" s="122"/>
      <c r="E102" s="82">
        <f>IFERROR(VLOOKUP($B102,[1]NUM4B!$G$3:$J$165,2,FALSE),0)</f>
        <v>137</v>
      </c>
      <c r="F102" s="105">
        <f>IFERROR(VLOOKUP($B102,[1]NUM4B!$G$3:$J$165,3,FALSE),0)</f>
        <v>146</v>
      </c>
      <c r="G102" s="82">
        <f>IFERROR(VLOOKUP($B102,[1]DEN4B!$G$3:$J$165,2,FALSE),0)</f>
        <v>155</v>
      </c>
      <c r="H102" s="105">
        <f>IFERROR(VLOOKUP($B102,[1]DEN4B!$G$3:$J$165,3,FALSE),0)</f>
        <v>166</v>
      </c>
    </row>
    <row r="103" spans="1:8" x14ac:dyDescent="0.25">
      <c r="A103" s="2" t="s">
        <v>111</v>
      </c>
      <c r="B103" s="2" t="s">
        <v>120</v>
      </c>
      <c r="C103" s="4"/>
      <c r="D103" s="122"/>
      <c r="E103" s="82">
        <f>IFERROR(VLOOKUP($B103,[1]NUM4B!$G$3:$J$165,2,FALSE),0)</f>
        <v>0</v>
      </c>
      <c r="F103" s="105">
        <f>IFERROR(VLOOKUP($B103,[1]NUM4B!$G$3:$J$165,3,FALSE),0)</f>
        <v>22</v>
      </c>
      <c r="G103" s="82">
        <f>IFERROR(VLOOKUP($B103,[1]DEN4B!$G$3:$J$165,2,FALSE),0)</f>
        <v>0</v>
      </c>
      <c r="H103" s="105">
        <f>IFERROR(VLOOKUP($B103,[1]DEN4B!$G$3:$J$165,3,FALSE),0)</f>
        <v>24</v>
      </c>
    </row>
    <row r="104" spans="1:8" x14ac:dyDescent="0.25">
      <c r="A104" s="2" t="s">
        <v>111</v>
      </c>
      <c r="B104" s="2" t="s">
        <v>121</v>
      </c>
      <c r="C104" s="4"/>
      <c r="D104" s="122"/>
      <c r="E104" s="82">
        <f>IFERROR(VLOOKUP($B104,[1]NUM4B!$G$3:$J$165,2,FALSE),0)</f>
        <v>0</v>
      </c>
      <c r="F104" s="105">
        <f>IFERROR(VLOOKUP($B104,[1]NUM4B!$G$3:$J$165,3,FALSE),0)</f>
        <v>85</v>
      </c>
      <c r="G104" s="82">
        <f>IFERROR(VLOOKUP($B104,[1]DEN4B!$G$3:$J$165,2,FALSE),0)</f>
        <v>0</v>
      </c>
      <c r="H104" s="105">
        <f>IFERROR(VLOOKUP($B104,[1]DEN4B!$G$3:$J$165,3,FALSE),0)</f>
        <v>107</v>
      </c>
    </row>
    <row r="105" spans="1:8" ht="16.5" customHeight="1" x14ac:dyDescent="0.25">
      <c r="A105" s="137" t="s">
        <v>236</v>
      </c>
      <c r="B105" s="138"/>
      <c r="C105" s="57">
        <f>D105/'Metas Muni'!M13</f>
        <v>1.0470974166715483</v>
      </c>
      <c r="D105" s="58">
        <f>F105/H105</f>
        <v>0.90050377833753148</v>
      </c>
      <c r="E105" s="101">
        <f>SUM(E95:E104)</f>
        <v>537</v>
      </c>
      <c r="F105" s="101">
        <f>SUM(F95:F104)</f>
        <v>715</v>
      </c>
      <c r="G105" s="101">
        <f>SUM(G95:G104)</f>
        <v>619</v>
      </c>
      <c r="H105" s="101">
        <f>SUM(H95:H104)</f>
        <v>794</v>
      </c>
    </row>
    <row r="106" spans="1:8" x14ac:dyDescent="0.25">
      <c r="A106" s="2" t="s">
        <v>123</v>
      </c>
      <c r="B106" s="2" t="s">
        <v>124</v>
      </c>
      <c r="C106" s="4"/>
      <c r="D106" s="122"/>
      <c r="E106" s="82">
        <f>IFERROR(VLOOKUP($B106,[1]NUM4B!$G$3:$J$165,2,FALSE),0)</f>
        <v>227</v>
      </c>
      <c r="F106" s="105">
        <f>IFERROR(VLOOKUP($B106,[1]NUM4B!$G$3:$J$165,3,FALSE),0)</f>
        <v>271</v>
      </c>
      <c r="G106" s="82">
        <f>IFERROR(VLOOKUP($B106,[1]DEN4B!$G$3:$J$165,2,FALSE),0)</f>
        <v>326</v>
      </c>
      <c r="H106" s="105">
        <f>IFERROR(VLOOKUP($B106,[1]DEN4B!$G$3:$J$165,3,FALSE),0)</f>
        <v>337</v>
      </c>
    </row>
    <row r="107" spans="1:8" x14ac:dyDescent="0.25">
      <c r="A107" s="2" t="s">
        <v>123</v>
      </c>
      <c r="B107" s="2" t="s">
        <v>125</v>
      </c>
      <c r="C107" s="4"/>
      <c r="D107" s="122"/>
      <c r="E107" s="82">
        <f>IFERROR(VLOOKUP($B107,[1]NUM4B!$G$3:$J$165,2,FALSE),0)</f>
        <v>1139</v>
      </c>
      <c r="F107" s="105">
        <f>IFERROR(VLOOKUP($B107,[1]NUM4B!$G$3:$J$165,3,FALSE),0)</f>
        <v>1142</v>
      </c>
      <c r="G107" s="82">
        <f>IFERROR(VLOOKUP($B107,[1]DEN4B!$G$3:$J$165,2,FALSE),0)</f>
        <v>1422</v>
      </c>
      <c r="H107" s="105">
        <f>IFERROR(VLOOKUP($B107,[1]DEN4B!$G$3:$J$165,3,FALSE),0)</f>
        <v>1470</v>
      </c>
    </row>
    <row r="108" spans="1:8" x14ac:dyDescent="0.25">
      <c r="A108" s="2" t="s">
        <v>123</v>
      </c>
      <c r="B108" s="2" t="s">
        <v>126</v>
      </c>
      <c r="C108" s="4"/>
      <c r="D108" s="122"/>
      <c r="E108" s="82">
        <f>IFERROR(VLOOKUP($B108,[1]NUM4B!$G$3:$J$165,2,FALSE),0)</f>
        <v>1338</v>
      </c>
      <c r="F108" s="105">
        <f>IFERROR(VLOOKUP($B108,[1]NUM4B!$G$3:$J$165,3,FALSE),0)</f>
        <v>1499</v>
      </c>
      <c r="G108" s="82">
        <f>IFERROR(VLOOKUP($B108,[1]DEN4B!$G$3:$J$165,2,FALSE),0)</f>
        <v>1969</v>
      </c>
      <c r="H108" s="105">
        <f>IFERROR(VLOOKUP($B108,[1]DEN4B!$G$3:$J$165,3,FALSE),0)</f>
        <v>2019</v>
      </c>
    </row>
    <row r="109" spans="1:8" x14ac:dyDescent="0.25">
      <c r="A109" s="2" t="s">
        <v>123</v>
      </c>
      <c r="B109" s="2" t="s">
        <v>127</v>
      </c>
      <c r="C109" s="4"/>
      <c r="D109" s="122"/>
      <c r="E109" s="82">
        <f>IFERROR(VLOOKUP($B109,[1]NUM4B!$G$3:$J$165,2,FALSE),0)</f>
        <v>255</v>
      </c>
      <c r="F109" s="105">
        <f>IFERROR(VLOOKUP($B109,[1]NUM4B!$G$3:$J$165,3,FALSE),0)</f>
        <v>254</v>
      </c>
      <c r="G109" s="82">
        <f>IFERROR(VLOOKUP($B109,[1]DEN4B!$G$3:$J$165,2,FALSE),0)</f>
        <v>342</v>
      </c>
      <c r="H109" s="105">
        <f>IFERROR(VLOOKUP($B109,[1]DEN4B!$G$3:$J$165,3,FALSE),0)</f>
        <v>343</v>
      </c>
    </row>
    <row r="110" spans="1:8" x14ac:dyDescent="0.25">
      <c r="A110" s="2" t="s">
        <v>123</v>
      </c>
      <c r="B110" s="2" t="s">
        <v>128</v>
      </c>
      <c r="C110" s="4"/>
      <c r="D110" s="122"/>
      <c r="E110" s="82">
        <f>IFERROR(VLOOKUP($B110,[1]NUM4B!$G$3:$J$165,2,FALSE),0)</f>
        <v>80</v>
      </c>
      <c r="F110" s="105">
        <f>IFERROR(VLOOKUP($B110,[1]NUM4B!$G$3:$J$165,3,FALSE),0)</f>
        <v>78</v>
      </c>
      <c r="G110" s="82">
        <f>IFERROR(VLOOKUP($B110,[1]DEN4B!$G$3:$J$165,2,FALSE),0)</f>
        <v>104</v>
      </c>
      <c r="H110" s="105">
        <f>IFERROR(VLOOKUP($B110,[1]DEN4B!$G$3:$J$165,3,FALSE),0)</f>
        <v>89</v>
      </c>
    </row>
    <row r="111" spans="1:8" x14ac:dyDescent="0.25">
      <c r="A111" s="2" t="s">
        <v>123</v>
      </c>
      <c r="B111" s="2" t="s">
        <v>129</v>
      </c>
      <c r="C111" s="4"/>
      <c r="D111" s="122"/>
      <c r="E111" s="82">
        <f>IFERROR(VLOOKUP($B111,[1]NUM4B!$G$3:$J$165,2,FALSE),0)</f>
        <v>80</v>
      </c>
      <c r="F111" s="105">
        <f>IFERROR(VLOOKUP($B111,[1]NUM4B!$G$3:$J$165,3,FALSE),0)</f>
        <v>68</v>
      </c>
      <c r="G111" s="82">
        <f>IFERROR(VLOOKUP($B111,[1]DEN4B!$G$3:$J$165,2,FALSE),0)</f>
        <v>90</v>
      </c>
      <c r="H111" s="105">
        <f>IFERROR(VLOOKUP($B111,[1]DEN4B!$G$3:$J$165,3,FALSE),0)</f>
        <v>92</v>
      </c>
    </row>
    <row r="112" spans="1:8" x14ac:dyDescent="0.25">
      <c r="A112" s="2" t="s">
        <v>123</v>
      </c>
      <c r="B112" s="2" t="s">
        <v>130</v>
      </c>
      <c r="C112" s="4"/>
      <c r="D112" s="122"/>
      <c r="E112" s="82">
        <f>IFERROR(VLOOKUP($B112,[1]NUM4B!$G$3:$J$165,2,FALSE),0)</f>
        <v>16</v>
      </c>
      <c r="F112" s="105">
        <f>IFERROR(VLOOKUP($B112,[1]NUM4B!$G$3:$J$165,3,FALSE),0)</f>
        <v>27</v>
      </c>
      <c r="G112" s="82">
        <f>IFERROR(VLOOKUP($B112,[1]DEN4B!$G$3:$J$165,2,FALSE),0)</f>
        <v>32</v>
      </c>
      <c r="H112" s="105">
        <f>IFERROR(VLOOKUP($B112,[1]DEN4B!$G$3:$J$165,3,FALSE),0)</f>
        <v>34</v>
      </c>
    </row>
    <row r="113" spans="1:8" x14ac:dyDescent="0.25">
      <c r="A113" s="2" t="s">
        <v>123</v>
      </c>
      <c r="B113" s="2" t="s">
        <v>131</v>
      </c>
      <c r="C113" s="4"/>
      <c r="D113" s="122"/>
      <c r="E113" s="82">
        <f>IFERROR(VLOOKUP($B113,[1]NUM4B!$G$3:$J$165,2,FALSE),0)</f>
        <v>35</v>
      </c>
      <c r="F113" s="105">
        <f>IFERROR(VLOOKUP($B113,[1]NUM4B!$G$3:$J$165,3,FALSE),0)</f>
        <v>38</v>
      </c>
      <c r="G113" s="82">
        <f>IFERROR(VLOOKUP($B113,[1]DEN4B!$G$3:$J$165,2,FALSE),0)</f>
        <v>41</v>
      </c>
      <c r="H113" s="105">
        <f>IFERROR(VLOOKUP($B113,[1]DEN4B!$G$3:$J$165,3,FALSE),0)</f>
        <v>41</v>
      </c>
    </row>
    <row r="114" spans="1:8" x14ac:dyDescent="0.25">
      <c r="A114" s="2" t="s">
        <v>123</v>
      </c>
      <c r="B114" s="2" t="s">
        <v>132</v>
      </c>
      <c r="C114" s="4"/>
      <c r="D114" s="122"/>
      <c r="E114" s="82">
        <f>IFERROR(VLOOKUP($B114,[1]NUM4B!$G$3:$J$165,2,FALSE),0)</f>
        <v>0</v>
      </c>
      <c r="F114" s="105">
        <f>IFERROR(VLOOKUP($B114,[1]NUM4B!$G$3:$J$165,3,FALSE),0)</f>
        <v>0</v>
      </c>
      <c r="G114" s="82">
        <f>IFERROR(VLOOKUP($B114,[1]DEN4B!$G$3:$J$165,2,FALSE),0)</f>
        <v>0</v>
      </c>
      <c r="H114" s="105">
        <f>IFERROR(VLOOKUP($B114,[1]DEN4B!$G$3:$J$165,3,FALSE),0)</f>
        <v>0</v>
      </c>
    </row>
    <row r="115" spans="1:8" x14ac:dyDescent="0.25">
      <c r="A115" s="2" t="s">
        <v>123</v>
      </c>
      <c r="B115" s="2" t="s">
        <v>133</v>
      </c>
      <c r="C115" s="4"/>
      <c r="D115" s="122"/>
      <c r="E115" s="82">
        <f>IFERROR(VLOOKUP($B115,[1]NUM4B!$G$3:$J$165,2,FALSE),0)</f>
        <v>19</v>
      </c>
      <c r="F115" s="105">
        <f>IFERROR(VLOOKUP($B115,[1]NUM4B!$G$3:$J$165,3,FALSE),0)</f>
        <v>18</v>
      </c>
      <c r="G115" s="82">
        <f>IFERROR(VLOOKUP($B115,[1]DEN4B!$G$3:$J$165,2,FALSE),0)</f>
        <v>21</v>
      </c>
      <c r="H115" s="105">
        <f>IFERROR(VLOOKUP($B115,[1]DEN4B!$G$3:$J$165,3,FALSE),0)</f>
        <v>20</v>
      </c>
    </row>
    <row r="116" spans="1:8" x14ac:dyDescent="0.25">
      <c r="A116" s="2" t="s">
        <v>123</v>
      </c>
      <c r="B116" s="2" t="s">
        <v>134</v>
      </c>
      <c r="C116" s="4"/>
      <c r="D116" s="122"/>
      <c r="E116" s="82">
        <f>IFERROR(VLOOKUP($B116,[1]NUM4B!$G$3:$J$165,2,FALSE),0)</f>
        <v>32</v>
      </c>
      <c r="F116" s="105">
        <f>IFERROR(VLOOKUP($B116,[1]NUM4B!$G$3:$J$165,3,FALSE),0)</f>
        <v>39</v>
      </c>
      <c r="G116" s="82">
        <f>IFERROR(VLOOKUP($B116,[1]DEN4B!$G$3:$J$165,2,FALSE),0)</f>
        <v>40</v>
      </c>
      <c r="H116" s="105">
        <f>IFERROR(VLOOKUP($B116,[1]DEN4B!$G$3:$J$165,3,FALSE),0)</f>
        <v>39</v>
      </c>
    </row>
    <row r="117" spans="1:8" x14ac:dyDescent="0.25">
      <c r="A117" s="2" t="s">
        <v>123</v>
      </c>
      <c r="B117" s="2" t="s">
        <v>135</v>
      </c>
      <c r="C117" s="4"/>
      <c r="D117" s="122"/>
      <c r="E117" s="82">
        <f>IFERROR(VLOOKUP($B117,[1]NUM4B!$G$3:$J$165,2,FALSE),0)</f>
        <v>13</v>
      </c>
      <c r="F117" s="105">
        <f>IFERROR(VLOOKUP($B117,[1]NUM4B!$G$3:$J$165,3,FALSE),0)</f>
        <v>14</v>
      </c>
      <c r="G117" s="82">
        <f>IFERROR(VLOOKUP($B117,[1]DEN4B!$G$3:$J$165,2,FALSE),0)</f>
        <v>16</v>
      </c>
      <c r="H117" s="105">
        <f>IFERROR(VLOOKUP($B117,[1]DEN4B!$G$3:$J$165,3,FALSE),0)</f>
        <v>15</v>
      </c>
    </row>
    <row r="118" spans="1:8" x14ac:dyDescent="0.25">
      <c r="A118" s="2" t="s">
        <v>123</v>
      </c>
      <c r="B118" s="2" t="s">
        <v>136</v>
      </c>
      <c r="C118" s="4"/>
      <c r="D118" s="122"/>
      <c r="E118" s="82">
        <f>IFERROR(VLOOKUP($B118,[1]NUM4B!$G$3:$J$165,2,FALSE),0)</f>
        <v>86</v>
      </c>
      <c r="F118" s="105">
        <f>IFERROR(VLOOKUP($B118,[1]NUM4B!$G$3:$J$165,3,FALSE),0)</f>
        <v>83</v>
      </c>
      <c r="G118" s="82">
        <f>IFERROR(VLOOKUP($B118,[1]DEN4B!$G$3:$J$165,2,FALSE),0)</f>
        <v>98</v>
      </c>
      <c r="H118" s="105">
        <f>IFERROR(VLOOKUP($B118,[1]DEN4B!$G$3:$J$165,3,FALSE),0)</f>
        <v>98</v>
      </c>
    </row>
    <row r="119" spans="1:8" x14ac:dyDescent="0.25">
      <c r="A119" s="2" t="s">
        <v>123</v>
      </c>
      <c r="B119" s="2" t="s">
        <v>137</v>
      </c>
      <c r="C119" s="4"/>
      <c r="D119" s="122"/>
      <c r="E119" s="82">
        <f>IFERROR(VLOOKUP($B119,[1]NUM4B!$G$3:$J$165,2,FALSE),0)</f>
        <v>63</v>
      </c>
      <c r="F119" s="105">
        <f>IFERROR(VLOOKUP($B119,[1]NUM4B!$G$3:$J$165,3,FALSE),0)</f>
        <v>79</v>
      </c>
      <c r="G119" s="82">
        <f>IFERROR(VLOOKUP($B119,[1]DEN4B!$G$3:$J$165,2,FALSE),0)</f>
        <v>92</v>
      </c>
      <c r="H119" s="105">
        <f>IFERROR(VLOOKUP($B119,[1]DEN4B!$G$3:$J$165,3,FALSE),0)</f>
        <v>93</v>
      </c>
    </row>
    <row r="120" spans="1:8" x14ac:dyDescent="0.25">
      <c r="A120" s="2" t="s">
        <v>123</v>
      </c>
      <c r="B120" s="2" t="s">
        <v>138</v>
      </c>
      <c r="C120" s="4"/>
      <c r="D120" s="122"/>
      <c r="E120" s="82">
        <f>IFERROR(VLOOKUP($B120,[1]NUM4B!$G$3:$J$165,2,FALSE),0)</f>
        <v>246</v>
      </c>
      <c r="F120" s="105">
        <f>IFERROR(VLOOKUP($B120,[1]NUM4B!$G$3:$J$165,3,FALSE),0)</f>
        <v>253</v>
      </c>
      <c r="G120" s="82">
        <f>IFERROR(VLOOKUP($B120,[1]DEN4B!$G$3:$J$165,2,FALSE),0)</f>
        <v>333</v>
      </c>
      <c r="H120" s="105">
        <f>IFERROR(VLOOKUP($B120,[1]DEN4B!$G$3:$J$165,3,FALSE),0)</f>
        <v>336</v>
      </c>
    </row>
    <row r="121" spans="1:8" x14ac:dyDescent="0.25">
      <c r="A121" s="2" t="s">
        <v>123</v>
      </c>
      <c r="B121" s="2" t="s">
        <v>139</v>
      </c>
      <c r="C121" s="4"/>
      <c r="D121" s="122"/>
      <c r="E121" s="82">
        <f>IFERROR(VLOOKUP($B121,[1]NUM4B!$G$3:$J$165,2,FALSE),0)</f>
        <v>178</v>
      </c>
      <c r="F121" s="105">
        <f>IFERROR(VLOOKUP($B121,[1]NUM4B!$G$3:$J$165,3,FALSE),0)</f>
        <v>246</v>
      </c>
      <c r="G121" s="82">
        <f>IFERROR(VLOOKUP($B121,[1]DEN4B!$G$3:$J$165,2,FALSE),0)</f>
        <v>318</v>
      </c>
      <c r="H121" s="105">
        <f>IFERROR(VLOOKUP($B121,[1]DEN4B!$G$3:$J$165,3,FALSE),0)</f>
        <v>321</v>
      </c>
    </row>
    <row r="122" spans="1:8" x14ac:dyDescent="0.25">
      <c r="A122" s="11" t="s">
        <v>123</v>
      </c>
      <c r="B122" s="3" t="s">
        <v>140</v>
      </c>
      <c r="C122" s="4"/>
      <c r="D122" s="122"/>
      <c r="E122" s="82">
        <f>IFERROR(VLOOKUP($B122,[1]NUM4B!$G$3:$J$165,2,FALSE),0)</f>
        <v>96</v>
      </c>
      <c r="F122" s="105">
        <f>IFERROR(VLOOKUP($B122,[1]NUM4B!$G$3:$J$165,3,FALSE),0)</f>
        <v>134</v>
      </c>
      <c r="G122" s="82">
        <f>IFERROR(VLOOKUP($B122,[1]DEN4B!$G$3:$J$165,2,FALSE),0)</f>
        <v>133</v>
      </c>
      <c r="H122" s="105">
        <f>IFERROR(VLOOKUP($B122,[1]DEN4B!$G$3:$J$165,3,FALSE),0)</f>
        <v>148</v>
      </c>
    </row>
    <row r="123" spans="1:8" x14ac:dyDescent="0.25">
      <c r="A123" s="11" t="s">
        <v>123</v>
      </c>
      <c r="B123" s="3" t="s">
        <v>141</v>
      </c>
      <c r="C123" s="4"/>
      <c r="D123" s="122"/>
      <c r="E123" s="82">
        <f>IFERROR(VLOOKUP($B123,[1]NUM4B!$G$3:$J$165,2,FALSE),0)</f>
        <v>55</v>
      </c>
      <c r="F123" s="105">
        <f>IFERROR(VLOOKUP($B123,[1]NUM4B!$G$3:$J$165,3,FALSE),0)</f>
        <v>121</v>
      </c>
      <c r="G123" s="82">
        <f>IFERROR(VLOOKUP($B123,[1]DEN4B!$G$3:$J$165,2,FALSE),0)</f>
        <v>160</v>
      </c>
      <c r="H123" s="105">
        <f>IFERROR(VLOOKUP($B123,[1]DEN4B!$G$3:$J$165,3,FALSE),0)</f>
        <v>156</v>
      </c>
    </row>
    <row r="124" spans="1:8" ht="21.75" customHeight="1" x14ac:dyDescent="0.25">
      <c r="A124" s="137" t="s">
        <v>237</v>
      </c>
      <c r="B124" s="138"/>
      <c r="C124" s="57">
        <f>D124/'Metas Muni'!M14</f>
        <v>1.043584727888391</v>
      </c>
      <c r="D124" s="58">
        <f>F124/H124</f>
        <v>0.77225269863740931</v>
      </c>
      <c r="E124" s="101">
        <f>SUM(E106:E123)</f>
        <v>3958</v>
      </c>
      <c r="F124" s="101">
        <f>SUM(F106:F123)</f>
        <v>4364</v>
      </c>
      <c r="G124" s="101">
        <f t="shared" ref="G124" si="1">SUM(G106:G123)</f>
        <v>5537</v>
      </c>
      <c r="H124" s="101">
        <f>SUM(H106:H123)</f>
        <v>5651</v>
      </c>
    </row>
    <row r="125" spans="1:8" x14ac:dyDescent="0.25">
      <c r="A125" s="2" t="s">
        <v>143</v>
      </c>
      <c r="B125" s="2" t="s">
        <v>144</v>
      </c>
      <c r="C125" s="4"/>
      <c r="D125" s="122"/>
      <c r="E125" s="82">
        <f>IFERROR(VLOOKUP($B125,[1]NUM4B!$G$3:$J$165,2,FALSE),0)</f>
        <v>6</v>
      </c>
      <c r="F125" s="105">
        <f>IFERROR(VLOOKUP($B125,[1]NUM4B!$G$3:$J$165,3,FALSE),0)</f>
        <v>7</v>
      </c>
      <c r="G125" s="82">
        <f>IFERROR(VLOOKUP($B125,[1]DEN4B!$G$3:$J$165,2,FALSE),0)</f>
        <v>7</v>
      </c>
      <c r="H125" s="105">
        <f>IFERROR(VLOOKUP($B125,[1]DEN4B!$G$3:$J$165,3,FALSE),0)</f>
        <v>7</v>
      </c>
    </row>
    <row r="126" spans="1:8" x14ac:dyDescent="0.25">
      <c r="A126" s="2" t="s">
        <v>143</v>
      </c>
      <c r="B126" s="2" t="s">
        <v>145</v>
      </c>
      <c r="C126" s="4"/>
      <c r="D126" s="122"/>
      <c r="E126" s="82">
        <f>IFERROR(VLOOKUP($B126,[1]NUM4B!$G$3:$J$165,2,FALSE),0)</f>
        <v>16</v>
      </c>
      <c r="F126" s="105">
        <f>IFERROR(VLOOKUP($B126,[1]NUM4B!$G$3:$J$165,3,FALSE),0)</f>
        <v>38</v>
      </c>
      <c r="G126" s="82">
        <f>IFERROR(VLOOKUP($B126,[1]DEN4B!$G$3:$J$165,2,FALSE),0)</f>
        <v>42</v>
      </c>
      <c r="H126" s="105">
        <f>IFERROR(VLOOKUP($B126,[1]DEN4B!$G$3:$J$165,3,FALSE),0)</f>
        <v>38</v>
      </c>
    </row>
    <row r="127" spans="1:8" x14ac:dyDescent="0.25">
      <c r="A127" s="2" t="s">
        <v>143</v>
      </c>
      <c r="B127" s="2" t="s">
        <v>146</v>
      </c>
      <c r="C127" s="4"/>
      <c r="D127" s="122"/>
      <c r="E127" s="82">
        <f>IFERROR(VLOOKUP($B127,[1]NUM4B!$G$3:$J$165,2,FALSE),0)</f>
        <v>28</v>
      </c>
      <c r="F127" s="105">
        <f>IFERROR(VLOOKUP($B127,[1]NUM4B!$G$3:$J$165,3,FALSE),0)</f>
        <v>38</v>
      </c>
      <c r="G127" s="82">
        <f>IFERROR(VLOOKUP($B127,[1]DEN4B!$G$3:$J$165,2,FALSE),0)</f>
        <v>39</v>
      </c>
      <c r="H127" s="105">
        <f>IFERROR(VLOOKUP($B127,[1]DEN4B!$G$3:$J$165,3,FALSE),0)</f>
        <v>38</v>
      </c>
    </row>
    <row r="128" spans="1:8" x14ac:dyDescent="0.25">
      <c r="A128" s="2" t="s">
        <v>143</v>
      </c>
      <c r="B128" s="2" t="s">
        <v>147</v>
      </c>
      <c r="C128" s="4"/>
      <c r="D128" s="122"/>
      <c r="E128" s="82">
        <f>IFERROR(VLOOKUP($B128,[1]NUM4B!$G$3:$J$165,2,FALSE),0)</f>
        <v>18</v>
      </c>
      <c r="F128" s="105">
        <f>IFERROR(VLOOKUP($B128,[1]NUM4B!$G$3:$J$165,3,FALSE),0)</f>
        <v>31</v>
      </c>
      <c r="G128" s="82">
        <f>IFERROR(VLOOKUP($B128,[1]DEN4B!$G$3:$J$165,2,FALSE),0)</f>
        <v>29</v>
      </c>
      <c r="H128" s="105">
        <f>IFERROR(VLOOKUP($B128,[1]DEN4B!$G$3:$J$165,3,FALSE),0)</f>
        <v>34</v>
      </c>
    </row>
    <row r="129" spans="1:8" x14ac:dyDescent="0.25">
      <c r="A129" s="2" t="s">
        <v>143</v>
      </c>
      <c r="B129" s="2" t="s">
        <v>148</v>
      </c>
      <c r="C129" s="4"/>
      <c r="D129" s="122"/>
      <c r="E129" s="82">
        <f>IFERROR(VLOOKUP($B129,[1]NUM4B!$G$3:$J$165,2,FALSE),0)</f>
        <v>55</v>
      </c>
      <c r="F129" s="105">
        <f>IFERROR(VLOOKUP($B129,[1]NUM4B!$G$3:$J$165,3,FALSE),0)</f>
        <v>48</v>
      </c>
      <c r="G129" s="82">
        <f>IFERROR(VLOOKUP($B129,[1]DEN4B!$G$3:$J$165,2,FALSE),0)</f>
        <v>55</v>
      </c>
      <c r="H129" s="105">
        <f>IFERROR(VLOOKUP($B129,[1]DEN4B!$G$3:$J$165,3,FALSE),0)</f>
        <v>60</v>
      </c>
    </row>
    <row r="130" spans="1:8" x14ac:dyDescent="0.25">
      <c r="A130" s="2" t="s">
        <v>143</v>
      </c>
      <c r="B130" s="2" t="s">
        <v>149</v>
      </c>
      <c r="C130" s="4"/>
      <c r="D130" s="122"/>
      <c r="E130" s="82">
        <f>IFERROR(VLOOKUP($B130,[1]NUM4B!$G$3:$J$165,2,FALSE),0)</f>
        <v>14</v>
      </c>
      <c r="F130" s="105">
        <f>IFERROR(VLOOKUP($B130,[1]NUM4B!$G$3:$J$165,3,FALSE),0)</f>
        <v>13</v>
      </c>
      <c r="G130" s="82">
        <f>IFERROR(VLOOKUP($B130,[1]DEN4B!$G$3:$J$165,2,FALSE),0)</f>
        <v>14</v>
      </c>
      <c r="H130" s="105">
        <f>IFERROR(VLOOKUP($B130,[1]DEN4B!$G$3:$J$165,3,FALSE),0)</f>
        <v>17</v>
      </c>
    </row>
    <row r="131" spans="1:8" x14ac:dyDescent="0.25">
      <c r="A131" s="2" t="s">
        <v>143</v>
      </c>
      <c r="B131" s="2" t="s">
        <v>150</v>
      </c>
      <c r="C131" s="4"/>
      <c r="D131" s="122"/>
      <c r="E131" s="82">
        <f>IFERROR(VLOOKUP($B131,[1]NUM4B!$G$3:$J$165,2,FALSE),0)</f>
        <v>27</v>
      </c>
      <c r="F131" s="105">
        <f>IFERROR(VLOOKUP($B131,[1]NUM4B!$G$3:$J$165,3,FALSE),0)</f>
        <v>34</v>
      </c>
      <c r="G131" s="82">
        <f>IFERROR(VLOOKUP($B131,[1]DEN4B!$G$3:$J$165,2,FALSE),0)</f>
        <v>38</v>
      </c>
      <c r="H131" s="105">
        <f>IFERROR(VLOOKUP($B131,[1]DEN4B!$G$3:$J$165,3,FALSE),0)</f>
        <v>40</v>
      </c>
    </row>
    <row r="132" spans="1:8" x14ac:dyDescent="0.25">
      <c r="A132" s="2" t="s">
        <v>143</v>
      </c>
      <c r="B132" s="2" t="s">
        <v>151</v>
      </c>
      <c r="C132" s="4"/>
      <c r="D132" s="122"/>
      <c r="E132" s="82">
        <f>IFERROR(VLOOKUP($B132,[1]NUM4B!$G$3:$J$165,2,FALSE),0)</f>
        <v>58</v>
      </c>
      <c r="F132" s="105">
        <f>IFERROR(VLOOKUP($B132,[1]NUM4B!$G$3:$J$165,3,FALSE),0)</f>
        <v>58</v>
      </c>
      <c r="G132" s="82">
        <f>IFERROR(VLOOKUP($B132,[1]DEN4B!$G$3:$J$165,2,FALSE),0)</f>
        <v>61</v>
      </c>
      <c r="H132" s="105">
        <f>IFERROR(VLOOKUP($B132,[1]DEN4B!$G$3:$J$165,3,FALSE),0)</f>
        <v>59</v>
      </c>
    </row>
    <row r="133" spans="1:8" x14ac:dyDescent="0.25">
      <c r="A133" s="2" t="s">
        <v>143</v>
      </c>
      <c r="B133" s="2" t="s">
        <v>152</v>
      </c>
      <c r="C133" s="4"/>
      <c r="D133" s="122"/>
      <c r="E133" s="82">
        <f>IFERROR(VLOOKUP($B133,[1]NUM4B!$G$3:$J$165,2,FALSE),0)</f>
        <v>22</v>
      </c>
      <c r="F133" s="105">
        <f>IFERROR(VLOOKUP($B133,[1]NUM4B!$G$3:$J$165,3,FALSE),0)</f>
        <v>22</v>
      </c>
      <c r="G133" s="82">
        <f>IFERROR(VLOOKUP($B133,[1]DEN4B!$G$3:$J$165,2,FALSE),0)</f>
        <v>29</v>
      </c>
      <c r="H133" s="105">
        <f>IFERROR(VLOOKUP($B133,[1]DEN4B!$G$3:$J$165,3,FALSE),0)</f>
        <v>28</v>
      </c>
    </row>
    <row r="134" spans="1:8" x14ac:dyDescent="0.25">
      <c r="A134" s="2" t="s">
        <v>143</v>
      </c>
      <c r="B134" s="2" t="s">
        <v>153</v>
      </c>
      <c r="C134" s="4"/>
      <c r="D134" s="122"/>
      <c r="E134" s="82">
        <f>IFERROR(VLOOKUP($B134,[1]NUM4B!$G$3:$J$165,2,FALSE),0)</f>
        <v>16</v>
      </c>
      <c r="F134" s="105">
        <f>IFERROR(VLOOKUP($B134,[1]NUM4B!$G$3:$J$165,3,FALSE),0)</f>
        <v>17</v>
      </c>
      <c r="G134" s="82">
        <f>IFERROR(VLOOKUP($B134,[1]DEN4B!$G$3:$J$165,2,FALSE),0)</f>
        <v>18</v>
      </c>
      <c r="H134" s="105">
        <f>IFERROR(VLOOKUP($B134,[1]DEN4B!$G$3:$J$165,3,FALSE),0)</f>
        <v>17</v>
      </c>
    </row>
    <row r="135" spans="1:8" x14ac:dyDescent="0.25">
      <c r="A135" s="2" t="s">
        <v>143</v>
      </c>
      <c r="B135" s="2" t="s">
        <v>154</v>
      </c>
      <c r="C135" s="4"/>
      <c r="D135" s="122"/>
      <c r="E135" s="82">
        <f>IFERROR(VLOOKUP($B135,[1]NUM4B!$G$3:$J$165,2,FALSE),0)</f>
        <v>17</v>
      </c>
      <c r="F135" s="105">
        <f>IFERROR(VLOOKUP($B135,[1]NUM4B!$G$3:$J$165,3,FALSE),0)</f>
        <v>26</v>
      </c>
      <c r="G135" s="82">
        <f>IFERROR(VLOOKUP($B135,[1]DEN4B!$G$3:$J$165,2,FALSE),0)</f>
        <v>31</v>
      </c>
      <c r="H135" s="105">
        <f>IFERROR(VLOOKUP($B135,[1]DEN4B!$G$3:$J$165,3,FALSE),0)</f>
        <v>30</v>
      </c>
    </row>
    <row r="136" spans="1:8" x14ac:dyDescent="0.25">
      <c r="A136" s="2" t="s">
        <v>143</v>
      </c>
      <c r="B136" s="2" t="s">
        <v>155</v>
      </c>
      <c r="C136" s="4"/>
      <c r="D136" s="122"/>
      <c r="E136" s="82">
        <f>IFERROR(VLOOKUP($B136,[1]NUM4B!$G$3:$J$165,2,FALSE),0)</f>
        <v>4</v>
      </c>
      <c r="F136" s="105">
        <f>IFERROR(VLOOKUP($B136,[1]NUM4B!$G$3:$J$165,3,FALSE),0)</f>
        <v>6</v>
      </c>
      <c r="G136" s="82">
        <f>IFERROR(VLOOKUP($B136,[1]DEN4B!$G$3:$J$165,2,FALSE),0)</f>
        <v>5</v>
      </c>
      <c r="H136" s="105">
        <f>IFERROR(VLOOKUP($B136,[1]DEN4B!$G$3:$J$165,3,FALSE),0)</f>
        <v>6</v>
      </c>
    </row>
    <row r="137" spans="1:8" x14ac:dyDescent="0.25">
      <c r="A137" s="137" t="s">
        <v>238</v>
      </c>
      <c r="B137" s="138"/>
      <c r="C137" s="57">
        <f>D137/'Metas Muni'!M15</f>
        <v>1.1157324882815078</v>
      </c>
      <c r="D137" s="58">
        <f>F137/H137</f>
        <v>0.90374331550802134</v>
      </c>
      <c r="E137" s="101">
        <f>SUM(E125:E136)</f>
        <v>281</v>
      </c>
      <c r="F137" s="101">
        <f>SUM(F125:F136)</f>
        <v>338</v>
      </c>
      <c r="G137" s="101">
        <f>SUM(G125:G136)</f>
        <v>368</v>
      </c>
      <c r="H137" s="101">
        <f>SUM(H125:H136)</f>
        <v>374</v>
      </c>
    </row>
    <row r="138" spans="1:8" x14ac:dyDescent="0.25">
      <c r="A138" s="2" t="s">
        <v>157</v>
      </c>
      <c r="B138" s="2" t="s">
        <v>158</v>
      </c>
      <c r="C138" s="4"/>
      <c r="D138" s="122"/>
      <c r="E138" s="82">
        <f>IFERROR(VLOOKUP($B138,[1]NUM4B!$G$3:$J$165,2,FALSE),0)</f>
        <v>288</v>
      </c>
      <c r="F138" s="105">
        <f>IFERROR(VLOOKUP($B138,[1]NUM4B!$G$3:$J$165,3,FALSE),0)</f>
        <v>337</v>
      </c>
      <c r="G138" s="82">
        <f>IFERROR(VLOOKUP($B138,[1]DEN4B!$G$3:$J$165,2,FALSE),0)</f>
        <v>430</v>
      </c>
      <c r="H138" s="105">
        <f>IFERROR(VLOOKUP($B138,[1]DEN4B!$G$3:$J$165,3,FALSE),0)</f>
        <v>463</v>
      </c>
    </row>
    <row r="139" spans="1:8" x14ac:dyDescent="0.25">
      <c r="A139" s="2" t="s">
        <v>157</v>
      </c>
      <c r="B139" s="2" t="s">
        <v>159</v>
      </c>
      <c r="C139" s="4"/>
      <c r="D139" s="122"/>
      <c r="E139" s="82">
        <f>IFERROR(VLOOKUP($B139,[1]NUM4B!$G$3:$J$165,2,FALSE),0)</f>
        <v>132</v>
      </c>
      <c r="F139" s="105">
        <f>IFERROR(VLOOKUP($B139,[1]NUM4B!$G$3:$J$165,3,FALSE),0)</f>
        <v>93</v>
      </c>
      <c r="G139" s="82">
        <f>IFERROR(VLOOKUP($B139,[1]DEN4B!$G$3:$J$165,2,FALSE),0)</f>
        <v>207</v>
      </c>
      <c r="H139" s="105">
        <f>IFERROR(VLOOKUP($B139,[1]DEN4B!$G$3:$J$165,3,FALSE),0)</f>
        <v>207</v>
      </c>
    </row>
    <row r="140" spans="1:8" x14ac:dyDescent="0.25">
      <c r="A140" s="2" t="s">
        <v>157</v>
      </c>
      <c r="B140" s="2" t="s">
        <v>160</v>
      </c>
      <c r="C140" s="4"/>
      <c r="D140" s="122"/>
      <c r="E140" s="82">
        <f>IFERROR(VLOOKUP($B140,[1]NUM4B!$G$3:$J$165,2,FALSE),0)</f>
        <v>79</v>
      </c>
      <c r="F140" s="105">
        <f>IFERROR(VLOOKUP($B140,[1]NUM4B!$G$3:$J$165,3,FALSE),0)</f>
        <v>89</v>
      </c>
      <c r="G140" s="82">
        <f>IFERROR(VLOOKUP($B140,[1]DEN4B!$G$3:$J$165,2,FALSE),0)</f>
        <v>134</v>
      </c>
      <c r="H140" s="105">
        <f>IFERROR(VLOOKUP($B140,[1]DEN4B!$G$3:$J$165,3,FALSE),0)</f>
        <v>128</v>
      </c>
    </row>
    <row r="141" spans="1:8" x14ac:dyDescent="0.25">
      <c r="A141" s="2" t="s">
        <v>157</v>
      </c>
      <c r="B141" s="2" t="s">
        <v>161</v>
      </c>
      <c r="C141" s="4"/>
      <c r="D141" s="122"/>
      <c r="E141" s="82">
        <f>IFERROR(VLOOKUP($B141,[1]NUM4B!$G$3:$J$165,2,FALSE),0)</f>
        <v>151</v>
      </c>
      <c r="F141" s="105">
        <f>IFERROR(VLOOKUP($B141,[1]NUM4B!$G$3:$J$165,3,FALSE),0)</f>
        <v>354</v>
      </c>
      <c r="G141" s="82">
        <f>IFERROR(VLOOKUP($B141,[1]DEN4B!$G$3:$J$165,2,FALSE),0)</f>
        <v>458</v>
      </c>
      <c r="H141" s="105">
        <f>IFERROR(VLOOKUP($B141,[1]DEN4B!$G$3:$J$165,3,FALSE),0)</f>
        <v>478</v>
      </c>
    </row>
    <row r="142" spans="1:8" x14ac:dyDescent="0.25">
      <c r="A142" s="2" t="s">
        <v>157</v>
      </c>
      <c r="B142" s="2" t="s">
        <v>162</v>
      </c>
      <c r="C142" s="4"/>
      <c r="D142" s="122"/>
      <c r="E142" s="82">
        <f>IFERROR(VLOOKUP($B142,[1]NUM4B!$G$3:$J$165,2,FALSE),0)</f>
        <v>26</v>
      </c>
      <c r="F142" s="105">
        <f>IFERROR(VLOOKUP($B142,[1]NUM4B!$G$3:$J$165,3,FALSE),0)</f>
        <v>32</v>
      </c>
      <c r="G142" s="82">
        <f>IFERROR(VLOOKUP($B142,[1]DEN4B!$G$3:$J$165,2,FALSE),0)</f>
        <v>31</v>
      </c>
      <c r="H142" s="105">
        <f>IFERROR(VLOOKUP($B142,[1]DEN4B!$G$3:$J$165,3,FALSE),0)</f>
        <v>34</v>
      </c>
    </row>
    <row r="143" spans="1:8" x14ac:dyDescent="0.25">
      <c r="A143" s="2" t="s">
        <v>157</v>
      </c>
      <c r="B143" s="2" t="s">
        <v>163</v>
      </c>
      <c r="C143" s="4"/>
      <c r="D143" s="122"/>
      <c r="E143" s="82">
        <f>IFERROR(VLOOKUP($B143,[1]NUM4B!$G$3:$J$165,2,FALSE),0)</f>
        <v>28</v>
      </c>
      <c r="F143" s="105">
        <f>IFERROR(VLOOKUP($B143,[1]NUM4B!$G$3:$J$165,3,FALSE),0)</f>
        <v>35</v>
      </c>
      <c r="G143" s="82">
        <f>IFERROR(VLOOKUP($B143,[1]DEN4B!$G$3:$J$165,2,FALSE),0)</f>
        <v>34</v>
      </c>
      <c r="H143" s="105">
        <f>IFERROR(VLOOKUP($B143,[1]DEN4B!$G$3:$J$165,3,FALSE),0)</f>
        <v>37</v>
      </c>
    </row>
    <row r="144" spans="1:8" x14ac:dyDescent="0.25">
      <c r="A144" s="2" t="s">
        <v>157</v>
      </c>
      <c r="B144" s="2" t="s">
        <v>164</v>
      </c>
      <c r="C144" s="4"/>
      <c r="D144" s="122"/>
      <c r="E144" s="82">
        <f>IFERROR(VLOOKUP($B144,[1]NUM4B!$G$3:$J$165,2,FALSE),0)</f>
        <v>32</v>
      </c>
      <c r="F144" s="105">
        <f>IFERROR(VLOOKUP($B144,[1]NUM4B!$G$3:$J$165,3,FALSE),0)</f>
        <v>48</v>
      </c>
      <c r="G144" s="82">
        <f>IFERROR(VLOOKUP($B144,[1]DEN4B!$G$3:$J$165,2,FALSE),0)</f>
        <v>55</v>
      </c>
      <c r="H144" s="105">
        <f>IFERROR(VLOOKUP($B144,[1]DEN4B!$G$3:$J$165,3,FALSE),0)</f>
        <v>60</v>
      </c>
    </row>
    <row r="145" spans="1:8" x14ac:dyDescent="0.25">
      <c r="A145" s="2" t="s">
        <v>157</v>
      </c>
      <c r="B145" s="2" t="s">
        <v>165</v>
      </c>
      <c r="C145" s="4"/>
      <c r="D145" s="122"/>
      <c r="E145" s="82">
        <f>IFERROR(VLOOKUP($B145,[1]NUM4B!$G$3:$J$165,2,FALSE),0)</f>
        <v>22</v>
      </c>
      <c r="F145" s="105">
        <f>IFERROR(VLOOKUP($B145,[1]NUM4B!$G$3:$J$165,3,FALSE),0)</f>
        <v>22</v>
      </c>
      <c r="G145" s="82">
        <f>IFERROR(VLOOKUP($B145,[1]DEN4B!$G$3:$J$165,2,FALSE),0)</f>
        <v>24</v>
      </c>
      <c r="H145" s="105">
        <f>IFERROR(VLOOKUP($B145,[1]DEN4B!$G$3:$J$165,3,FALSE),0)</f>
        <v>23</v>
      </c>
    </row>
    <row r="146" spans="1:8" x14ac:dyDescent="0.25">
      <c r="A146" s="2" t="s">
        <v>157</v>
      </c>
      <c r="B146" s="2" t="s">
        <v>166</v>
      </c>
      <c r="C146" s="4"/>
      <c r="D146" s="122"/>
      <c r="E146" s="82">
        <f>IFERROR(VLOOKUP($B146,[1]NUM4B!$G$3:$J$165,2,FALSE),0)</f>
        <v>30</v>
      </c>
      <c r="F146" s="105">
        <f>IFERROR(VLOOKUP($B146,[1]NUM4B!$G$3:$J$165,3,FALSE),0)</f>
        <v>37</v>
      </c>
      <c r="G146" s="82">
        <f>IFERROR(VLOOKUP($B146,[1]DEN4B!$G$3:$J$165,2,FALSE),0)</f>
        <v>40</v>
      </c>
      <c r="H146" s="105">
        <f>IFERROR(VLOOKUP($B146,[1]DEN4B!$G$3:$J$165,3,FALSE),0)</f>
        <v>42</v>
      </c>
    </row>
    <row r="147" spans="1:8" x14ac:dyDescent="0.25">
      <c r="A147" s="2" t="s">
        <v>157</v>
      </c>
      <c r="B147" s="2" t="s">
        <v>167</v>
      </c>
      <c r="C147" s="4"/>
      <c r="D147" s="122"/>
      <c r="E147" s="82">
        <f>IFERROR(VLOOKUP($B147,[1]NUM4B!$G$3:$J$165,2,FALSE),0)</f>
        <v>66</v>
      </c>
      <c r="F147" s="105">
        <f>IFERROR(VLOOKUP($B147,[1]NUM4B!$G$3:$J$165,3,FALSE),0)</f>
        <v>66</v>
      </c>
      <c r="G147" s="82">
        <f>IFERROR(VLOOKUP($B147,[1]DEN4B!$G$3:$J$165,2,FALSE),0)</f>
        <v>68</v>
      </c>
      <c r="H147" s="105">
        <f>IFERROR(VLOOKUP($B147,[1]DEN4B!$G$3:$J$165,3,FALSE),0)</f>
        <v>67</v>
      </c>
    </row>
    <row r="148" spans="1:8" x14ac:dyDescent="0.25">
      <c r="A148" s="2" t="s">
        <v>157</v>
      </c>
      <c r="B148" s="2" t="s">
        <v>168</v>
      </c>
      <c r="C148" s="4"/>
      <c r="D148" s="122"/>
      <c r="E148" s="82">
        <f>IFERROR(VLOOKUP($B148,[1]NUM4B!$G$3:$J$165,2,FALSE),0)</f>
        <v>23</v>
      </c>
      <c r="F148" s="105">
        <f>IFERROR(VLOOKUP($B148,[1]NUM4B!$G$3:$J$165,3,FALSE),0)</f>
        <v>58</v>
      </c>
      <c r="G148" s="82">
        <f>IFERROR(VLOOKUP($B148,[1]DEN4B!$G$3:$J$165,2,FALSE),0)</f>
        <v>63</v>
      </c>
      <c r="H148" s="105">
        <f>IFERROR(VLOOKUP($B148,[1]DEN4B!$G$3:$J$165,3,FALSE),0)</f>
        <v>69</v>
      </c>
    </row>
    <row r="149" spans="1:8" x14ac:dyDescent="0.25">
      <c r="A149" s="2" t="s">
        <v>157</v>
      </c>
      <c r="B149" s="2" t="s">
        <v>169</v>
      </c>
      <c r="C149" s="4"/>
      <c r="D149" s="122"/>
      <c r="E149" s="82">
        <f>IFERROR(VLOOKUP($B149,[1]NUM4B!$G$3:$J$165,2,FALSE),0)</f>
        <v>0</v>
      </c>
      <c r="F149" s="105">
        <f>IFERROR(VLOOKUP($B149,[1]NUM4B!$G$3:$J$165,3,FALSE),0)</f>
        <v>15</v>
      </c>
      <c r="G149" s="82">
        <f>IFERROR(VLOOKUP($B149,[1]DEN4B!$G$3:$J$165,2,FALSE),0)</f>
        <v>23</v>
      </c>
      <c r="H149" s="105">
        <f>IFERROR(VLOOKUP($B149,[1]DEN4B!$G$3:$J$165,3,FALSE),0)</f>
        <v>21</v>
      </c>
    </row>
    <row r="150" spans="1:8" x14ac:dyDescent="0.25">
      <c r="A150" s="2" t="s">
        <v>157</v>
      </c>
      <c r="B150" s="2" t="s">
        <v>170</v>
      </c>
      <c r="C150" s="4"/>
      <c r="D150" s="122"/>
      <c r="E150" s="82">
        <f>IFERROR(VLOOKUP($B150,[1]NUM4B!$G$3:$J$165,2,FALSE),0)</f>
        <v>7</v>
      </c>
      <c r="F150" s="105">
        <f>IFERROR(VLOOKUP($B150,[1]NUM4B!$G$3:$J$165,3,FALSE),0)</f>
        <v>10</v>
      </c>
      <c r="G150" s="82">
        <f>IFERROR(VLOOKUP($B150,[1]DEN4B!$G$3:$J$165,2,FALSE),0)</f>
        <v>9</v>
      </c>
      <c r="H150" s="105">
        <f>IFERROR(VLOOKUP($B150,[1]DEN4B!$G$3:$J$165,3,FALSE),0)</f>
        <v>10</v>
      </c>
    </row>
    <row r="151" spans="1:8" x14ac:dyDescent="0.25">
      <c r="A151" s="137" t="s">
        <v>239</v>
      </c>
      <c r="B151" s="138"/>
      <c r="C151" s="57">
        <f>D151/'Metas Muni'!M16</f>
        <v>1.0424474854005055</v>
      </c>
      <c r="D151" s="58">
        <f>F151/H151</f>
        <v>0.72971323978035385</v>
      </c>
      <c r="E151" s="101">
        <f>SUM(E138:E150)</f>
        <v>884</v>
      </c>
      <c r="F151" s="101">
        <f>SUM(F138:F150)</f>
        <v>1196</v>
      </c>
      <c r="G151" s="101">
        <f>SUM(G138:G150)</f>
        <v>1576</v>
      </c>
      <c r="H151" s="101">
        <f>SUM(H138:H150)</f>
        <v>1639</v>
      </c>
    </row>
    <row r="152" spans="1:8" x14ac:dyDescent="0.25">
      <c r="A152" s="2" t="s">
        <v>172</v>
      </c>
      <c r="B152" s="2" t="s">
        <v>173</v>
      </c>
      <c r="C152" s="4"/>
      <c r="D152" s="122"/>
      <c r="E152" s="82">
        <f>IFERROR(VLOOKUP($B152,[1]NUM4B!$G$3:$J$165,2,FALSE),0)</f>
        <v>150</v>
      </c>
      <c r="F152" s="105">
        <f>IFERROR(VLOOKUP($B152,[1]NUM4B!$G$3:$J$165,3,FALSE),0)</f>
        <v>439</v>
      </c>
      <c r="G152" s="82">
        <f>IFERROR(VLOOKUP($B152,[1]DEN4B!$G$3:$J$165,2,FALSE),0)</f>
        <v>656</v>
      </c>
      <c r="H152" s="105">
        <f>IFERROR(VLOOKUP($B152,[1]DEN4B!$G$3:$J$165,3,FALSE),0)</f>
        <v>685</v>
      </c>
    </row>
    <row r="153" spans="1:8" x14ac:dyDescent="0.25">
      <c r="A153" s="2" t="s">
        <v>172</v>
      </c>
      <c r="B153" s="2" t="s">
        <v>174</v>
      </c>
      <c r="C153" s="4"/>
      <c r="D153" s="122"/>
      <c r="E153" s="82">
        <f>IFERROR(VLOOKUP($B153,[1]NUM4B!$G$3:$J$165,2,FALSE),0)</f>
        <v>10</v>
      </c>
      <c r="F153" s="105">
        <f>IFERROR(VLOOKUP($B153,[1]NUM4B!$G$3:$J$165,3,FALSE),0)</f>
        <v>12</v>
      </c>
      <c r="G153" s="82">
        <f>IFERROR(VLOOKUP($B153,[1]DEN4B!$G$3:$J$165,2,FALSE),0)</f>
        <v>27</v>
      </c>
      <c r="H153" s="105">
        <f>IFERROR(VLOOKUP($B153,[1]DEN4B!$G$3:$J$165,3,FALSE),0)</f>
        <v>29</v>
      </c>
    </row>
    <row r="154" spans="1:8" x14ac:dyDescent="0.25">
      <c r="A154" s="2" t="s">
        <v>172</v>
      </c>
      <c r="B154" s="2" t="s">
        <v>175</v>
      </c>
      <c r="C154" s="4"/>
      <c r="D154" s="122"/>
      <c r="E154" s="82">
        <f>IFERROR(VLOOKUP($B154,[1]NUM4B!$G$3:$J$165,2,FALSE),0)</f>
        <v>3</v>
      </c>
      <c r="F154" s="105">
        <f>IFERROR(VLOOKUP($B154,[1]NUM4B!$G$3:$J$165,3,FALSE),0)</f>
        <v>4</v>
      </c>
      <c r="G154" s="82">
        <f>IFERROR(VLOOKUP($B154,[1]DEN4B!$G$3:$J$165,2,FALSE),0)</f>
        <v>6</v>
      </c>
      <c r="H154" s="105">
        <f>IFERROR(VLOOKUP($B154,[1]DEN4B!$G$3:$J$165,3,FALSE),0)</f>
        <v>8</v>
      </c>
    </row>
    <row r="155" spans="1:8" x14ac:dyDescent="0.25">
      <c r="A155" s="2" t="s">
        <v>172</v>
      </c>
      <c r="B155" s="2" t="s">
        <v>176</v>
      </c>
      <c r="C155" s="4"/>
      <c r="D155" s="122"/>
      <c r="E155" s="82">
        <f>IFERROR(VLOOKUP($B155,[1]NUM4B!$G$3:$J$165,2,FALSE),0)</f>
        <v>13</v>
      </c>
      <c r="F155" s="105">
        <f>IFERROR(VLOOKUP($B155,[1]NUM4B!$G$3:$J$165,3,FALSE),0)</f>
        <v>15</v>
      </c>
      <c r="G155" s="82">
        <f>IFERROR(VLOOKUP($B155,[1]DEN4B!$G$3:$J$165,2,FALSE),0)</f>
        <v>24</v>
      </c>
      <c r="H155" s="105">
        <f>IFERROR(VLOOKUP($B155,[1]DEN4B!$G$3:$J$165,3,FALSE),0)</f>
        <v>23</v>
      </c>
    </row>
    <row r="156" spans="1:8" x14ac:dyDescent="0.25">
      <c r="A156" s="137" t="s">
        <v>240</v>
      </c>
      <c r="B156" s="138"/>
      <c r="C156" s="57">
        <f>D156/'Metas Muni'!M17</f>
        <v>0.90124640460210936</v>
      </c>
      <c r="D156" s="58">
        <f>F156/H156</f>
        <v>0.63087248322147649</v>
      </c>
      <c r="E156" s="101">
        <f>SUM(E152:E155)</f>
        <v>176</v>
      </c>
      <c r="F156" s="101">
        <f>SUM(F152:F155)</f>
        <v>470</v>
      </c>
      <c r="G156" s="101">
        <f>SUM(G152:G155)</f>
        <v>713</v>
      </c>
      <c r="H156" s="101">
        <f>SUM(H152:H155)</f>
        <v>745</v>
      </c>
    </row>
    <row r="157" spans="1:8" x14ac:dyDescent="0.25">
      <c r="A157" s="2" t="s">
        <v>178</v>
      </c>
      <c r="B157" s="2" t="s">
        <v>179</v>
      </c>
      <c r="C157" s="4"/>
      <c r="D157" s="122"/>
      <c r="E157" s="82">
        <f>IFERROR(VLOOKUP($B157,[1]NUM4B!$G$3:$J$165,2,FALSE),0)</f>
        <v>127</v>
      </c>
      <c r="F157" s="105">
        <f>IFERROR(VLOOKUP($B157,[1]NUM4B!$G$3:$J$165,3,FALSE),0)</f>
        <v>140</v>
      </c>
      <c r="G157" s="82">
        <f>IFERROR(VLOOKUP($B157,[1]DEN4B!$G$3:$J$165,2,FALSE),0)</f>
        <v>133</v>
      </c>
      <c r="H157" s="105">
        <f>IFERROR(VLOOKUP($B157,[1]DEN4B!$G$3:$J$165,3,FALSE),0)</f>
        <v>141</v>
      </c>
    </row>
    <row r="158" spans="1:8" x14ac:dyDescent="0.25">
      <c r="A158" s="2" t="s">
        <v>178</v>
      </c>
      <c r="B158" s="2" t="s">
        <v>180</v>
      </c>
      <c r="C158" s="4"/>
      <c r="D158" s="122"/>
      <c r="E158" s="82">
        <f>IFERROR(VLOOKUP($B158,[1]NUM4B!$G$3:$J$165,2,FALSE),0)</f>
        <v>19</v>
      </c>
      <c r="F158" s="105">
        <f>IFERROR(VLOOKUP($B158,[1]NUM4B!$G$3:$J$165,3,FALSE),0)</f>
        <v>20</v>
      </c>
      <c r="G158" s="82">
        <f>IFERROR(VLOOKUP($B158,[1]DEN4B!$G$3:$J$165,2,FALSE),0)</f>
        <v>21</v>
      </c>
      <c r="H158" s="105">
        <f>IFERROR(VLOOKUP($B158,[1]DEN4B!$G$3:$J$165,3,FALSE),0)</f>
        <v>22</v>
      </c>
    </row>
    <row r="159" spans="1:8" x14ac:dyDescent="0.25">
      <c r="A159" s="2" t="s">
        <v>178</v>
      </c>
      <c r="B159" s="2" t="s">
        <v>181</v>
      </c>
      <c r="C159" s="4"/>
      <c r="D159" s="122"/>
      <c r="E159" s="82">
        <f>IFERROR(VLOOKUP($B159,[1]NUM4B!$G$3:$J$165,2,FALSE),0)</f>
        <v>11</v>
      </c>
      <c r="F159" s="105">
        <f>IFERROR(VLOOKUP($B159,[1]NUM4B!$G$3:$J$165,3,FALSE),0)</f>
        <v>22</v>
      </c>
      <c r="G159" s="82">
        <f>IFERROR(VLOOKUP($B159,[1]DEN4B!$G$3:$J$165,2,FALSE),0)</f>
        <v>22</v>
      </c>
      <c r="H159" s="105">
        <f>IFERROR(VLOOKUP($B159,[1]DEN4B!$G$3:$J$165,3,FALSE),0)</f>
        <v>23</v>
      </c>
    </row>
    <row r="160" spans="1:8" x14ac:dyDescent="0.25">
      <c r="A160" s="2" t="s">
        <v>178</v>
      </c>
      <c r="B160" s="2" t="s">
        <v>182</v>
      </c>
      <c r="C160" s="4"/>
      <c r="D160" s="122"/>
      <c r="E160" s="82">
        <f>IFERROR(VLOOKUP($B160,[1]NUM4B!$G$3:$J$165,2,FALSE),0)</f>
        <v>8</v>
      </c>
      <c r="F160" s="105">
        <f>IFERROR(VLOOKUP($B160,[1]NUM4B!$G$3:$J$165,3,FALSE),0)</f>
        <v>11</v>
      </c>
      <c r="G160" s="82">
        <f>IFERROR(VLOOKUP($B160,[1]DEN4B!$G$3:$J$165,2,FALSE),0)</f>
        <v>12</v>
      </c>
      <c r="H160" s="105">
        <f>IFERROR(VLOOKUP($B160,[1]DEN4B!$G$3:$J$165,3,FALSE),0)</f>
        <v>12</v>
      </c>
    </row>
    <row r="161" spans="1:8" x14ac:dyDescent="0.25">
      <c r="A161" s="2" t="s">
        <v>178</v>
      </c>
      <c r="B161" s="2" t="s">
        <v>183</v>
      </c>
      <c r="C161" s="4"/>
      <c r="D161" s="122"/>
      <c r="E161" s="82">
        <f>IFERROR(VLOOKUP($B161,[1]NUM4B!$G$3:$J$165,2,FALSE),0)</f>
        <v>54</v>
      </c>
      <c r="F161" s="105">
        <f>IFERROR(VLOOKUP($B161,[1]NUM4B!$G$3:$J$165,3,FALSE),0)</f>
        <v>56</v>
      </c>
      <c r="G161" s="82">
        <f>IFERROR(VLOOKUP($B161,[1]DEN4B!$G$3:$J$165,2,FALSE),0)</f>
        <v>59</v>
      </c>
      <c r="H161" s="105">
        <f>IFERROR(VLOOKUP($B161,[1]DEN4B!$G$3:$J$165,3,FALSE),0)</f>
        <v>59</v>
      </c>
    </row>
    <row r="162" spans="1:8" x14ac:dyDescent="0.25">
      <c r="A162" s="2" t="s">
        <v>178</v>
      </c>
      <c r="B162" s="2" t="s">
        <v>184</v>
      </c>
      <c r="C162" s="4"/>
      <c r="D162" s="122"/>
      <c r="E162" s="82">
        <f>IFERROR(VLOOKUP($B162,[1]NUM4B!$G$3:$J$165,2,FALSE),0)</f>
        <v>24</v>
      </c>
      <c r="F162" s="105">
        <f>IFERROR(VLOOKUP($B162,[1]NUM4B!$G$3:$J$165,3,FALSE),0)</f>
        <v>31</v>
      </c>
      <c r="G162" s="82">
        <f>IFERROR(VLOOKUP($B162,[1]DEN4B!$G$3:$J$165,2,FALSE),0)</f>
        <v>32</v>
      </c>
      <c r="H162" s="105">
        <f>IFERROR(VLOOKUP($B162,[1]DEN4B!$G$3:$J$165,3,FALSE),0)</f>
        <v>33</v>
      </c>
    </row>
    <row r="163" spans="1:8" x14ac:dyDescent="0.25">
      <c r="A163" s="2" t="s">
        <v>178</v>
      </c>
      <c r="B163" s="2" t="s">
        <v>185</v>
      </c>
      <c r="C163" s="4"/>
      <c r="D163" s="122"/>
      <c r="E163" s="82">
        <f>IFERROR(VLOOKUP($B163,[1]NUM4B!$G$3:$J$165,2,FALSE),0)</f>
        <v>22</v>
      </c>
      <c r="F163" s="105">
        <f>IFERROR(VLOOKUP($B163,[1]NUM4B!$G$3:$J$165,3,FALSE),0)</f>
        <v>25</v>
      </c>
      <c r="G163" s="82">
        <f>IFERROR(VLOOKUP($B163,[1]DEN4B!$G$3:$J$165,2,FALSE),0)</f>
        <v>22</v>
      </c>
      <c r="H163" s="105">
        <f>IFERROR(VLOOKUP($B163,[1]DEN4B!$G$3:$J$165,3,FALSE),0)</f>
        <v>25</v>
      </c>
    </row>
    <row r="164" spans="1:8" x14ac:dyDescent="0.25">
      <c r="A164" s="137" t="s">
        <v>241</v>
      </c>
      <c r="B164" s="138"/>
      <c r="C164" s="57">
        <f>D164/'Metas Muni'!M18</f>
        <v>1.1391223155929038</v>
      </c>
      <c r="D164" s="58">
        <f>F164/H164</f>
        <v>0.96825396825396826</v>
      </c>
      <c r="E164" s="101">
        <f>SUM(E157:E163)</f>
        <v>265</v>
      </c>
      <c r="F164" s="101">
        <f>SUM(F157:F163)</f>
        <v>305</v>
      </c>
      <c r="G164" s="101">
        <f>SUM(G157:G163)</f>
        <v>301</v>
      </c>
      <c r="H164" s="101">
        <f>SUM(H157:H163)</f>
        <v>315</v>
      </c>
    </row>
    <row r="165" spans="1:8" ht="15.75" customHeight="1" x14ac:dyDescent="0.25">
      <c r="A165"/>
      <c r="B165" s="14" t="s">
        <v>187</v>
      </c>
      <c r="C165" s="14"/>
      <c r="D165" s="124"/>
      <c r="E165" s="125">
        <f>+E26+E40+E62+E77+E88+E94+E105+E124+E137+E151+E156+E164+E50+E45</f>
        <v>17232</v>
      </c>
      <c r="F165" s="125">
        <f>+F26+F40+F62+F77+F88+F94+F105+F124+F137+F151+F156+F164+F45+F50</f>
        <v>22090</v>
      </c>
      <c r="G165" s="125">
        <f>+G26+G40+G62+G77+G88+G94+G105+G124+G137+G151+G156+G164+G45+G50</f>
        <v>32926</v>
      </c>
      <c r="H165" s="125">
        <f>+H26+H40+H62+H77+H88+H94+H105+H124+H137+H151+H156+H164+H45+H50</f>
        <v>31956</v>
      </c>
    </row>
    <row r="166" spans="1:8" x14ac:dyDescent="0.25">
      <c r="D166" s="126"/>
      <c r="E166" s="127"/>
      <c r="F166" s="128"/>
      <c r="G166" s="128"/>
      <c r="H166" s="128"/>
    </row>
    <row r="167" spans="1:8" x14ac:dyDescent="0.25">
      <c r="D167" s="128"/>
      <c r="E167" s="127"/>
      <c r="F167" s="128"/>
      <c r="G167" s="128"/>
      <c r="H167" s="128"/>
    </row>
    <row r="168" spans="1:8" x14ac:dyDescent="0.25">
      <c r="C168" s="19"/>
      <c r="D168" s="128"/>
      <c r="E168" s="127"/>
      <c r="F168" s="128"/>
      <c r="G168" s="128"/>
      <c r="H168" s="128"/>
    </row>
  </sheetData>
  <mergeCells count="23">
    <mergeCell ref="E1:H1"/>
    <mergeCell ref="E2:F9"/>
    <mergeCell ref="G2:H9"/>
    <mergeCell ref="E10:F10"/>
    <mergeCell ref="G10:H10"/>
    <mergeCell ref="A77:B77"/>
    <mergeCell ref="A1:A10"/>
    <mergeCell ref="B1:B10"/>
    <mergeCell ref="C1:C11"/>
    <mergeCell ref="D1:D10"/>
    <mergeCell ref="A26:B26"/>
    <mergeCell ref="A40:B40"/>
    <mergeCell ref="A45:B45"/>
    <mergeCell ref="A50:B50"/>
    <mergeCell ref="A62:B62"/>
    <mergeCell ref="A156:B156"/>
    <mergeCell ref="A164:B164"/>
    <mergeCell ref="A88:B88"/>
    <mergeCell ref="A94:B94"/>
    <mergeCell ref="A105:B105"/>
    <mergeCell ref="A124:B124"/>
    <mergeCell ref="A137:B137"/>
    <mergeCell ref="A151:B151"/>
  </mergeCells>
  <conditionalFormatting sqref="C12:C164">
    <cfRule type="cellIs" dxfId="11" priority="1" operator="greaterThan">
      <formula>1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165"/>
  <sheetViews>
    <sheetView zoomScale="80" zoomScaleNormal="80" workbookViewId="0">
      <pane ySplit="11" topLeftCell="A12" activePane="bottomLeft" state="frozen"/>
      <selection pane="bottomLeft" activeCell="A12" sqref="A12"/>
    </sheetView>
  </sheetViews>
  <sheetFormatPr baseColWidth="10" defaultRowHeight="15" x14ac:dyDescent="0.25"/>
  <cols>
    <col min="1" max="1" width="24.28515625" style="5" bestFit="1" customWidth="1"/>
    <col min="2" max="2" width="47" style="5" bestFit="1" customWidth="1"/>
    <col min="3" max="3" width="17.28515625" style="5" customWidth="1"/>
    <col min="4" max="4" width="11.28515625" style="5" bestFit="1" customWidth="1"/>
    <col min="5" max="6" width="16" style="54" customWidth="1"/>
    <col min="7" max="7" width="21.140625" style="54" customWidth="1"/>
    <col min="8" max="10" width="11.42578125" style="5"/>
    <col min="11" max="11" width="27.42578125" style="5" customWidth="1"/>
    <col min="12" max="256" width="11.42578125" style="5"/>
    <col min="257" max="257" width="24.28515625" style="5" bestFit="1" customWidth="1"/>
    <col min="258" max="258" width="47" style="5" bestFit="1" customWidth="1"/>
    <col min="259" max="259" width="14.42578125" style="5" customWidth="1"/>
    <col min="260" max="260" width="11.28515625" style="5" bestFit="1" customWidth="1"/>
    <col min="261" max="262" width="16" style="5" customWidth="1"/>
    <col min="263" max="263" width="21.140625" style="5" customWidth="1"/>
    <col min="264" max="266" width="11.42578125" style="5"/>
    <col min="267" max="267" width="22.85546875" style="5" customWidth="1"/>
    <col min="268" max="512" width="11.42578125" style="5"/>
    <col min="513" max="513" width="24.28515625" style="5" bestFit="1" customWidth="1"/>
    <col min="514" max="514" width="47" style="5" bestFit="1" customWidth="1"/>
    <col min="515" max="515" width="14.42578125" style="5" customWidth="1"/>
    <col min="516" max="516" width="11.28515625" style="5" bestFit="1" customWidth="1"/>
    <col min="517" max="518" width="16" style="5" customWidth="1"/>
    <col min="519" max="519" width="21.140625" style="5" customWidth="1"/>
    <col min="520" max="522" width="11.42578125" style="5"/>
    <col min="523" max="523" width="22.85546875" style="5" customWidth="1"/>
    <col min="524" max="768" width="11.42578125" style="5"/>
    <col min="769" max="769" width="24.28515625" style="5" bestFit="1" customWidth="1"/>
    <col min="770" max="770" width="47" style="5" bestFit="1" customWidth="1"/>
    <col min="771" max="771" width="14.42578125" style="5" customWidth="1"/>
    <col min="772" max="772" width="11.28515625" style="5" bestFit="1" customWidth="1"/>
    <col min="773" max="774" width="16" style="5" customWidth="1"/>
    <col min="775" max="775" width="21.140625" style="5" customWidth="1"/>
    <col min="776" max="778" width="11.42578125" style="5"/>
    <col min="779" max="779" width="22.85546875" style="5" customWidth="1"/>
    <col min="780" max="1024" width="11.42578125" style="5"/>
    <col min="1025" max="1025" width="24.28515625" style="5" bestFit="1" customWidth="1"/>
    <col min="1026" max="1026" width="47" style="5" bestFit="1" customWidth="1"/>
    <col min="1027" max="1027" width="14.42578125" style="5" customWidth="1"/>
    <col min="1028" max="1028" width="11.28515625" style="5" bestFit="1" customWidth="1"/>
    <col min="1029" max="1030" width="16" style="5" customWidth="1"/>
    <col min="1031" max="1031" width="21.140625" style="5" customWidth="1"/>
    <col min="1032" max="1034" width="11.42578125" style="5"/>
    <col min="1035" max="1035" width="22.85546875" style="5" customWidth="1"/>
    <col min="1036" max="1280" width="11.42578125" style="5"/>
    <col min="1281" max="1281" width="24.28515625" style="5" bestFit="1" customWidth="1"/>
    <col min="1282" max="1282" width="47" style="5" bestFit="1" customWidth="1"/>
    <col min="1283" max="1283" width="14.42578125" style="5" customWidth="1"/>
    <col min="1284" max="1284" width="11.28515625" style="5" bestFit="1" customWidth="1"/>
    <col min="1285" max="1286" width="16" style="5" customWidth="1"/>
    <col min="1287" max="1287" width="21.140625" style="5" customWidth="1"/>
    <col min="1288" max="1290" width="11.42578125" style="5"/>
    <col min="1291" max="1291" width="22.85546875" style="5" customWidth="1"/>
    <col min="1292" max="1536" width="11.42578125" style="5"/>
    <col min="1537" max="1537" width="24.28515625" style="5" bestFit="1" customWidth="1"/>
    <col min="1538" max="1538" width="47" style="5" bestFit="1" customWidth="1"/>
    <col min="1539" max="1539" width="14.42578125" style="5" customWidth="1"/>
    <col min="1540" max="1540" width="11.28515625" style="5" bestFit="1" customWidth="1"/>
    <col min="1541" max="1542" width="16" style="5" customWidth="1"/>
    <col min="1543" max="1543" width="21.140625" style="5" customWidth="1"/>
    <col min="1544" max="1546" width="11.42578125" style="5"/>
    <col min="1547" max="1547" width="22.85546875" style="5" customWidth="1"/>
    <col min="1548" max="1792" width="11.42578125" style="5"/>
    <col min="1793" max="1793" width="24.28515625" style="5" bestFit="1" customWidth="1"/>
    <col min="1794" max="1794" width="47" style="5" bestFit="1" customWidth="1"/>
    <col min="1795" max="1795" width="14.42578125" style="5" customWidth="1"/>
    <col min="1796" max="1796" width="11.28515625" style="5" bestFit="1" customWidth="1"/>
    <col min="1797" max="1798" width="16" style="5" customWidth="1"/>
    <col min="1799" max="1799" width="21.140625" style="5" customWidth="1"/>
    <col min="1800" max="1802" width="11.42578125" style="5"/>
    <col min="1803" max="1803" width="22.85546875" style="5" customWidth="1"/>
    <col min="1804" max="2048" width="11.42578125" style="5"/>
    <col min="2049" max="2049" width="24.28515625" style="5" bestFit="1" customWidth="1"/>
    <col min="2050" max="2050" width="47" style="5" bestFit="1" customWidth="1"/>
    <col min="2051" max="2051" width="14.42578125" style="5" customWidth="1"/>
    <col min="2052" max="2052" width="11.28515625" style="5" bestFit="1" customWidth="1"/>
    <col min="2053" max="2054" width="16" style="5" customWidth="1"/>
    <col min="2055" max="2055" width="21.140625" style="5" customWidth="1"/>
    <col min="2056" max="2058" width="11.42578125" style="5"/>
    <col min="2059" max="2059" width="22.85546875" style="5" customWidth="1"/>
    <col min="2060" max="2304" width="11.42578125" style="5"/>
    <col min="2305" max="2305" width="24.28515625" style="5" bestFit="1" customWidth="1"/>
    <col min="2306" max="2306" width="47" style="5" bestFit="1" customWidth="1"/>
    <col min="2307" max="2307" width="14.42578125" style="5" customWidth="1"/>
    <col min="2308" max="2308" width="11.28515625" style="5" bestFit="1" customWidth="1"/>
    <col min="2309" max="2310" width="16" style="5" customWidth="1"/>
    <col min="2311" max="2311" width="21.140625" style="5" customWidth="1"/>
    <col min="2312" max="2314" width="11.42578125" style="5"/>
    <col min="2315" max="2315" width="22.85546875" style="5" customWidth="1"/>
    <col min="2316" max="2560" width="11.42578125" style="5"/>
    <col min="2561" max="2561" width="24.28515625" style="5" bestFit="1" customWidth="1"/>
    <col min="2562" max="2562" width="47" style="5" bestFit="1" customWidth="1"/>
    <col min="2563" max="2563" width="14.42578125" style="5" customWidth="1"/>
    <col min="2564" max="2564" width="11.28515625" style="5" bestFit="1" customWidth="1"/>
    <col min="2565" max="2566" width="16" style="5" customWidth="1"/>
    <col min="2567" max="2567" width="21.140625" style="5" customWidth="1"/>
    <col min="2568" max="2570" width="11.42578125" style="5"/>
    <col min="2571" max="2571" width="22.85546875" style="5" customWidth="1"/>
    <col min="2572" max="2816" width="11.42578125" style="5"/>
    <col min="2817" max="2817" width="24.28515625" style="5" bestFit="1" customWidth="1"/>
    <col min="2818" max="2818" width="47" style="5" bestFit="1" customWidth="1"/>
    <col min="2819" max="2819" width="14.42578125" style="5" customWidth="1"/>
    <col min="2820" max="2820" width="11.28515625" style="5" bestFit="1" customWidth="1"/>
    <col min="2821" max="2822" width="16" style="5" customWidth="1"/>
    <col min="2823" max="2823" width="21.140625" style="5" customWidth="1"/>
    <col min="2824" max="2826" width="11.42578125" style="5"/>
    <col min="2827" max="2827" width="22.85546875" style="5" customWidth="1"/>
    <col min="2828" max="3072" width="11.42578125" style="5"/>
    <col min="3073" max="3073" width="24.28515625" style="5" bestFit="1" customWidth="1"/>
    <col min="3074" max="3074" width="47" style="5" bestFit="1" customWidth="1"/>
    <col min="3075" max="3075" width="14.42578125" style="5" customWidth="1"/>
    <col min="3076" max="3076" width="11.28515625" style="5" bestFit="1" customWidth="1"/>
    <col min="3077" max="3078" width="16" style="5" customWidth="1"/>
    <col min="3079" max="3079" width="21.140625" style="5" customWidth="1"/>
    <col min="3080" max="3082" width="11.42578125" style="5"/>
    <col min="3083" max="3083" width="22.85546875" style="5" customWidth="1"/>
    <col min="3084" max="3328" width="11.42578125" style="5"/>
    <col min="3329" max="3329" width="24.28515625" style="5" bestFit="1" customWidth="1"/>
    <col min="3330" max="3330" width="47" style="5" bestFit="1" customWidth="1"/>
    <col min="3331" max="3331" width="14.42578125" style="5" customWidth="1"/>
    <col min="3332" max="3332" width="11.28515625" style="5" bestFit="1" customWidth="1"/>
    <col min="3333" max="3334" width="16" style="5" customWidth="1"/>
    <col min="3335" max="3335" width="21.140625" style="5" customWidth="1"/>
    <col min="3336" max="3338" width="11.42578125" style="5"/>
    <col min="3339" max="3339" width="22.85546875" style="5" customWidth="1"/>
    <col min="3340" max="3584" width="11.42578125" style="5"/>
    <col min="3585" max="3585" width="24.28515625" style="5" bestFit="1" customWidth="1"/>
    <col min="3586" max="3586" width="47" style="5" bestFit="1" customWidth="1"/>
    <col min="3587" max="3587" width="14.42578125" style="5" customWidth="1"/>
    <col min="3588" max="3588" width="11.28515625" style="5" bestFit="1" customWidth="1"/>
    <col min="3589" max="3590" width="16" style="5" customWidth="1"/>
    <col min="3591" max="3591" width="21.140625" style="5" customWidth="1"/>
    <col min="3592" max="3594" width="11.42578125" style="5"/>
    <col min="3595" max="3595" width="22.85546875" style="5" customWidth="1"/>
    <col min="3596" max="3840" width="11.42578125" style="5"/>
    <col min="3841" max="3841" width="24.28515625" style="5" bestFit="1" customWidth="1"/>
    <col min="3842" max="3842" width="47" style="5" bestFit="1" customWidth="1"/>
    <col min="3843" max="3843" width="14.42578125" style="5" customWidth="1"/>
    <col min="3844" max="3844" width="11.28515625" style="5" bestFit="1" customWidth="1"/>
    <col min="3845" max="3846" width="16" style="5" customWidth="1"/>
    <col min="3847" max="3847" width="21.140625" style="5" customWidth="1"/>
    <col min="3848" max="3850" width="11.42578125" style="5"/>
    <col min="3851" max="3851" width="22.85546875" style="5" customWidth="1"/>
    <col min="3852" max="4096" width="11.42578125" style="5"/>
    <col min="4097" max="4097" width="24.28515625" style="5" bestFit="1" customWidth="1"/>
    <col min="4098" max="4098" width="47" style="5" bestFit="1" customWidth="1"/>
    <col min="4099" max="4099" width="14.42578125" style="5" customWidth="1"/>
    <col min="4100" max="4100" width="11.28515625" style="5" bestFit="1" customWidth="1"/>
    <col min="4101" max="4102" width="16" style="5" customWidth="1"/>
    <col min="4103" max="4103" width="21.140625" style="5" customWidth="1"/>
    <col min="4104" max="4106" width="11.42578125" style="5"/>
    <col min="4107" max="4107" width="22.85546875" style="5" customWidth="1"/>
    <col min="4108" max="4352" width="11.42578125" style="5"/>
    <col min="4353" max="4353" width="24.28515625" style="5" bestFit="1" customWidth="1"/>
    <col min="4354" max="4354" width="47" style="5" bestFit="1" customWidth="1"/>
    <col min="4355" max="4355" width="14.42578125" style="5" customWidth="1"/>
    <col min="4356" max="4356" width="11.28515625" style="5" bestFit="1" customWidth="1"/>
    <col min="4357" max="4358" width="16" style="5" customWidth="1"/>
    <col min="4359" max="4359" width="21.140625" style="5" customWidth="1"/>
    <col min="4360" max="4362" width="11.42578125" style="5"/>
    <col min="4363" max="4363" width="22.85546875" style="5" customWidth="1"/>
    <col min="4364" max="4608" width="11.42578125" style="5"/>
    <col min="4609" max="4609" width="24.28515625" style="5" bestFit="1" customWidth="1"/>
    <col min="4610" max="4610" width="47" style="5" bestFit="1" customWidth="1"/>
    <col min="4611" max="4611" width="14.42578125" style="5" customWidth="1"/>
    <col min="4612" max="4612" width="11.28515625" style="5" bestFit="1" customWidth="1"/>
    <col min="4613" max="4614" width="16" style="5" customWidth="1"/>
    <col min="4615" max="4615" width="21.140625" style="5" customWidth="1"/>
    <col min="4616" max="4618" width="11.42578125" style="5"/>
    <col min="4619" max="4619" width="22.85546875" style="5" customWidth="1"/>
    <col min="4620" max="4864" width="11.42578125" style="5"/>
    <col min="4865" max="4865" width="24.28515625" style="5" bestFit="1" customWidth="1"/>
    <col min="4866" max="4866" width="47" style="5" bestFit="1" customWidth="1"/>
    <col min="4867" max="4867" width="14.42578125" style="5" customWidth="1"/>
    <col min="4868" max="4868" width="11.28515625" style="5" bestFit="1" customWidth="1"/>
    <col min="4869" max="4870" width="16" style="5" customWidth="1"/>
    <col min="4871" max="4871" width="21.140625" style="5" customWidth="1"/>
    <col min="4872" max="4874" width="11.42578125" style="5"/>
    <col min="4875" max="4875" width="22.85546875" style="5" customWidth="1"/>
    <col min="4876" max="5120" width="11.42578125" style="5"/>
    <col min="5121" max="5121" width="24.28515625" style="5" bestFit="1" customWidth="1"/>
    <col min="5122" max="5122" width="47" style="5" bestFit="1" customWidth="1"/>
    <col min="5123" max="5123" width="14.42578125" style="5" customWidth="1"/>
    <col min="5124" max="5124" width="11.28515625" style="5" bestFit="1" customWidth="1"/>
    <col min="5125" max="5126" width="16" style="5" customWidth="1"/>
    <col min="5127" max="5127" width="21.140625" style="5" customWidth="1"/>
    <col min="5128" max="5130" width="11.42578125" style="5"/>
    <col min="5131" max="5131" width="22.85546875" style="5" customWidth="1"/>
    <col min="5132" max="5376" width="11.42578125" style="5"/>
    <col min="5377" max="5377" width="24.28515625" style="5" bestFit="1" customWidth="1"/>
    <col min="5378" max="5378" width="47" style="5" bestFit="1" customWidth="1"/>
    <col min="5379" max="5379" width="14.42578125" style="5" customWidth="1"/>
    <col min="5380" max="5380" width="11.28515625" style="5" bestFit="1" customWidth="1"/>
    <col min="5381" max="5382" width="16" style="5" customWidth="1"/>
    <col min="5383" max="5383" width="21.140625" style="5" customWidth="1"/>
    <col min="5384" max="5386" width="11.42578125" style="5"/>
    <col min="5387" max="5387" width="22.85546875" style="5" customWidth="1"/>
    <col min="5388" max="5632" width="11.42578125" style="5"/>
    <col min="5633" max="5633" width="24.28515625" style="5" bestFit="1" customWidth="1"/>
    <col min="5634" max="5634" width="47" style="5" bestFit="1" customWidth="1"/>
    <col min="5635" max="5635" width="14.42578125" style="5" customWidth="1"/>
    <col min="5636" max="5636" width="11.28515625" style="5" bestFit="1" customWidth="1"/>
    <col min="5637" max="5638" width="16" style="5" customWidth="1"/>
    <col min="5639" max="5639" width="21.140625" style="5" customWidth="1"/>
    <col min="5640" max="5642" width="11.42578125" style="5"/>
    <col min="5643" max="5643" width="22.85546875" style="5" customWidth="1"/>
    <col min="5644" max="5888" width="11.42578125" style="5"/>
    <col min="5889" max="5889" width="24.28515625" style="5" bestFit="1" customWidth="1"/>
    <col min="5890" max="5890" width="47" style="5" bestFit="1" customWidth="1"/>
    <col min="5891" max="5891" width="14.42578125" style="5" customWidth="1"/>
    <col min="5892" max="5892" width="11.28515625" style="5" bestFit="1" customWidth="1"/>
    <col min="5893" max="5894" width="16" style="5" customWidth="1"/>
    <col min="5895" max="5895" width="21.140625" style="5" customWidth="1"/>
    <col min="5896" max="5898" width="11.42578125" style="5"/>
    <col min="5899" max="5899" width="22.85546875" style="5" customWidth="1"/>
    <col min="5900" max="6144" width="11.42578125" style="5"/>
    <col min="6145" max="6145" width="24.28515625" style="5" bestFit="1" customWidth="1"/>
    <col min="6146" max="6146" width="47" style="5" bestFit="1" customWidth="1"/>
    <col min="6147" max="6147" width="14.42578125" style="5" customWidth="1"/>
    <col min="6148" max="6148" width="11.28515625" style="5" bestFit="1" customWidth="1"/>
    <col min="6149" max="6150" width="16" style="5" customWidth="1"/>
    <col min="6151" max="6151" width="21.140625" style="5" customWidth="1"/>
    <col min="6152" max="6154" width="11.42578125" style="5"/>
    <col min="6155" max="6155" width="22.85546875" style="5" customWidth="1"/>
    <col min="6156" max="6400" width="11.42578125" style="5"/>
    <col min="6401" max="6401" width="24.28515625" style="5" bestFit="1" customWidth="1"/>
    <col min="6402" max="6402" width="47" style="5" bestFit="1" customWidth="1"/>
    <col min="6403" max="6403" width="14.42578125" style="5" customWidth="1"/>
    <col min="6404" max="6404" width="11.28515625" style="5" bestFit="1" customWidth="1"/>
    <col min="6405" max="6406" width="16" style="5" customWidth="1"/>
    <col min="6407" max="6407" width="21.140625" style="5" customWidth="1"/>
    <col min="6408" max="6410" width="11.42578125" style="5"/>
    <col min="6411" max="6411" width="22.85546875" style="5" customWidth="1"/>
    <col min="6412" max="6656" width="11.42578125" style="5"/>
    <col min="6657" max="6657" width="24.28515625" style="5" bestFit="1" customWidth="1"/>
    <col min="6658" max="6658" width="47" style="5" bestFit="1" customWidth="1"/>
    <col min="6659" max="6659" width="14.42578125" style="5" customWidth="1"/>
    <col min="6660" max="6660" width="11.28515625" style="5" bestFit="1" customWidth="1"/>
    <col min="6661" max="6662" width="16" style="5" customWidth="1"/>
    <col min="6663" max="6663" width="21.140625" style="5" customWidth="1"/>
    <col min="6664" max="6666" width="11.42578125" style="5"/>
    <col min="6667" max="6667" width="22.85546875" style="5" customWidth="1"/>
    <col min="6668" max="6912" width="11.42578125" style="5"/>
    <col min="6913" max="6913" width="24.28515625" style="5" bestFit="1" customWidth="1"/>
    <col min="6914" max="6914" width="47" style="5" bestFit="1" customWidth="1"/>
    <col min="6915" max="6915" width="14.42578125" style="5" customWidth="1"/>
    <col min="6916" max="6916" width="11.28515625" style="5" bestFit="1" customWidth="1"/>
    <col min="6917" max="6918" width="16" style="5" customWidth="1"/>
    <col min="6919" max="6919" width="21.140625" style="5" customWidth="1"/>
    <col min="6920" max="6922" width="11.42578125" style="5"/>
    <col min="6923" max="6923" width="22.85546875" style="5" customWidth="1"/>
    <col min="6924" max="7168" width="11.42578125" style="5"/>
    <col min="7169" max="7169" width="24.28515625" style="5" bestFit="1" customWidth="1"/>
    <col min="7170" max="7170" width="47" style="5" bestFit="1" customWidth="1"/>
    <col min="7171" max="7171" width="14.42578125" style="5" customWidth="1"/>
    <col min="7172" max="7172" width="11.28515625" style="5" bestFit="1" customWidth="1"/>
    <col min="7173" max="7174" width="16" style="5" customWidth="1"/>
    <col min="7175" max="7175" width="21.140625" style="5" customWidth="1"/>
    <col min="7176" max="7178" width="11.42578125" style="5"/>
    <col min="7179" max="7179" width="22.85546875" style="5" customWidth="1"/>
    <col min="7180" max="7424" width="11.42578125" style="5"/>
    <col min="7425" max="7425" width="24.28515625" style="5" bestFit="1" customWidth="1"/>
    <col min="7426" max="7426" width="47" style="5" bestFit="1" customWidth="1"/>
    <col min="7427" max="7427" width="14.42578125" style="5" customWidth="1"/>
    <col min="7428" max="7428" width="11.28515625" style="5" bestFit="1" customWidth="1"/>
    <col min="7429" max="7430" width="16" style="5" customWidth="1"/>
    <col min="7431" max="7431" width="21.140625" style="5" customWidth="1"/>
    <col min="7432" max="7434" width="11.42578125" style="5"/>
    <col min="7435" max="7435" width="22.85546875" style="5" customWidth="1"/>
    <col min="7436" max="7680" width="11.42578125" style="5"/>
    <col min="7681" max="7681" width="24.28515625" style="5" bestFit="1" customWidth="1"/>
    <col min="7682" max="7682" width="47" style="5" bestFit="1" customWidth="1"/>
    <col min="7683" max="7683" width="14.42578125" style="5" customWidth="1"/>
    <col min="7684" max="7684" width="11.28515625" style="5" bestFit="1" customWidth="1"/>
    <col min="7685" max="7686" width="16" style="5" customWidth="1"/>
    <col min="7687" max="7687" width="21.140625" style="5" customWidth="1"/>
    <col min="7688" max="7690" width="11.42578125" style="5"/>
    <col min="7691" max="7691" width="22.85546875" style="5" customWidth="1"/>
    <col min="7692" max="7936" width="11.42578125" style="5"/>
    <col min="7937" max="7937" width="24.28515625" style="5" bestFit="1" customWidth="1"/>
    <col min="7938" max="7938" width="47" style="5" bestFit="1" customWidth="1"/>
    <col min="7939" max="7939" width="14.42578125" style="5" customWidth="1"/>
    <col min="7940" max="7940" width="11.28515625" style="5" bestFit="1" customWidth="1"/>
    <col min="7941" max="7942" width="16" style="5" customWidth="1"/>
    <col min="7943" max="7943" width="21.140625" style="5" customWidth="1"/>
    <col min="7944" max="7946" width="11.42578125" style="5"/>
    <col min="7947" max="7947" width="22.85546875" style="5" customWidth="1"/>
    <col min="7948" max="8192" width="11.42578125" style="5"/>
    <col min="8193" max="8193" width="24.28515625" style="5" bestFit="1" customWidth="1"/>
    <col min="8194" max="8194" width="47" style="5" bestFit="1" customWidth="1"/>
    <col min="8195" max="8195" width="14.42578125" style="5" customWidth="1"/>
    <col min="8196" max="8196" width="11.28515625" style="5" bestFit="1" customWidth="1"/>
    <col min="8197" max="8198" width="16" style="5" customWidth="1"/>
    <col min="8199" max="8199" width="21.140625" style="5" customWidth="1"/>
    <col min="8200" max="8202" width="11.42578125" style="5"/>
    <col min="8203" max="8203" width="22.85546875" style="5" customWidth="1"/>
    <col min="8204" max="8448" width="11.42578125" style="5"/>
    <col min="8449" max="8449" width="24.28515625" style="5" bestFit="1" customWidth="1"/>
    <col min="8450" max="8450" width="47" style="5" bestFit="1" customWidth="1"/>
    <col min="8451" max="8451" width="14.42578125" style="5" customWidth="1"/>
    <col min="8452" max="8452" width="11.28515625" style="5" bestFit="1" customWidth="1"/>
    <col min="8453" max="8454" width="16" style="5" customWidth="1"/>
    <col min="8455" max="8455" width="21.140625" style="5" customWidth="1"/>
    <col min="8456" max="8458" width="11.42578125" style="5"/>
    <col min="8459" max="8459" width="22.85546875" style="5" customWidth="1"/>
    <col min="8460" max="8704" width="11.42578125" style="5"/>
    <col min="8705" max="8705" width="24.28515625" style="5" bestFit="1" customWidth="1"/>
    <col min="8706" max="8706" width="47" style="5" bestFit="1" customWidth="1"/>
    <col min="8707" max="8707" width="14.42578125" style="5" customWidth="1"/>
    <col min="8708" max="8708" width="11.28515625" style="5" bestFit="1" customWidth="1"/>
    <col min="8709" max="8710" width="16" style="5" customWidth="1"/>
    <col min="8711" max="8711" width="21.140625" style="5" customWidth="1"/>
    <col min="8712" max="8714" width="11.42578125" style="5"/>
    <col min="8715" max="8715" width="22.85546875" style="5" customWidth="1"/>
    <col min="8716" max="8960" width="11.42578125" style="5"/>
    <col min="8961" max="8961" width="24.28515625" style="5" bestFit="1" customWidth="1"/>
    <col min="8962" max="8962" width="47" style="5" bestFit="1" customWidth="1"/>
    <col min="8963" max="8963" width="14.42578125" style="5" customWidth="1"/>
    <col min="8964" max="8964" width="11.28515625" style="5" bestFit="1" customWidth="1"/>
    <col min="8965" max="8966" width="16" style="5" customWidth="1"/>
    <col min="8967" max="8967" width="21.140625" style="5" customWidth="1"/>
    <col min="8968" max="8970" width="11.42578125" style="5"/>
    <col min="8971" max="8971" width="22.85546875" style="5" customWidth="1"/>
    <col min="8972" max="9216" width="11.42578125" style="5"/>
    <col min="9217" max="9217" width="24.28515625" style="5" bestFit="1" customWidth="1"/>
    <col min="9218" max="9218" width="47" style="5" bestFit="1" customWidth="1"/>
    <col min="9219" max="9219" width="14.42578125" style="5" customWidth="1"/>
    <col min="9220" max="9220" width="11.28515625" style="5" bestFit="1" customWidth="1"/>
    <col min="9221" max="9222" width="16" style="5" customWidth="1"/>
    <col min="9223" max="9223" width="21.140625" style="5" customWidth="1"/>
    <col min="9224" max="9226" width="11.42578125" style="5"/>
    <col min="9227" max="9227" width="22.85546875" style="5" customWidth="1"/>
    <col min="9228" max="9472" width="11.42578125" style="5"/>
    <col min="9473" max="9473" width="24.28515625" style="5" bestFit="1" customWidth="1"/>
    <col min="9474" max="9474" width="47" style="5" bestFit="1" customWidth="1"/>
    <col min="9475" max="9475" width="14.42578125" style="5" customWidth="1"/>
    <col min="9476" max="9476" width="11.28515625" style="5" bestFit="1" customWidth="1"/>
    <col min="9477" max="9478" width="16" style="5" customWidth="1"/>
    <col min="9479" max="9479" width="21.140625" style="5" customWidth="1"/>
    <col min="9480" max="9482" width="11.42578125" style="5"/>
    <col min="9483" max="9483" width="22.85546875" style="5" customWidth="1"/>
    <col min="9484" max="9728" width="11.42578125" style="5"/>
    <col min="9729" max="9729" width="24.28515625" style="5" bestFit="1" customWidth="1"/>
    <col min="9730" max="9730" width="47" style="5" bestFit="1" customWidth="1"/>
    <col min="9731" max="9731" width="14.42578125" style="5" customWidth="1"/>
    <col min="9732" max="9732" width="11.28515625" style="5" bestFit="1" customWidth="1"/>
    <col min="9733" max="9734" width="16" style="5" customWidth="1"/>
    <col min="9735" max="9735" width="21.140625" style="5" customWidth="1"/>
    <col min="9736" max="9738" width="11.42578125" style="5"/>
    <col min="9739" max="9739" width="22.85546875" style="5" customWidth="1"/>
    <col min="9740" max="9984" width="11.42578125" style="5"/>
    <col min="9985" max="9985" width="24.28515625" style="5" bestFit="1" customWidth="1"/>
    <col min="9986" max="9986" width="47" style="5" bestFit="1" customWidth="1"/>
    <col min="9987" max="9987" width="14.42578125" style="5" customWidth="1"/>
    <col min="9988" max="9988" width="11.28515625" style="5" bestFit="1" customWidth="1"/>
    <col min="9989" max="9990" width="16" style="5" customWidth="1"/>
    <col min="9991" max="9991" width="21.140625" style="5" customWidth="1"/>
    <col min="9992" max="9994" width="11.42578125" style="5"/>
    <col min="9995" max="9995" width="22.85546875" style="5" customWidth="1"/>
    <col min="9996" max="10240" width="11.42578125" style="5"/>
    <col min="10241" max="10241" width="24.28515625" style="5" bestFit="1" customWidth="1"/>
    <col min="10242" max="10242" width="47" style="5" bestFit="1" customWidth="1"/>
    <col min="10243" max="10243" width="14.42578125" style="5" customWidth="1"/>
    <col min="10244" max="10244" width="11.28515625" style="5" bestFit="1" customWidth="1"/>
    <col min="10245" max="10246" width="16" style="5" customWidth="1"/>
    <col min="10247" max="10247" width="21.140625" style="5" customWidth="1"/>
    <col min="10248" max="10250" width="11.42578125" style="5"/>
    <col min="10251" max="10251" width="22.85546875" style="5" customWidth="1"/>
    <col min="10252" max="10496" width="11.42578125" style="5"/>
    <col min="10497" max="10497" width="24.28515625" style="5" bestFit="1" customWidth="1"/>
    <col min="10498" max="10498" width="47" style="5" bestFit="1" customWidth="1"/>
    <col min="10499" max="10499" width="14.42578125" style="5" customWidth="1"/>
    <col min="10500" max="10500" width="11.28515625" style="5" bestFit="1" customWidth="1"/>
    <col min="10501" max="10502" width="16" style="5" customWidth="1"/>
    <col min="10503" max="10503" width="21.140625" style="5" customWidth="1"/>
    <col min="10504" max="10506" width="11.42578125" style="5"/>
    <col min="10507" max="10507" width="22.85546875" style="5" customWidth="1"/>
    <col min="10508" max="10752" width="11.42578125" style="5"/>
    <col min="10753" max="10753" width="24.28515625" style="5" bestFit="1" customWidth="1"/>
    <col min="10754" max="10754" width="47" style="5" bestFit="1" customWidth="1"/>
    <col min="10755" max="10755" width="14.42578125" style="5" customWidth="1"/>
    <col min="10756" max="10756" width="11.28515625" style="5" bestFit="1" customWidth="1"/>
    <col min="10757" max="10758" width="16" style="5" customWidth="1"/>
    <col min="10759" max="10759" width="21.140625" style="5" customWidth="1"/>
    <col min="10760" max="10762" width="11.42578125" style="5"/>
    <col min="10763" max="10763" width="22.85546875" style="5" customWidth="1"/>
    <col min="10764" max="11008" width="11.42578125" style="5"/>
    <col min="11009" max="11009" width="24.28515625" style="5" bestFit="1" customWidth="1"/>
    <col min="11010" max="11010" width="47" style="5" bestFit="1" customWidth="1"/>
    <col min="11011" max="11011" width="14.42578125" style="5" customWidth="1"/>
    <col min="11012" max="11012" width="11.28515625" style="5" bestFit="1" customWidth="1"/>
    <col min="11013" max="11014" width="16" style="5" customWidth="1"/>
    <col min="11015" max="11015" width="21.140625" style="5" customWidth="1"/>
    <col min="11016" max="11018" width="11.42578125" style="5"/>
    <col min="11019" max="11019" width="22.85546875" style="5" customWidth="1"/>
    <col min="11020" max="11264" width="11.42578125" style="5"/>
    <col min="11265" max="11265" width="24.28515625" style="5" bestFit="1" customWidth="1"/>
    <col min="11266" max="11266" width="47" style="5" bestFit="1" customWidth="1"/>
    <col min="11267" max="11267" width="14.42578125" style="5" customWidth="1"/>
    <col min="11268" max="11268" width="11.28515625" style="5" bestFit="1" customWidth="1"/>
    <col min="11269" max="11270" width="16" style="5" customWidth="1"/>
    <col min="11271" max="11271" width="21.140625" style="5" customWidth="1"/>
    <col min="11272" max="11274" width="11.42578125" style="5"/>
    <col min="11275" max="11275" width="22.85546875" style="5" customWidth="1"/>
    <col min="11276" max="11520" width="11.42578125" style="5"/>
    <col min="11521" max="11521" width="24.28515625" style="5" bestFit="1" customWidth="1"/>
    <col min="11522" max="11522" width="47" style="5" bestFit="1" customWidth="1"/>
    <col min="11523" max="11523" width="14.42578125" style="5" customWidth="1"/>
    <col min="11524" max="11524" width="11.28515625" style="5" bestFit="1" customWidth="1"/>
    <col min="11525" max="11526" width="16" style="5" customWidth="1"/>
    <col min="11527" max="11527" width="21.140625" style="5" customWidth="1"/>
    <col min="11528" max="11530" width="11.42578125" style="5"/>
    <col min="11531" max="11531" width="22.85546875" style="5" customWidth="1"/>
    <col min="11532" max="11776" width="11.42578125" style="5"/>
    <col min="11777" max="11777" width="24.28515625" style="5" bestFit="1" customWidth="1"/>
    <col min="11778" max="11778" width="47" style="5" bestFit="1" customWidth="1"/>
    <col min="11779" max="11779" width="14.42578125" style="5" customWidth="1"/>
    <col min="11780" max="11780" width="11.28515625" style="5" bestFit="1" customWidth="1"/>
    <col min="11781" max="11782" width="16" style="5" customWidth="1"/>
    <col min="11783" max="11783" width="21.140625" style="5" customWidth="1"/>
    <col min="11784" max="11786" width="11.42578125" style="5"/>
    <col min="11787" max="11787" width="22.85546875" style="5" customWidth="1"/>
    <col min="11788" max="12032" width="11.42578125" style="5"/>
    <col min="12033" max="12033" width="24.28515625" style="5" bestFit="1" customWidth="1"/>
    <col min="12034" max="12034" width="47" style="5" bestFit="1" customWidth="1"/>
    <col min="12035" max="12035" width="14.42578125" style="5" customWidth="1"/>
    <col min="12036" max="12036" width="11.28515625" style="5" bestFit="1" customWidth="1"/>
    <col min="12037" max="12038" width="16" style="5" customWidth="1"/>
    <col min="12039" max="12039" width="21.140625" style="5" customWidth="1"/>
    <col min="12040" max="12042" width="11.42578125" style="5"/>
    <col min="12043" max="12043" width="22.85546875" style="5" customWidth="1"/>
    <col min="12044" max="12288" width="11.42578125" style="5"/>
    <col min="12289" max="12289" width="24.28515625" style="5" bestFit="1" customWidth="1"/>
    <col min="12290" max="12290" width="47" style="5" bestFit="1" customWidth="1"/>
    <col min="12291" max="12291" width="14.42578125" style="5" customWidth="1"/>
    <col min="12292" max="12292" width="11.28515625" style="5" bestFit="1" customWidth="1"/>
    <col min="12293" max="12294" width="16" style="5" customWidth="1"/>
    <col min="12295" max="12295" width="21.140625" style="5" customWidth="1"/>
    <col min="12296" max="12298" width="11.42578125" style="5"/>
    <col min="12299" max="12299" width="22.85546875" style="5" customWidth="1"/>
    <col min="12300" max="12544" width="11.42578125" style="5"/>
    <col min="12545" max="12545" width="24.28515625" style="5" bestFit="1" customWidth="1"/>
    <col min="12546" max="12546" width="47" style="5" bestFit="1" customWidth="1"/>
    <col min="12547" max="12547" width="14.42578125" style="5" customWidth="1"/>
    <col min="12548" max="12548" width="11.28515625" style="5" bestFit="1" customWidth="1"/>
    <col min="12549" max="12550" width="16" style="5" customWidth="1"/>
    <col min="12551" max="12551" width="21.140625" style="5" customWidth="1"/>
    <col min="12552" max="12554" width="11.42578125" style="5"/>
    <col min="12555" max="12555" width="22.85546875" style="5" customWidth="1"/>
    <col min="12556" max="12800" width="11.42578125" style="5"/>
    <col min="12801" max="12801" width="24.28515625" style="5" bestFit="1" customWidth="1"/>
    <col min="12802" max="12802" width="47" style="5" bestFit="1" customWidth="1"/>
    <col min="12803" max="12803" width="14.42578125" style="5" customWidth="1"/>
    <col min="12804" max="12804" width="11.28515625" style="5" bestFit="1" customWidth="1"/>
    <col min="12805" max="12806" width="16" style="5" customWidth="1"/>
    <col min="12807" max="12807" width="21.140625" style="5" customWidth="1"/>
    <col min="12808" max="12810" width="11.42578125" style="5"/>
    <col min="12811" max="12811" width="22.85546875" style="5" customWidth="1"/>
    <col min="12812" max="13056" width="11.42578125" style="5"/>
    <col min="13057" max="13057" width="24.28515625" style="5" bestFit="1" customWidth="1"/>
    <col min="13058" max="13058" width="47" style="5" bestFit="1" customWidth="1"/>
    <col min="13059" max="13059" width="14.42578125" style="5" customWidth="1"/>
    <col min="13060" max="13060" width="11.28515625" style="5" bestFit="1" customWidth="1"/>
    <col min="13061" max="13062" width="16" style="5" customWidth="1"/>
    <col min="13063" max="13063" width="21.140625" style="5" customWidth="1"/>
    <col min="13064" max="13066" width="11.42578125" style="5"/>
    <col min="13067" max="13067" width="22.85546875" style="5" customWidth="1"/>
    <col min="13068" max="13312" width="11.42578125" style="5"/>
    <col min="13313" max="13313" width="24.28515625" style="5" bestFit="1" customWidth="1"/>
    <col min="13314" max="13314" width="47" style="5" bestFit="1" customWidth="1"/>
    <col min="13315" max="13315" width="14.42578125" style="5" customWidth="1"/>
    <col min="13316" max="13316" width="11.28515625" style="5" bestFit="1" customWidth="1"/>
    <col min="13317" max="13318" width="16" style="5" customWidth="1"/>
    <col min="13319" max="13319" width="21.140625" style="5" customWidth="1"/>
    <col min="13320" max="13322" width="11.42578125" style="5"/>
    <col min="13323" max="13323" width="22.85546875" style="5" customWidth="1"/>
    <col min="13324" max="13568" width="11.42578125" style="5"/>
    <col min="13569" max="13569" width="24.28515625" style="5" bestFit="1" customWidth="1"/>
    <col min="13570" max="13570" width="47" style="5" bestFit="1" customWidth="1"/>
    <col min="13571" max="13571" width="14.42578125" style="5" customWidth="1"/>
    <col min="13572" max="13572" width="11.28515625" style="5" bestFit="1" customWidth="1"/>
    <col min="13573" max="13574" width="16" style="5" customWidth="1"/>
    <col min="13575" max="13575" width="21.140625" style="5" customWidth="1"/>
    <col min="13576" max="13578" width="11.42578125" style="5"/>
    <col min="13579" max="13579" width="22.85546875" style="5" customWidth="1"/>
    <col min="13580" max="13824" width="11.42578125" style="5"/>
    <col min="13825" max="13825" width="24.28515625" style="5" bestFit="1" customWidth="1"/>
    <col min="13826" max="13826" width="47" style="5" bestFit="1" customWidth="1"/>
    <col min="13827" max="13827" width="14.42578125" style="5" customWidth="1"/>
    <col min="13828" max="13828" width="11.28515625" style="5" bestFit="1" customWidth="1"/>
    <col min="13829" max="13830" width="16" style="5" customWidth="1"/>
    <col min="13831" max="13831" width="21.140625" style="5" customWidth="1"/>
    <col min="13832" max="13834" width="11.42578125" style="5"/>
    <col min="13835" max="13835" width="22.85546875" style="5" customWidth="1"/>
    <col min="13836" max="14080" width="11.42578125" style="5"/>
    <col min="14081" max="14081" width="24.28515625" style="5" bestFit="1" customWidth="1"/>
    <col min="14082" max="14082" width="47" style="5" bestFit="1" customWidth="1"/>
    <col min="14083" max="14083" width="14.42578125" style="5" customWidth="1"/>
    <col min="14084" max="14084" width="11.28515625" style="5" bestFit="1" customWidth="1"/>
    <col min="14085" max="14086" width="16" style="5" customWidth="1"/>
    <col min="14087" max="14087" width="21.140625" style="5" customWidth="1"/>
    <col min="14088" max="14090" width="11.42578125" style="5"/>
    <col min="14091" max="14091" width="22.85546875" style="5" customWidth="1"/>
    <col min="14092" max="14336" width="11.42578125" style="5"/>
    <col min="14337" max="14337" width="24.28515625" style="5" bestFit="1" customWidth="1"/>
    <col min="14338" max="14338" width="47" style="5" bestFit="1" customWidth="1"/>
    <col min="14339" max="14339" width="14.42578125" style="5" customWidth="1"/>
    <col min="14340" max="14340" width="11.28515625" style="5" bestFit="1" customWidth="1"/>
    <col min="14341" max="14342" width="16" style="5" customWidth="1"/>
    <col min="14343" max="14343" width="21.140625" style="5" customWidth="1"/>
    <col min="14344" max="14346" width="11.42578125" style="5"/>
    <col min="14347" max="14347" width="22.85546875" style="5" customWidth="1"/>
    <col min="14348" max="14592" width="11.42578125" style="5"/>
    <col min="14593" max="14593" width="24.28515625" style="5" bestFit="1" customWidth="1"/>
    <col min="14594" max="14594" width="47" style="5" bestFit="1" customWidth="1"/>
    <col min="14595" max="14595" width="14.42578125" style="5" customWidth="1"/>
    <col min="14596" max="14596" width="11.28515625" style="5" bestFit="1" customWidth="1"/>
    <col min="14597" max="14598" width="16" style="5" customWidth="1"/>
    <col min="14599" max="14599" width="21.140625" style="5" customWidth="1"/>
    <col min="14600" max="14602" width="11.42578125" style="5"/>
    <col min="14603" max="14603" width="22.85546875" style="5" customWidth="1"/>
    <col min="14604" max="14848" width="11.42578125" style="5"/>
    <col min="14849" max="14849" width="24.28515625" style="5" bestFit="1" customWidth="1"/>
    <col min="14850" max="14850" width="47" style="5" bestFit="1" customWidth="1"/>
    <col min="14851" max="14851" width="14.42578125" style="5" customWidth="1"/>
    <col min="14852" max="14852" width="11.28515625" style="5" bestFit="1" customWidth="1"/>
    <col min="14853" max="14854" width="16" style="5" customWidth="1"/>
    <col min="14855" max="14855" width="21.140625" style="5" customWidth="1"/>
    <col min="14856" max="14858" width="11.42578125" style="5"/>
    <col min="14859" max="14859" width="22.85546875" style="5" customWidth="1"/>
    <col min="14860" max="15104" width="11.42578125" style="5"/>
    <col min="15105" max="15105" width="24.28515625" style="5" bestFit="1" customWidth="1"/>
    <col min="15106" max="15106" width="47" style="5" bestFit="1" customWidth="1"/>
    <col min="15107" max="15107" width="14.42578125" style="5" customWidth="1"/>
    <col min="15108" max="15108" width="11.28515625" style="5" bestFit="1" customWidth="1"/>
    <col min="15109" max="15110" width="16" style="5" customWidth="1"/>
    <col min="15111" max="15111" width="21.140625" style="5" customWidth="1"/>
    <col min="15112" max="15114" width="11.42578125" style="5"/>
    <col min="15115" max="15115" width="22.85546875" style="5" customWidth="1"/>
    <col min="15116" max="15360" width="11.42578125" style="5"/>
    <col min="15361" max="15361" width="24.28515625" style="5" bestFit="1" customWidth="1"/>
    <col min="15362" max="15362" width="47" style="5" bestFit="1" customWidth="1"/>
    <col min="15363" max="15363" width="14.42578125" style="5" customWidth="1"/>
    <col min="15364" max="15364" width="11.28515625" style="5" bestFit="1" customWidth="1"/>
    <col min="15365" max="15366" width="16" style="5" customWidth="1"/>
    <col min="15367" max="15367" width="21.140625" style="5" customWidth="1"/>
    <col min="15368" max="15370" width="11.42578125" style="5"/>
    <col min="15371" max="15371" width="22.85546875" style="5" customWidth="1"/>
    <col min="15372" max="15616" width="11.42578125" style="5"/>
    <col min="15617" max="15617" width="24.28515625" style="5" bestFit="1" customWidth="1"/>
    <col min="15618" max="15618" width="47" style="5" bestFit="1" customWidth="1"/>
    <col min="15619" max="15619" width="14.42578125" style="5" customWidth="1"/>
    <col min="15620" max="15620" width="11.28515625" style="5" bestFit="1" customWidth="1"/>
    <col min="15621" max="15622" width="16" style="5" customWidth="1"/>
    <col min="15623" max="15623" width="21.140625" style="5" customWidth="1"/>
    <col min="15624" max="15626" width="11.42578125" style="5"/>
    <col min="15627" max="15627" width="22.85546875" style="5" customWidth="1"/>
    <col min="15628" max="15872" width="11.42578125" style="5"/>
    <col min="15873" max="15873" width="24.28515625" style="5" bestFit="1" customWidth="1"/>
    <col min="15874" max="15874" width="47" style="5" bestFit="1" customWidth="1"/>
    <col min="15875" max="15875" width="14.42578125" style="5" customWidth="1"/>
    <col min="15876" max="15876" width="11.28515625" style="5" bestFit="1" customWidth="1"/>
    <col min="15877" max="15878" width="16" style="5" customWidth="1"/>
    <col min="15879" max="15879" width="21.140625" style="5" customWidth="1"/>
    <col min="15880" max="15882" width="11.42578125" style="5"/>
    <col min="15883" max="15883" width="22.85546875" style="5" customWidth="1"/>
    <col min="15884" max="16128" width="11.42578125" style="5"/>
    <col min="16129" max="16129" width="24.28515625" style="5" bestFit="1" customWidth="1"/>
    <col min="16130" max="16130" width="47" style="5" bestFit="1" customWidth="1"/>
    <col min="16131" max="16131" width="14.42578125" style="5" customWidth="1"/>
    <col min="16132" max="16132" width="11.28515625" style="5" bestFit="1" customWidth="1"/>
    <col min="16133" max="16134" width="16" style="5" customWidth="1"/>
    <col min="16135" max="16135" width="21.140625" style="5" customWidth="1"/>
    <col min="16136" max="16138" width="11.42578125" style="5"/>
    <col min="16139" max="16139" width="22.85546875" style="5" customWidth="1"/>
    <col min="16140" max="16384" width="11.42578125" style="5"/>
  </cols>
  <sheetData>
    <row r="1" spans="1:11" ht="87.75" customHeight="1" thickBot="1" x14ac:dyDescent="0.3">
      <c r="A1" s="188" t="s">
        <v>0</v>
      </c>
      <c r="B1" s="191" t="s">
        <v>1</v>
      </c>
      <c r="C1" s="191" t="s">
        <v>2</v>
      </c>
      <c r="D1" s="247" t="s">
        <v>3</v>
      </c>
      <c r="E1" s="250" t="s">
        <v>259</v>
      </c>
      <c r="F1" s="251"/>
      <c r="G1" s="251"/>
      <c r="H1" s="251"/>
      <c r="I1" s="251"/>
      <c r="J1" s="251"/>
      <c r="K1" s="252"/>
    </row>
    <row r="2" spans="1:11" ht="15" customHeight="1" thickTop="1" x14ac:dyDescent="0.25">
      <c r="A2" s="189"/>
      <c r="B2" s="143"/>
      <c r="C2" s="140"/>
      <c r="D2" s="248"/>
      <c r="E2" s="227" t="s">
        <v>5</v>
      </c>
      <c r="F2" s="228"/>
      <c r="G2" s="228"/>
      <c r="H2" s="228"/>
      <c r="I2" s="228"/>
      <c r="J2" s="229"/>
      <c r="K2" s="253" t="s">
        <v>6</v>
      </c>
    </row>
    <row r="3" spans="1:11" ht="15" customHeight="1" x14ac:dyDescent="0.25">
      <c r="A3" s="189"/>
      <c r="B3" s="143"/>
      <c r="C3" s="140"/>
      <c r="D3" s="248"/>
      <c r="E3" s="230"/>
      <c r="F3" s="231"/>
      <c r="G3" s="231"/>
      <c r="H3" s="231"/>
      <c r="I3" s="231"/>
      <c r="J3" s="232"/>
      <c r="K3" s="254"/>
    </row>
    <row r="4" spans="1:11" ht="15" customHeight="1" x14ac:dyDescent="0.25">
      <c r="A4" s="189"/>
      <c r="B4" s="143"/>
      <c r="C4" s="140"/>
      <c r="D4" s="248"/>
      <c r="E4" s="230"/>
      <c r="F4" s="231"/>
      <c r="G4" s="231"/>
      <c r="H4" s="231"/>
      <c r="I4" s="231"/>
      <c r="J4" s="232"/>
      <c r="K4" s="254"/>
    </row>
    <row r="5" spans="1:11" ht="15" customHeight="1" x14ac:dyDescent="0.25">
      <c r="A5" s="189"/>
      <c r="B5" s="143"/>
      <c r="C5" s="140"/>
      <c r="D5" s="248"/>
      <c r="E5" s="230"/>
      <c r="F5" s="231"/>
      <c r="G5" s="231"/>
      <c r="H5" s="231"/>
      <c r="I5" s="231"/>
      <c r="J5" s="232"/>
      <c r="K5" s="254"/>
    </row>
    <row r="6" spans="1:11" ht="15" customHeight="1" x14ac:dyDescent="0.25">
      <c r="A6" s="189"/>
      <c r="B6" s="143"/>
      <c r="C6" s="140"/>
      <c r="D6" s="248"/>
      <c r="E6" s="230"/>
      <c r="F6" s="231"/>
      <c r="G6" s="231"/>
      <c r="H6" s="231"/>
      <c r="I6" s="231"/>
      <c r="J6" s="232"/>
      <c r="K6" s="254"/>
    </row>
    <row r="7" spans="1:11" ht="15" customHeight="1" x14ac:dyDescent="0.25">
      <c r="A7" s="189"/>
      <c r="B7" s="143"/>
      <c r="C7" s="140"/>
      <c r="D7" s="248"/>
      <c r="E7" s="230"/>
      <c r="F7" s="231"/>
      <c r="G7" s="231"/>
      <c r="H7" s="231"/>
      <c r="I7" s="231"/>
      <c r="J7" s="232"/>
      <c r="K7" s="254"/>
    </row>
    <row r="8" spans="1:11" ht="15" customHeight="1" x14ac:dyDescent="0.25">
      <c r="A8" s="189"/>
      <c r="B8" s="143"/>
      <c r="C8" s="140"/>
      <c r="D8" s="248"/>
      <c r="E8" s="230"/>
      <c r="F8" s="231"/>
      <c r="G8" s="231"/>
      <c r="H8" s="231"/>
      <c r="I8" s="231"/>
      <c r="J8" s="232"/>
      <c r="K8" s="254"/>
    </row>
    <row r="9" spans="1:11" ht="15.75" customHeight="1" thickBot="1" x14ac:dyDescent="0.3">
      <c r="A9" s="189"/>
      <c r="B9" s="143"/>
      <c r="C9" s="140"/>
      <c r="D9" s="248"/>
      <c r="E9" s="230"/>
      <c r="F9" s="231"/>
      <c r="G9" s="231"/>
      <c r="H9" s="231"/>
      <c r="I9" s="231"/>
      <c r="J9" s="232"/>
      <c r="K9" s="254"/>
    </row>
    <row r="10" spans="1:11" ht="57.75" customHeight="1" thickBot="1" x14ac:dyDescent="0.3">
      <c r="A10" s="190"/>
      <c r="B10" s="141"/>
      <c r="C10" s="140"/>
      <c r="D10" s="249"/>
      <c r="E10" s="255" t="s">
        <v>260</v>
      </c>
      <c r="F10" s="256"/>
      <c r="G10" s="255" t="s">
        <v>261</v>
      </c>
      <c r="H10" s="256"/>
      <c r="I10" s="255" t="s">
        <v>262</v>
      </c>
      <c r="J10" s="257"/>
      <c r="K10" s="258" t="s">
        <v>263</v>
      </c>
    </row>
    <row r="11" spans="1:11" ht="15.75" thickBot="1" x14ac:dyDescent="0.3">
      <c r="A11" s="110"/>
      <c r="B11" s="111"/>
      <c r="C11" s="216"/>
      <c r="D11" s="104" t="s">
        <v>9</v>
      </c>
      <c r="E11" s="110" t="s">
        <v>228</v>
      </c>
      <c r="F11" s="111" t="s">
        <v>229</v>
      </c>
      <c r="G11" s="111" t="s">
        <v>228</v>
      </c>
      <c r="H11" s="111" t="s">
        <v>229</v>
      </c>
      <c r="I11" s="111" t="s">
        <v>228</v>
      </c>
      <c r="J11" s="104" t="s">
        <v>229</v>
      </c>
      <c r="K11" s="259"/>
    </row>
    <row r="12" spans="1:11" x14ac:dyDescent="0.25">
      <c r="A12" s="2" t="s">
        <v>23</v>
      </c>
      <c r="B12" s="2" t="s">
        <v>24</v>
      </c>
      <c r="C12" s="4"/>
      <c r="D12" s="122"/>
      <c r="E12" s="82">
        <f>G12+I12</f>
        <v>2602</v>
      </c>
      <c r="F12" s="119">
        <f>H12+J12</f>
        <v>2768</v>
      </c>
      <c r="G12" s="82">
        <f>IFERROR(VLOOKUP($B12,[1]NUM5!$G$3:$J$163,2,FALSE),0)</f>
        <v>1982</v>
      </c>
      <c r="H12" s="119">
        <f>IFERROR(VLOOKUP($B12,[1]NUM5!$G$3:$J$163,3,FALSE),0)</f>
        <v>2165</v>
      </c>
      <c r="I12" s="82">
        <f>IFERROR(VLOOKUP($B12,[1]NUM5!$R$3:$U$157,2,FALSE),0)</f>
        <v>620</v>
      </c>
      <c r="J12" s="119">
        <f>IFERROR(VLOOKUP($B12,[1]NUM5!$R$3:$U$157,3,FALSE),0)</f>
        <v>603</v>
      </c>
      <c r="K12" s="120"/>
    </row>
    <row r="13" spans="1:11" x14ac:dyDescent="0.25">
      <c r="A13" s="2" t="s">
        <v>23</v>
      </c>
      <c r="B13" s="2" t="s">
        <v>25</v>
      </c>
      <c r="C13" s="4"/>
      <c r="D13" s="122"/>
      <c r="E13" s="82">
        <f t="shared" ref="E13:E25" si="0">G13+I13</f>
        <v>1752</v>
      </c>
      <c r="F13" s="119">
        <f t="shared" ref="F13:F25" si="1">H13+J13</f>
        <v>1793</v>
      </c>
      <c r="G13" s="82">
        <f>IFERROR(VLOOKUP($B13,[1]NUM5!$G$3:$J$163,2,FALSE),0)</f>
        <v>1496</v>
      </c>
      <c r="H13" s="119">
        <f>IFERROR(VLOOKUP($B13,[1]NUM5!$G$3:$J$163,3,FALSE),0)</f>
        <v>1481</v>
      </c>
      <c r="I13" s="82">
        <f>IFERROR(VLOOKUP($B13,[1]NUM5!$R$3:$U$157,2,FALSE),0)</f>
        <v>256</v>
      </c>
      <c r="J13" s="119">
        <f>IFERROR(VLOOKUP($B13,[1]NUM5!$R$3:$U$157,3,FALSE),0)</f>
        <v>312</v>
      </c>
      <c r="K13" s="120"/>
    </row>
    <row r="14" spans="1:11" x14ac:dyDescent="0.25">
      <c r="A14" s="2" t="s">
        <v>23</v>
      </c>
      <c r="B14" s="2" t="s">
        <v>26</v>
      </c>
      <c r="C14" s="4"/>
      <c r="D14" s="122"/>
      <c r="E14" s="82">
        <f t="shared" si="0"/>
        <v>1901</v>
      </c>
      <c r="F14" s="119">
        <f t="shared" si="1"/>
        <v>1826</v>
      </c>
      <c r="G14" s="82">
        <f>IFERROR(VLOOKUP($B14,[1]NUM5!$G$3:$J$163,2,FALSE),0)</f>
        <v>1536</v>
      </c>
      <c r="H14" s="119">
        <f>IFERROR(VLOOKUP($B14,[1]NUM5!$G$3:$J$163,3,FALSE),0)</f>
        <v>1556</v>
      </c>
      <c r="I14" s="82">
        <f>IFERROR(VLOOKUP($B14,[1]NUM5!$R$3:$U$157,2,FALSE),0)</f>
        <v>365</v>
      </c>
      <c r="J14" s="119">
        <f>IFERROR(VLOOKUP($B14,[1]NUM5!$R$3:$U$157,3,FALSE),0)</f>
        <v>270</v>
      </c>
      <c r="K14" s="120"/>
    </row>
    <row r="15" spans="1:11" x14ac:dyDescent="0.25">
      <c r="A15" s="2" t="s">
        <v>23</v>
      </c>
      <c r="B15" s="2" t="s">
        <v>27</v>
      </c>
      <c r="C15" s="4"/>
      <c r="D15" s="122"/>
      <c r="E15" s="82">
        <f t="shared" si="0"/>
        <v>2114</v>
      </c>
      <c r="F15" s="119">
        <f t="shared" si="1"/>
        <v>2374</v>
      </c>
      <c r="G15" s="82">
        <f>IFERROR(VLOOKUP($B15,[1]NUM5!$G$3:$J$163,2,FALSE),0)</f>
        <v>1892</v>
      </c>
      <c r="H15" s="119">
        <f>IFERROR(VLOOKUP($B15,[1]NUM5!$G$3:$J$163,3,FALSE),0)</f>
        <v>1937</v>
      </c>
      <c r="I15" s="82">
        <f>IFERROR(VLOOKUP($B15,[1]NUM5!$R$3:$U$157,2,FALSE),0)</f>
        <v>222</v>
      </c>
      <c r="J15" s="119">
        <f>IFERROR(VLOOKUP($B15,[1]NUM5!$R$3:$U$157,3,FALSE),0)</f>
        <v>437</v>
      </c>
      <c r="K15" s="120"/>
    </row>
    <row r="16" spans="1:11" x14ac:dyDescent="0.25">
      <c r="A16" s="2" t="s">
        <v>23</v>
      </c>
      <c r="B16" s="2" t="s">
        <v>28</v>
      </c>
      <c r="C16" s="7"/>
      <c r="D16" s="122"/>
      <c r="E16" s="82">
        <f t="shared" si="0"/>
        <v>1624</v>
      </c>
      <c r="F16" s="119">
        <f t="shared" si="1"/>
        <v>1489</v>
      </c>
      <c r="G16" s="82">
        <f>IFERROR(VLOOKUP($B16,[1]NUM5!$G$3:$J$163,2,FALSE),0)</f>
        <v>1370</v>
      </c>
      <c r="H16" s="119">
        <f>IFERROR(VLOOKUP($B16,[1]NUM5!$G$3:$J$163,3,FALSE),0)</f>
        <v>1245</v>
      </c>
      <c r="I16" s="82">
        <f>IFERROR(VLOOKUP($B16,[1]NUM5!$R$3:$U$157,2,FALSE),0)</f>
        <v>254</v>
      </c>
      <c r="J16" s="119">
        <f>IFERROR(VLOOKUP($B16,[1]NUM5!$R$3:$U$157,3,FALSE),0)</f>
        <v>244</v>
      </c>
      <c r="K16" s="120"/>
    </row>
    <row r="17" spans="1:11" x14ac:dyDescent="0.25">
      <c r="A17" s="2" t="s">
        <v>23</v>
      </c>
      <c r="B17" s="2" t="s">
        <v>29</v>
      </c>
      <c r="C17" s="4"/>
      <c r="D17" s="122"/>
      <c r="E17" s="82">
        <f t="shared" si="0"/>
        <v>1083</v>
      </c>
      <c r="F17" s="119">
        <f t="shared" si="1"/>
        <v>1405</v>
      </c>
      <c r="G17" s="82">
        <f>IFERROR(VLOOKUP($B17,[1]NUM5!$G$3:$J$163,2,FALSE),0)</f>
        <v>978</v>
      </c>
      <c r="H17" s="119">
        <f>IFERROR(VLOOKUP($B17,[1]NUM5!$G$3:$J$163,3,FALSE),0)</f>
        <v>1273</v>
      </c>
      <c r="I17" s="82">
        <f>IFERROR(VLOOKUP($B17,[1]NUM5!$R$3:$U$157,2,FALSE),0)</f>
        <v>105</v>
      </c>
      <c r="J17" s="119">
        <f>IFERROR(VLOOKUP($B17,[1]NUM5!$R$3:$U$157,3,FALSE),0)</f>
        <v>132</v>
      </c>
      <c r="K17" s="120"/>
    </row>
    <row r="18" spans="1:11" x14ac:dyDescent="0.25">
      <c r="A18" s="2" t="s">
        <v>23</v>
      </c>
      <c r="B18" s="2" t="s">
        <v>30</v>
      </c>
      <c r="C18" s="4"/>
      <c r="D18" s="122"/>
      <c r="E18" s="82">
        <f t="shared" si="0"/>
        <v>406</v>
      </c>
      <c r="F18" s="119">
        <f t="shared" si="1"/>
        <v>410</v>
      </c>
      <c r="G18" s="82">
        <f>IFERROR(VLOOKUP($B18,[1]NUM5!$G$3:$J$163,2,FALSE),0)</f>
        <v>354</v>
      </c>
      <c r="H18" s="119">
        <f>IFERROR(VLOOKUP($B18,[1]NUM5!$G$3:$J$163,3,FALSE),0)</f>
        <v>350</v>
      </c>
      <c r="I18" s="82">
        <f>IFERROR(VLOOKUP($B18,[1]NUM5!$R$3:$U$157,2,FALSE),0)</f>
        <v>52</v>
      </c>
      <c r="J18" s="119">
        <f>IFERROR(VLOOKUP($B18,[1]NUM5!$R$3:$U$157,3,FALSE),0)</f>
        <v>60</v>
      </c>
      <c r="K18" s="120"/>
    </row>
    <row r="19" spans="1:11" x14ac:dyDescent="0.25">
      <c r="A19" s="2" t="s">
        <v>23</v>
      </c>
      <c r="B19" s="2" t="s">
        <v>31</v>
      </c>
      <c r="C19" s="4"/>
      <c r="D19" s="122"/>
      <c r="E19" s="82">
        <f t="shared" si="0"/>
        <v>61</v>
      </c>
      <c r="F19" s="119">
        <f t="shared" si="1"/>
        <v>53</v>
      </c>
      <c r="G19" s="82">
        <f>IFERROR(VLOOKUP($B19,[1]NUM5!$G$3:$J$163,2,FALSE),0)</f>
        <v>51</v>
      </c>
      <c r="H19" s="119">
        <f>IFERROR(VLOOKUP($B19,[1]NUM5!$G$3:$J$163,3,FALSE),0)</f>
        <v>42</v>
      </c>
      <c r="I19" s="82">
        <f>IFERROR(VLOOKUP($B19,[1]NUM5!$R$3:$U$157,2,FALSE),0)</f>
        <v>10</v>
      </c>
      <c r="J19" s="119">
        <f>IFERROR(VLOOKUP($B19,[1]NUM5!$R$3:$U$157,3,FALSE),0)</f>
        <v>11</v>
      </c>
      <c r="K19" s="120"/>
    </row>
    <row r="20" spans="1:11" x14ac:dyDescent="0.25">
      <c r="A20" s="2" t="s">
        <v>23</v>
      </c>
      <c r="B20" s="2" t="s">
        <v>32</v>
      </c>
      <c r="C20" s="4"/>
      <c r="D20" s="122"/>
      <c r="E20" s="82">
        <f t="shared" si="0"/>
        <v>56</v>
      </c>
      <c r="F20" s="119">
        <f t="shared" si="1"/>
        <v>43</v>
      </c>
      <c r="G20" s="82">
        <f>IFERROR(VLOOKUP($B20,[1]NUM5!$G$3:$J$163,2,FALSE),0)</f>
        <v>45</v>
      </c>
      <c r="H20" s="119">
        <f>IFERROR(VLOOKUP($B20,[1]NUM5!$G$3:$J$163,3,FALSE),0)</f>
        <v>32</v>
      </c>
      <c r="I20" s="82">
        <f>IFERROR(VLOOKUP($B20,[1]NUM5!$R$3:$U$157,2,FALSE),0)</f>
        <v>11</v>
      </c>
      <c r="J20" s="119">
        <f>IFERROR(VLOOKUP($B20,[1]NUM5!$R$3:$U$157,3,FALSE),0)</f>
        <v>11</v>
      </c>
      <c r="K20" s="120"/>
    </row>
    <row r="21" spans="1:11" x14ac:dyDescent="0.25">
      <c r="A21" s="2" t="s">
        <v>23</v>
      </c>
      <c r="B21" s="2" t="s">
        <v>33</v>
      </c>
      <c r="C21" s="8"/>
      <c r="D21" s="122"/>
      <c r="E21" s="82">
        <f t="shared" si="0"/>
        <v>50</v>
      </c>
      <c r="F21" s="119">
        <f t="shared" si="1"/>
        <v>43</v>
      </c>
      <c r="G21" s="82">
        <f>IFERROR(VLOOKUP($B21,[1]NUM5!$G$3:$J$163,2,FALSE),0)</f>
        <v>41</v>
      </c>
      <c r="H21" s="119">
        <f>IFERROR(VLOOKUP($B21,[1]NUM5!$G$3:$J$163,3,FALSE),0)</f>
        <v>38</v>
      </c>
      <c r="I21" s="82">
        <f>IFERROR(VLOOKUP($B21,[1]NUM5!$R$3:$U$157,2,FALSE),0)</f>
        <v>9</v>
      </c>
      <c r="J21" s="119">
        <f>IFERROR(VLOOKUP($B21,[1]NUM5!$R$3:$U$157,3,FALSE),0)</f>
        <v>5</v>
      </c>
      <c r="K21" s="120"/>
    </row>
    <row r="22" spans="1:11" x14ac:dyDescent="0.25">
      <c r="A22" s="2" t="s">
        <v>23</v>
      </c>
      <c r="B22" s="2" t="s">
        <v>34</v>
      </c>
      <c r="C22" s="4"/>
      <c r="D22" s="122"/>
      <c r="E22" s="82">
        <f t="shared" si="0"/>
        <v>277</v>
      </c>
      <c r="F22" s="119">
        <f t="shared" si="1"/>
        <v>267</v>
      </c>
      <c r="G22" s="82">
        <f>IFERROR(VLOOKUP($B22,[1]NUM5!$G$3:$J$163,2,FALSE),0)</f>
        <v>222</v>
      </c>
      <c r="H22" s="119">
        <f>IFERROR(VLOOKUP($B22,[1]NUM5!$G$3:$J$163,3,FALSE),0)</f>
        <v>216</v>
      </c>
      <c r="I22" s="82">
        <f>IFERROR(VLOOKUP($B22,[1]NUM5!$R$3:$U$157,2,FALSE),0)</f>
        <v>55</v>
      </c>
      <c r="J22" s="119">
        <f>IFERROR(VLOOKUP($B22,[1]NUM5!$R$3:$U$157,3,FALSE),0)</f>
        <v>51</v>
      </c>
      <c r="K22" s="120"/>
    </row>
    <row r="23" spans="1:11" x14ac:dyDescent="0.25">
      <c r="A23" s="2" t="s">
        <v>23</v>
      </c>
      <c r="B23" s="2" t="s">
        <v>35</v>
      </c>
      <c r="C23" s="4"/>
      <c r="D23" s="122"/>
      <c r="E23" s="82">
        <f t="shared" si="0"/>
        <v>51</v>
      </c>
      <c r="F23" s="119">
        <f t="shared" si="1"/>
        <v>101</v>
      </c>
      <c r="G23" s="82">
        <f>IFERROR(VLOOKUP($B23,[1]NUM5!$G$3:$J$163,2,FALSE),0)</f>
        <v>46</v>
      </c>
      <c r="H23" s="119">
        <f>IFERROR(VLOOKUP($B23,[1]NUM5!$G$3:$J$163,3,FALSE),0)</f>
        <v>94</v>
      </c>
      <c r="I23" s="82">
        <f>IFERROR(VLOOKUP($B23,[1]NUM5!$R$3:$U$157,2,FALSE),0)</f>
        <v>5</v>
      </c>
      <c r="J23" s="119">
        <f>IFERROR(VLOOKUP($B23,[1]NUM5!$R$3:$U$157,3,FALSE),0)</f>
        <v>7</v>
      </c>
      <c r="K23" s="120"/>
    </row>
    <row r="24" spans="1:11" x14ac:dyDescent="0.25">
      <c r="A24" s="2" t="s">
        <v>23</v>
      </c>
      <c r="B24" s="2" t="s">
        <v>36</v>
      </c>
      <c r="C24" s="4"/>
      <c r="D24" s="122"/>
      <c r="E24" s="82">
        <f t="shared" si="0"/>
        <v>158</v>
      </c>
      <c r="F24" s="119">
        <f t="shared" si="1"/>
        <v>194</v>
      </c>
      <c r="G24" s="82">
        <f>IFERROR(VLOOKUP($B24,[1]NUM5!$G$3:$J$163,2,FALSE),0)</f>
        <v>158</v>
      </c>
      <c r="H24" s="119">
        <f>IFERROR(VLOOKUP($B24,[1]NUM5!$G$3:$J$163,3,FALSE),0)</f>
        <v>168</v>
      </c>
      <c r="I24" s="82">
        <f>IFERROR(VLOOKUP($B24,[1]NUM5!$R$3:$U$157,2,FALSE),0)</f>
        <v>0</v>
      </c>
      <c r="J24" s="119">
        <f>IFERROR(VLOOKUP($B24,[1]NUM5!$R$3:$U$157,3,FALSE),0)</f>
        <v>26</v>
      </c>
      <c r="K24" s="120"/>
    </row>
    <row r="25" spans="1:11" x14ac:dyDescent="0.25">
      <c r="A25" s="2" t="s">
        <v>23</v>
      </c>
      <c r="B25" s="3" t="s">
        <v>37</v>
      </c>
      <c r="C25" s="4"/>
      <c r="D25" s="122"/>
      <c r="E25" s="82">
        <f t="shared" si="0"/>
        <v>52</v>
      </c>
      <c r="F25" s="119">
        <f t="shared" si="1"/>
        <v>107</v>
      </c>
      <c r="G25" s="82">
        <f>IFERROR(VLOOKUP($B25,[1]NUM5!$G$3:$J$163,2,FALSE),0)</f>
        <v>46</v>
      </c>
      <c r="H25" s="119">
        <f>IFERROR(VLOOKUP($B25,[1]NUM5!$G$3:$J$163,3,FALSE),0)</f>
        <v>97</v>
      </c>
      <c r="I25" s="82">
        <f>IFERROR(VLOOKUP($B25,[1]NUM5!$R$3:$U$157,2,FALSE),0)</f>
        <v>6</v>
      </c>
      <c r="J25" s="119">
        <f>IFERROR(VLOOKUP($B25,[1]NUM5!$R$3:$U$157,3,FALSE),0)</f>
        <v>10</v>
      </c>
      <c r="K25" s="120"/>
    </row>
    <row r="26" spans="1:11" x14ac:dyDescent="0.25">
      <c r="A26" s="137" t="s">
        <v>230</v>
      </c>
      <c r="B26" s="138"/>
      <c r="C26" s="57">
        <f>D26/'Metas Muni'!N5</f>
        <v>0.75363204631034686</v>
      </c>
      <c r="D26" s="58">
        <f>F26/K26</f>
        <v>0.36174338222896646</v>
      </c>
      <c r="E26" s="121">
        <f t="shared" ref="E26:J26" si="2">SUM(E12:E25)</f>
        <v>12187</v>
      </c>
      <c r="F26" s="121">
        <f t="shared" si="2"/>
        <v>12873</v>
      </c>
      <c r="G26" s="121">
        <f t="shared" si="2"/>
        <v>10217</v>
      </c>
      <c r="H26" s="121">
        <f t="shared" si="2"/>
        <v>10694</v>
      </c>
      <c r="I26" s="121">
        <f t="shared" si="2"/>
        <v>1970</v>
      </c>
      <c r="J26" s="121">
        <f t="shared" si="2"/>
        <v>2179</v>
      </c>
      <c r="K26" s="121">
        <v>35586</v>
      </c>
    </row>
    <row r="27" spans="1:11" x14ac:dyDescent="0.25">
      <c r="A27" s="2" t="s">
        <v>39</v>
      </c>
      <c r="B27" s="2" t="s">
        <v>40</v>
      </c>
      <c r="C27" s="4"/>
      <c r="D27" s="122"/>
      <c r="E27" s="82">
        <f t="shared" ref="E27:E39" si="3">G27+I27</f>
        <v>2465</v>
      </c>
      <c r="F27" s="119">
        <f t="shared" ref="F27:F39" si="4">H27+J27</f>
        <v>2131</v>
      </c>
      <c r="G27" s="82">
        <f>IFERROR(VLOOKUP($B27,[1]NUM5!$G$3:$J$163,2,FALSE),0)</f>
        <v>2031</v>
      </c>
      <c r="H27" s="119">
        <f>IFERROR(VLOOKUP($B27,[1]NUM5!$G$3:$J$163,3,FALSE),0)</f>
        <v>1753</v>
      </c>
      <c r="I27" s="82">
        <f>IFERROR(VLOOKUP($B27,[1]NUM5!$R$3:$U$157,2,FALSE),0)</f>
        <v>434</v>
      </c>
      <c r="J27" s="119">
        <f>IFERROR(VLOOKUP($B27,[1]NUM5!$R$3:$U$157,3,FALSE),0)</f>
        <v>378</v>
      </c>
      <c r="K27" s="120"/>
    </row>
    <row r="28" spans="1:11" x14ac:dyDescent="0.25">
      <c r="A28" s="2" t="s">
        <v>39</v>
      </c>
      <c r="B28" s="2" t="s">
        <v>41</v>
      </c>
      <c r="C28" s="4"/>
      <c r="D28" s="122"/>
      <c r="E28" s="82">
        <f t="shared" si="3"/>
        <v>1711</v>
      </c>
      <c r="F28" s="119">
        <f t="shared" si="4"/>
        <v>1880</v>
      </c>
      <c r="G28" s="82">
        <f>IFERROR(VLOOKUP($B28,[1]NUM5!$G$3:$J$163,2,FALSE),0)</f>
        <v>1401</v>
      </c>
      <c r="H28" s="119">
        <f>IFERROR(VLOOKUP($B28,[1]NUM5!$G$3:$J$163,3,FALSE),0)</f>
        <v>1590</v>
      </c>
      <c r="I28" s="82">
        <f>IFERROR(VLOOKUP($B28,[1]NUM5!$R$3:$U$157,2,FALSE),0)</f>
        <v>310</v>
      </c>
      <c r="J28" s="119">
        <f>IFERROR(VLOOKUP($B28,[1]NUM5!$R$3:$U$157,3,FALSE),0)</f>
        <v>290</v>
      </c>
      <c r="K28" s="120"/>
    </row>
    <row r="29" spans="1:11" x14ac:dyDescent="0.25">
      <c r="A29" s="2" t="s">
        <v>39</v>
      </c>
      <c r="B29" s="2" t="s">
        <v>42</v>
      </c>
      <c r="C29" s="4"/>
      <c r="D29" s="122"/>
      <c r="E29" s="82">
        <f t="shared" si="3"/>
        <v>5076</v>
      </c>
      <c r="F29" s="119">
        <f t="shared" si="4"/>
        <v>2952</v>
      </c>
      <c r="G29" s="82">
        <f>IFERROR(VLOOKUP($B29,[1]NUM5!$G$3:$J$163,2,FALSE),0)</f>
        <v>4610</v>
      </c>
      <c r="H29" s="119">
        <f>IFERROR(VLOOKUP($B29,[1]NUM5!$G$3:$J$163,3,FALSE),0)</f>
        <v>2477</v>
      </c>
      <c r="I29" s="82">
        <f>IFERROR(VLOOKUP($B29,[1]NUM5!$R$3:$U$157,2,FALSE),0)</f>
        <v>466</v>
      </c>
      <c r="J29" s="119">
        <f>IFERROR(VLOOKUP($B29,[1]NUM5!$R$3:$U$157,3,FALSE),0)</f>
        <v>475</v>
      </c>
      <c r="K29" s="120"/>
    </row>
    <row r="30" spans="1:11" x14ac:dyDescent="0.25">
      <c r="A30" s="2" t="s">
        <v>39</v>
      </c>
      <c r="B30" s="2" t="s">
        <v>43</v>
      </c>
      <c r="C30" s="4"/>
      <c r="D30" s="122"/>
      <c r="E30" s="82">
        <f t="shared" si="3"/>
        <v>356</v>
      </c>
      <c r="F30" s="119">
        <f t="shared" si="4"/>
        <v>511</v>
      </c>
      <c r="G30" s="82">
        <f>IFERROR(VLOOKUP($B30,[1]NUM5!$G$3:$J$163,2,FALSE),0)</f>
        <v>315</v>
      </c>
      <c r="H30" s="119">
        <f>IFERROR(VLOOKUP($B30,[1]NUM5!$G$3:$J$163,3,FALSE),0)</f>
        <v>433</v>
      </c>
      <c r="I30" s="82">
        <f>IFERROR(VLOOKUP($B30,[1]NUM5!$R$3:$U$157,2,FALSE),0)</f>
        <v>41</v>
      </c>
      <c r="J30" s="119">
        <f>IFERROR(VLOOKUP($B30,[1]NUM5!$R$3:$U$157,3,FALSE),0)</f>
        <v>78</v>
      </c>
      <c r="K30" s="120"/>
    </row>
    <row r="31" spans="1:11" x14ac:dyDescent="0.25">
      <c r="A31" s="2" t="s">
        <v>39</v>
      </c>
      <c r="B31" s="2" t="s">
        <v>44</v>
      </c>
      <c r="C31" s="4"/>
      <c r="D31" s="122"/>
      <c r="E31" s="82">
        <f t="shared" si="3"/>
        <v>3302</v>
      </c>
      <c r="F31" s="119">
        <f t="shared" si="4"/>
        <v>3209</v>
      </c>
      <c r="G31" s="82">
        <f>IFERROR(VLOOKUP($B31,[1]NUM5!$G$3:$J$163,2,FALSE),0)</f>
        <v>2444</v>
      </c>
      <c r="H31" s="119">
        <f>IFERROR(VLOOKUP($B31,[1]NUM5!$G$3:$J$163,3,FALSE),0)</f>
        <v>2438</v>
      </c>
      <c r="I31" s="82">
        <f>IFERROR(VLOOKUP($B31,[1]NUM5!$R$3:$U$157,2,FALSE),0)</f>
        <v>858</v>
      </c>
      <c r="J31" s="119">
        <f>IFERROR(VLOOKUP($B31,[1]NUM5!$R$3:$U$157,3,FALSE),0)</f>
        <v>771</v>
      </c>
      <c r="K31" s="120"/>
    </row>
    <row r="32" spans="1:11" x14ac:dyDescent="0.25">
      <c r="A32" s="2" t="s">
        <v>39</v>
      </c>
      <c r="B32" s="2" t="s">
        <v>45</v>
      </c>
      <c r="C32" s="4"/>
      <c r="D32" s="122"/>
      <c r="E32" s="82">
        <f t="shared" si="3"/>
        <v>16</v>
      </c>
      <c r="F32" s="119">
        <f t="shared" si="4"/>
        <v>0</v>
      </c>
      <c r="G32" s="82">
        <f>IFERROR(VLOOKUP($B32,[1]NUM5!$G$3:$J$163,2,FALSE),0)</f>
        <v>12</v>
      </c>
      <c r="H32" s="119">
        <f>IFERROR(VLOOKUP($B32,[1]NUM5!$G$3:$J$163,3,FALSE),0)</f>
        <v>0</v>
      </c>
      <c r="I32" s="82">
        <f>IFERROR(VLOOKUP($B32,[1]NUM5!$R$3:$U$157,2,FALSE),0)</f>
        <v>4</v>
      </c>
      <c r="J32" s="119">
        <f>IFERROR(VLOOKUP($B32,[1]NUM5!$R$3:$U$157,3,FALSE),0)</f>
        <v>0</v>
      </c>
      <c r="K32" s="120"/>
    </row>
    <row r="33" spans="1:11" x14ac:dyDescent="0.25">
      <c r="A33" s="2" t="s">
        <v>39</v>
      </c>
      <c r="B33" s="2" t="s">
        <v>46</v>
      </c>
      <c r="C33" s="4"/>
      <c r="D33" s="122"/>
      <c r="E33" s="82">
        <f t="shared" si="3"/>
        <v>145</v>
      </c>
      <c r="F33" s="119">
        <f t="shared" si="4"/>
        <v>206</v>
      </c>
      <c r="G33" s="82">
        <f>IFERROR(VLOOKUP($B33,[1]NUM5!$G$3:$J$163,2,FALSE),0)</f>
        <v>129</v>
      </c>
      <c r="H33" s="119">
        <f>IFERROR(VLOOKUP($B33,[1]NUM5!$G$3:$J$163,3,FALSE),0)</f>
        <v>182</v>
      </c>
      <c r="I33" s="82">
        <f>IFERROR(VLOOKUP($B33,[1]NUM5!$R$3:$U$157,2,FALSE),0)</f>
        <v>16</v>
      </c>
      <c r="J33" s="119">
        <f>IFERROR(VLOOKUP($B33,[1]NUM5!$R$3:$U$157,3,FALSE),0)</f>
        <v>24</v>
      </c>
      <c r="K33" s="120"/>
    </row>
    <row r="34" spans="1:11" x14ac:dyDescent="0.25">
      <c r="A34" s="2" t="s">
        <v>39</v>
      </c>
      <c r="B34" s="2" t="s">
        <v>47</v>
      </c>
      <c r="C34" s="4"/>
      <c r="D34" s="122"/>
      <c r="E34" s="82">
        <f t="shared" si="3"/>
        <v>677</v>
      </c>
      <c r="F34" s="119">
        <f t="shared" si="4"/>
        <v>0</v>
      </c>
      <c r="G34" s="82">
        <f>IFERROR(VLOOKUP($B34,[1]NUM5!$G$3:$J$163,2,FALSE),0)</f>
        <v>579</v>
      </c>
      <c r="H34" s="119">
        <f>IFERROR(VLOOKUP($B34,[1]NUM5!$G$3:$J$163,3,FALSE),0)</f>
        <v>0</v>
      </c>
      <c r="I34" s="82">
        <f>IFERROR(VLOOKUP($B34,[1]NUM5!$R$3:$U$157,2,FALSE),0)</f>
        <v>98</v>
      </c>
      <c r="J34" s="119">
        <f>IFERROR(VLOOKUP($B34,[1]NUM5!$R$3:$U$157,3,FALSE),0)</f>
        <v>0</v>
      </c>
      <c r="K34" s="120"/>
    </row>
    <row r="35" spans="1:11" x14ac:dyDescent="0.25">
      <c r="A35" s="2" t="s">
        <v>39</v>
      </c>
      <c r="B35" s="2" t="s">
        <v>48</v>
      </c>
      <c r="C35" s="4"/>
      <c r="D35" s="122"/>
      <c r="E35" s="82">
        <f t="shared" si="3"/>
        <v>52</v>
      </c>
      <c r="F35" s="119">
        <f t="shared" si="4"/>
        <v>44</v>
      </c>
      <c r="G35" s="82">
        <f>IFERROR(VLOOKUP($B35,[1]NUM5!$G$3:$J$163,2,FALSE),0)</f>
        <v>42</v>
      </c>
      <c r="H35" s="119">
        <f>IFERROR(VLOOKUP($B35,[1]NUM5!$G$3:$J$163,3,FALSE),0)</f>
        <v>38</v>
      </c>
      <c r="I35" s="82">
        <f>IFERROR(VLOOKUP($B35,[1]NUM5!$R$3:$U$157,2,FALSE),0)</f>
        <v>10</v>
      </c>
      <c r="J35" s="119">
        <f>IFERROR(VLOOKUP($B35,[1]NUM5!$R$3:$U$157,3,FALSE),0)</f>
        <v>6</v>
      </c>
      <c r="K35" s="120"/>
    </row>
    <row r="36" spans="1:11" x14ac:dyDescent="0.25">
      <c r="A36" s="2" t="s">
        <v>39</v>
      </c>
      <c r="B36" s="2" t="s">
        <v>49</v>
      </c>
      <c r="C36" s="4"/>
      <c r="D36" s="122"/>
      <c r="E36" s="82">
        <f t="shared" si="3"/>
        <v>177</v>
      </c>
      <c r="F36" s="119">
        <f t="shared" si="4"/>
        <v>183</v>
      </c>
      <c r="G36" s="82">
        <f>IFERROR(VLOOKUP($B36,[1]NUM5!$G$3:$J$163,2,FALSE),0)</f>
        <v>165</v>
      </c>
      <c r="H36" s="119">
        <f>IFERROR(VLOOKUP($B36,[1]NUM5!$G$3:$J$163,3,FALSE),0)</f>
        <v>174</v>
      </c>
      <c r="I36" s="82">
        <f>IFERROR(VLOOKUP($B36,[1]NUM5!$R$3:$U$157,2,FALSE),0)</f>
        <v>12</v>
      </c>
      <c r="J36" s="119">
        <f>IFERROR(VLOOKUP($B36,[1]NUM5!$R$3:$U$157,3,FALSE),0)</f>
        <v>9</v>
      </c>
      <c r="K36" s="120"/>
    </row>
    <row r="37" spans="1:11" x14ac:dyDescent="0.25">
      <c r="A37" s="11" t="s">
        <v>39</v>
      </c>
      <c r="B37" s="3" t="s">
        <v>50</v>
      </c>
      <c r="C37" s="4"/>
      <c r="D37" s="122"/>
      <c r="E37" s="82">
        <f t="shared" si="3"/>
        <v>118</v>
      </c>
      <c r="F37" s="119">
        <f t="shared" si="4"/>
        <v>129</v>
      </c>
      <c r="G37" s="82">
        <f>IFERROR(VLOOKUP($B37,[1]NUM5!$G$3:$J$163,2,FALSE),0)</f>
        <v>106</v>
      </c>
      <c r="H37" s="119">
        <f>IFERROR(VLOOKUP($B37,[1]NUM5!$G$3:$J$163,3,FALSE),0)</f>
        <v>118</v>
      </c>
      <c r="I37" s="82">
        <f>IFERROR(VLOOKUP($B37,[1]NUM5!$R$3:$U$157,2,FALSE),0)</f>
        <v>12</v>
      </c>
      <c r="J37" s="119">
        <f>IFERROR(VLOOKUP($B37,[1]NUM5!$R$3:$U$157,3,FALSE),0)</f>
        <v>11</v>
      </c>
      <c r="K37" s="120"/>
    </row>
    <row r="38" spans="1:11" x14ac:dyDescent="0.25">
      <c r="A38" s="11" t="s">
        <v>39</v>
      </c>
      <c r="B38" s="2" t="s">
        <v>301</v>
      </c>
      <c r="C38" s="4"/>
      <c r="D38" s="122"/>
      <c r="E38" s="82">
        <f t="shared" si="3"/>
        <v>0</v>
      </c>
      <c r="F38" s="119">
        <f t="shared" si="4"/>
        <v>247</v>
      </c>
      <c r="G38" s="82">
        <f>IFERROR(VLOOKUP($B38,[1]NUM5!$G$3:$J$163,2,FALSE),0)</f>
        <v>0</v>
      </c>
      <c r="H38" s="119">
        <f>IFERROR(VLOOKUP($B38,[1]NUM5!$G$3:$J$163,3,FALSE),0)</f>
        <v>194</v>
      </c>
      <c r="I38" s="82">
        <f>IFERROR(VLOOKUP($B38,[1]NUM5!$R$3:$U$157,2,FALSE),0)</f>
        <v>0</v>
      </c>
      <c r="J38" s="119">
        <f>IFERROR(VLOOKUP($B38,[1]NUM5!$R$3:$U$157,3,FALSE),0)</f>
        <v>53</v>
      </c>
      <c r="K38" s="120"/>
    </row>
    <row r="39" spans="1:11" x14ac:dyDescent="0.25">
      <c r="A39" s="11" t="s">
        <v>39</v>
      </c>
      <c r="B39" s="2" t="s">
        <v>302</v>
      </c>
      <c r="C39" s="4"/>
      <c r="D39" s="122"/>
      <c r="E39" s="82">
        <f t="shared" si="3"/>
        <v>0</v>
      </c>
      <c r="F39" s="119">
        <f t="shared" si="4"/>
        <v>616</v>
      </c>
      <c r="G39" s="82">
        <f>IFERROR(VLOOKUP($B39,[1]NUM5!$G$3:$J$163,2,FALSE),0)</f>
        <v>0</v>
      </c>
      <c r="H39" s="119">
        <f>IFERROR(VLOOKUP($B39,[1]NUM5!$G$3:$J$163,3,FALSE),0)</f>
        <v>531</v>
      </c>
      <c r="I39" s="82">
        <f>IFERROR(VLOOKUP($B39,[1]NUM5!$R$3:$U$157,2,FALSE),0)</f>
        <v>0</v>
      </c>
      <c r="J39" s="119">
        <f>IFERROR(VLOOKUP($B39,[1]NUM5!$R$3:$U$157,3,FALSE),0)</f>
        <v>85</v>
      </c>
      <c r="K39" s="120"/>
    </row>
    <row r="40" spans="1:11" x14ac:dyDescent="0.25">
      <c r="A40" s="137" t="s">
        <v>231</v>
      </c>
      <c r="B40" s="138"/>
      <c r="C40" s="57">
        <f>D40/'Metas Muni'!N6</f>
        <v>0.74619139180594596</v>
      </c>
      <c r="D40" s="58">
        <f>F40/K40</f>
        <v>0.35817186806685403</v>
      </c>
      <c r="E40" s="121">
        <f t="shared" ref="E40:J40" si="5">SUM(E27:E39)</f>
        <v>14095</v>
      </c>
      <c r="F40" s="121">
        <f t="shared" si="5"/>
        <v>12108</v>
      </c>
      <c r="G40" s="121">
        <f t="shared" si="5"/>
        <v>11834</v>
      </c>
      <c r="H40" s="121">
        <f t="shared" si="5"/>
        <v>9928</v>
      </c>
      <c r="I40" s="121">
        <f t="shared" si="5"/>
        <v>2261</v>
      </c>
      <c r="J40" s="121">
        <f t="shared" si="5"/>
        <v>2180</v>
      </c>
      <c r="K40" s="121">
        <v>33805</v>
      </c>
    </row>
    <row r="41" spans="1:11" x14ac:dyDescent="0.25">
      <c r="A41" s="2" t="s">
        <v>52</v>
      </c>
      <c r="B41" s="2" t="s">
        <v>53</v>
      </c>
      <c r="C41" s="4"/>
      <c r="D41" s="123"/>
      <c r="E41" s="82">
        <f t="shared" ref="E41:E44" si="6">G41+I41</f>
        <v>109</v>
      </c>
      <c r="F41" s="119">
        <f t="shared" ref="F41:F44" si="7">H41+J41</f>
        <v>101</v>
      </c>
      <c r="G41" s="82">
        <f>IFERROR(VLOOKUP($B41,[1]NUM5!$G$3:$J$163,2,FALSE),0)</f>
        <v>95</v>
      </c>
      <c r="H41" s="119">
        <f>IFERROR(VLOOKUP($B41,[1]NUM5!$G$3:$J$163,3,FALSE),0)</f>
        <v>87</v>
      </c>
      <c r="I41" s="82">
        <f>IFERROR(VLOOKUP($B41,[1]NUM5!$R$3:$U$157,2,FALSE),0)</f>
        <v>14</v>
      </c>
      <c r="J41" s="119">
        <f>IFERROR(VLOOKUP($B41,[1]NUM5!$R$3:$U$157,3,FALSE),0)</f>
        <v>14</v>
      </c>
      <c r="K41" s="120"/>
    </row>
    <row r="42" spans="1:11" x14ac:dyDescent="0.25">
      <c r="A42" s="2" t="s">
        <v>52</v>
      </c>
      <c r="B42" s="2" t="s">
        <v>54</v>
      </c>
      <c r="C42" s="4"/>
      <c r="D42" s="123"/>
      <c r="E42" s="82">
        <f t="shared" si="6"/>
        <v>91</v>
      </c>
      <c r="F42" s="119">
        <f t="shared" si="7"/>
        <v>93</v>
      </c>
      <c r="G42" s="82">
        <f>IFERROR(VLOOKUP($B42,[1]NUM5!$G$3:$J$163,2,FALSE),0)</f>
        <v>82</v>
      </c>
      <c r="H42" s="119">
        <f>IFERROR(VLOOKUP($B42,[1]NUM5!$G$3:$J$163,3,FALSE),0)</f>
        <v>84</v>
      </c>
      <c r="I42" s="82">
        <f>IFERROR(VLOOKUP($B42,[1]NUM5!$R$3:$U$157,2,FALSE),0)</f>
        <v>9</v>
      </c>
      <c r="J42" s="119">
        <f>IFERROR(VLOOKUP($B42,[1]NUM5!$R$3:$U$157,3,FALSE),0)</f>
        <v>9</v>
      </c>
      <c r="K42" s="120"/>
    </row>
    <row r="43" spans="1:11" x14ac:dyDescent="0.25">
      <c r="A43" s="2" t="s">
        <v>52</v>
      </c>
      <c r="B43" s="2" t="s">
        <v>55</v>
      </c>
      <c r="C43" s="4"/>
      <c r="D43" s="123"/>
      <c r="E43" s="82">
        <f t="shared" si="6"/>
        <v>65</v>
      </c>
      <c r="F43" s="119">
        <f t="shared" si="7"/>
        <v>72</v>
      </c>
      <c r="G43" s="82">
        <f>IFERROR(VLOOKUP($B43,[1]NUM5!$G$3:$J$163,2,FALSE),0)</f>
        <v>49</v>
      </c>
      <c r="H43" s="119">
        <f>IFERROR(VLOOKUP($B43,[1]NUM5!$G$3:$J$163,3,FALSE),0)</f>
        <v>52</v>
      </c>
      <c r="I43" s="82">
        <f>IFERROR(VLOOKUP($B43,[1]NUM5!$R$3:$U$157,2,FALSE),0)</f>
        <v>16</v>
      </c>
      <c r="J43" s="119">
        <f>IFERROR(VLOOKUP($B43,[1]NUM5!$R$3:$U$157,3,FALSE),0)</f>
        <v>20</v>
      </c>
      <c r="K43" s="120"/>
    </row>
    <row r="44" spans="1:11" x14ac:dyDescent="0.25">
      <c r="A44" s="2" t="s">
        <v>52</v>
      </c>
      <c r="B44" s="2" t="s">
        <v>56</v>
      </c>
      <c r="C44" s="66"/>
      <c r="D44" s="123"/>
      <c r="E44" s="82">
        <f t="shared" si="6"/>
        <v>45</v>
      </c>
      <c r="F44" s="119">
        <f t="shared" si="7"/>
        <v>55</v>
      </c>
      <c r="G44" s="82">
        <f>IFERROR(VLOOKUP($B44,[1]NUM5!$G$3:$J$163,2,FALSE),0)</f>
        <v>38</v>
      </c>
      <c r="H44" s="119">
        <f>IFERROR(VLOOKUP($B44,[1]NUM5!$G$3:$J$163,3,FALSE),0)</f>
        <v>47</v>
      </c>
      <c r="I44" s="82">
        <f>IFERROR(VLOOKUP($B44,[1]NUM5!$R$3:$U$157,2,FALSE),0)</f>
        <v>7</v>
      </c>
      <c r="J44" s="119">
        <f>IFERROR(VLOOKUP($B44,[1]NUM5!$R$3:$U$157,3,FALSE),0)</f>
        <v>8</v>
      </c>
      <c r="K44" s="120"/>
    </row>
    <row r="45" spans="1:11" x14ac:dyDescent="0.25">
      <c r="A45" s="151" t="s">
        <v>57</v>
      </c>
      <c r="B45" s="152"/>
      <c r="C45" s="57">
        <f>D45/'Metas Muni'!N7</f>
        <v>0.90428139208627012</v>
      </c>
      <c r="D45" s="58">
        <f>F45/K45</f>
        <v>0.43378378378378379</v>
      </c>
      <c r="E45" s="117">
        <f t="shared" ref="E45:J45" si="8">SUM(E41:E44)</f>
        <v>310</v>
      </c>
      <c r="F45" s="121">
        <f t="shared" si="8"/>
        <v>321</v>
      </c>
      <c r="G45" s="121">
        <f t="shared" si="8"/>
        <v>264</v>
      </c>
      <c r="H45" s="121">
        <f t="shared" si="8"/>
        <v>270</v>
      </c>
      <c r="I45" s="121">
        <f t="shared" si="8"/>
        <v>46</v>
      </c>
      <c r="J45" s="121">
        <f t="shared" si="8"/>
        <v>51</v>
      </c>
      <c r="K45" s="121">
        <v>740</v>
      </c>
    </row>
    <row r="46" spans="1:11" x14ac:dyDescent="0.25">
      <c r="A46" s="2" t="s">
        <v>58</v>
      </c>
      <c r="B46" s="2" t="s">
        <v>59</v>
      </c>
      <c r="C46" s="4"/>
      <c r="D46" s="123"/>
      <c r="E46" s="82">
        <f t="shared" ref="E46:E49" si="9">G46+I46</f>
        <v>216</v>
      </c>
      <c r="F46" s="119">
        <f t="shared" ref="F46:F49" si="10">H46+J46</f>
        <v>201</v>
      </c>
      <c r="G46" s="82">
        <f>IFERROR(VLOOKUP($B46,[1]NUM5!$G$3:$J$163,2,FALSE),0)</f>
        <v>167</v>
      </c>
      <c r="H46" s="119">
        <f>IFERROR(VLOOKUP($B46,[1]NUM5!$G$3:$J$163,3,FALSE),0)</f>
        <v>157</v>
      </c>
      <c r="I46" s="82">
        <f>IFERROR(VLOOKUP($B46,[1]NUM5!$R$3:$U$157,2,FALSE),0)</f>
        <v>49</v>
      </c>
      <c r="J46" s="119">
        <f>IFERROR(VLOOKUP($B46,[1]NUM5!$R$3:$U$157,3,FALSE),0)</f>
        <v>44</v>
      </c>
      <c r="K46" s="120"/>
    </row>
    <row r="47" spans="1:11" x14ac:dyDescent="0.25">
      <c r="A47" s="2" t="s">
        <v>58</v>
      </c>
      <c r="B47" s="2" t="s">
        <v>60</v>
      </c>
      <c r="C47" s="4"/>
      <c r="D47" s="123"/>
      <c r="E47" s="82">
        <f t="shared" si="9"/>
        <v>56</v>
      </c>
      <c r="F47" s="119">
        <f t="shared" si="10"/>
        <v>66</v>
      </c>
      <c r="G47" s="82">
        <f>IFERROR(VLOOKUP($B47,[1]NUM5!$G$3:$J$163,2,FALSE),0)</f>
        <v>51</v>
      </c>
      <c r="H47" s="119">
        <f>IFERROR(VLOOKUP($B47,[1]NUM5!$G$3:$J$163,3,FALSE),0)</f>
        <v>56</v>
      </c>
      <c r="I47" s="82">
        <f>IFERROR(VLOOKUP($B47,[1]NUM5!$R$3:$U$157,2,FALSE),0)</f>
        <v>5</v>
      </c>
      <c r="J47" s="119">
        <f>IFERROR(VLOOKUP($B47,[1]NUM5!$R$3:$U$157,3,FALSE),0)</f>
        <v>10</v>
      </c>
      <c r="K47" s="120"/>
    </row>
    <row r="48" spans="1:11" x14ac:dyDescent="0.25">
      <c r="A48" s="2" t="s">
        <v>58</v>
      </c>
      <c r="B48" s="2" t="s">
        <v>61</v>
      </c>
      <c r="C48" s="4"/>
      <c r="D48" s="123"/>
      <c r="E48" s="82">
        <f t="shared" si="9"/>
        <v>48</v>
      </c>
      <c r="F48" s="119">
        <f t="shared" si="10"/>
        <v>13</v>
      </c>
      <c r="G48" s="82">
        <f>IFERROR(VLOOKUP($B48,[1]NUM5!$G$3:$J$163,2,FALSE),0)</f>
        <v>40</v>
      </c>
      <c r="H48" s="119">
        <f>IFERROR(VLOOKUP($B48,[1]NUM5!$G$3:$J$163,3,FALSE),0)</f>
        <v>0</v>
      </c>
      <c r="I48" s="82">
        <f>IFERROR(VLOOKUP($B48,[1]NUM5!$R$3:$U$157,2,FALSE),0)</f>
        <v>8</v>
      </c>
      <c r="J48" s="119">
        <f>IFERROR(VLOOKUP($B48,[1]NUM5!$R$3:$U$157,3,FALSE),0)</f>
        <v>13</v>
      </c>
      <c r="K48" s="120"/>
    </row>
    <row r="49" spans="1:11" x14ac:dyDescent="0.25">
      <c r="A49" s="2" t="s">
        <v>58</v>
      </c>
      <c r="B49" s="2" t="s">
        <v>62</v>
      </c>
      <c r="C49" s="71"/>
      <c r="D49" s="123"/>
      <c r="E49" s="82">
        <f t="shared" si="9"/>
        <v>83</v>
      </c>
      <c r="F49" s="119">
        <f t="shared" si="10"/>
        <v>113</v>
      </c>
      <c r="G49" s="82">
        <f>IFERROR(VLOOKUP($B49,[1]NUM5!$G$3:$J$163,2,FALSE),0)</f>
        <v>59</v>
      </c>
      <c r="H49" s="119">
        <f>IFERROR(VLOOKUP($B49,[1]NUM5!$G$3:$J$163,3,FALSE),0)</f>
        <v>82</v>
      </c>
      <c r="I49" s="82">
        <f>IFERROR(VLOOKUP($B49,[1]NUM5!$R$3:$U$157,2,FALSE),0)</f>
        <v>24</v>
      </c>
      <c r="J49" s="119">
        <f>IFERROR(VLOOKUP($B49,[1]NUM5!$R$3:$U$157,3,FALSE),0)</f>
        <v>31</v>
      </c>
      <c r="K49" s="120"/>
    </row>
    <row r="50" spans="1:11" x14ac:dyDescent="0.25">
      <c r="A50" s="151" t="s">
        <v>63</v>
      </c>
      <c r="B50" s="152"/>
      <c r="C50" s="57">
        <f>D50/'Metas Muni'!N8</f>
        <v>0.91826377582587659</v>
      </c>
      <c r="D50" s="58">
        <f>F50/K50</f>
        <v>0.4405829596412556</v>
      </c>
      <c r="E50" s="117">
        <f t="shared" ref="E50:J50" si="11">SUM(E46:E49)</f>
        <v>403</v>
      </c>
      <c r="F50" s="121">
        <f t="shared" si="11"/>
        <v>393</v>
      </c>
      <c r="G50" s="121">
        <f t="shared" si="11"/>
        <v>317</v>
      </c>
      <c r="H50" s="121">
        <f t="shared" si="11"/>
        <v>295</v>
      </c>
      <c r="I50" s="121">
        <f t="shared" si="11"/>
        <v>86</v>
      </c>
      <c r="J50" s="121">
        <f t="shared" si="11"/>
        <v>98</v>
      </c>
      <c r="K50" s="121">
        <v>892</v>
      </c>
    </row>
    <row r="51" spans="1:11" x14ac:dyDescent="0.25">
      <c r="A51" s="2" t="s">
        <v>64</v>
      </c>
      <c r="B51" s="2" t="s">
        <v>65</v>
      </c>
      <c r="C51" s="4"/>
      <c r="D51" s="122"/>
      <c r="E51" s="82">
        <f t="shared" ref="E51:E61" si="12">G51+I51</f>
        <v>126</v>
      </c>
      <c r="F51" s="119">
        <f t="shared" ref="F51:F61" si="13">H51+J51</f>
        <v>148</v>
      </c>
      <c r="G51" s="82">
        <f>IFERROR(VLOOKUP($B51,[1]NUM5!$G$3:$J$163,2,FALSE),0)</f>
        <v>107</v>
      </c>
      <c r="H51" s="119">
        <f>IFERROR(VLOOKUP($B51,[1]NUM5!$G$3:$J$163,3,FALSE),0)</f>
        <v>122</v>
      </c>
      <c r="I51" s="82">
        <f>IFERROR(VLOOKUP($B51,[1]NUM5!$R$3:$U$157,2,FALSE),0)</f>
        <v>19</v>
      </c>
      <c r="J51" s="119">
        <f>IFERROR(VLOOKUP($B51,[1]NUM5!$R$3:$U$157,3,FALSE),0)</f>
        <v>26</v>
      </c>
      <c r="K51" s="120"/>
    </row>
    <row r="52" spans="1:11" x14ac:dyDescent="0.25">
      <c r="A52" s="2" t="s">
        <v>64</v>
      </c>
      <c r="B52" s="2" t="s">
        <v>66</v>
      </c>
      <c r="C52" s="4"/>
      <c r="D52" s="122"/>
      <c r="E52" s="82">
        <f t="shared" si="12"/>
        <v>82</v>
      </c>
      <c r="F52" s="119">
        <f t="shared" si="13"/>
        <v>95</v>
      </c>
      <c r="G52" s="82">
        <f>IFERROR(VLOOKUP($B52,[1]NUM5!$G$3:$J$163,2,FALSE),0)</f>
        <v>69</v>
      </c>
      <c r="H52" s="119">
        <f>IFERROR(VLOOKUP($B52,[1]NUM5!$G$3:$J$163,3,FALSE),0)</f>
        <v>81</v>
      </c>
      <c r="I52" s="82">
        <f>IFERROR(VLOOKUP($B52,[1]NUM5!$R$3:$U$157,2,FALSE),0)</f>
        <v>13</v>
      </c>
      <c r="J52" s="119">
        <f>IFERROR(VLOOKUP($B52,[1]NUM5!$R$3:$U$157,3,FALSE),0)</f>
        <v>14</v>
      </c>
      <c r="K52" s="120"/>
    </row>
    <row r="53" spans="1:11" x14ac:dyDescent="0.25">
      <c r="A53" s="2" t="s">
        <v>64</v>
      </c>
      <c r="B53" s="2" t="s">
        <v>67</v>
      </c>
      <c r="C53" s="4"/>
      <c r="D53" s="122"/>
      <c r="E53" s="82">
        <f t="shared" si="12"/>
        <v>177</v>
      </c>
      <c r="F53" s="119">
        <f t="shared" si="13"/>
        <v>196</v>
      </c>
      <c r="G53" s="82">
        <f>IFERROR(VLOOKUP($B53,[1]NUM5!$G$3:$J$163,2,FALSE),0)</f>
        <v>148</v>
      </c>
      <c r="H53" s="119">
        <f>IFERROR(VLOOKUP($B53,[1]NUM5!$G$3:$J$163,3,FALSE),0)</f>
        <v>162</v>
      </c>
      <c r="I53" s="82">
        <f>IFERROR(VLOOKUP($B53,[1]NUM5!$R$3:$U$157,2,FALSE),0)</f>
        <v>29</v>
      </c>
      <c r="J53" s="119">
        <f>IFERROR(VLOOKUP($B53,[1]NUM5!$R$3:$U$157,3,FALSE),0)</f>
        <v>34</v>
      </c>
      <c r="K53" s="120"/>
    </row>
    <row r="54" spans="1:11" x14ac:dyDescent="0.25">
      <c r="A54" s="2" t="s">
        <v>64</v>
      </c>
      <c r="B54" s="2" t="s">
        <v>68</v>
      </c>
      <c r="C54" s="4"/>
      <c r="D54" s="122"/>
      <c r="E54" s="82">
        <f t="shared" si="12"/>
        <v>26</v>
      </c>
      <c r="F54" s="119">
        <f t="shared" si="13"/>
        <v>20</v>
      </c>
      <c r="G54" s="82">
        <f>IFERROR(VLOOKUP($B54,[1]NUM5!$G$3:$J$163,2,FALSE),0)</f>
        <v>20</v>
      </c>
      <c r="H54" s="119">
        <f>IFERROR(VLOOKUP($B54,[1]NUM5!$G$3:$J$163,3,FALSE),0)</f>
        <v>14</v>
      </c>
      <c r="I54" s="82">
        <f>IFERROR(VLOOKUP($B54,[1]NUM5!$R$3:$U$157,2,FALSE),0)</f>
        <v>6</v>
      </c>
      <c r="J54" s="119">
        <f>IFERROR(VLOOKUP($B54,[1]NUM5!$R$3:$U$157,3,FALSE),0)</f>
        <v>6</v>
      </c>
      <c r="K54" s="120"/>
    </row>
    <row r="55" spans="1:11" x14ac:dyDescent="0.25">
      <c r="A55" s="2" t="s">
        <v>64</v>
      </c>
      <c r="B55" s="2" t="s">
        <v>69</v>
      </c>
      <c r="C55" s="4"/>
      <c r="D55" s="122"/>
      <c r="E55" s="82">
        <f t="shared" si="12"/>
        <v>205</v>
      </c>
      <c r="F55" s="119">
        <f t="shared" si="13"/>
        <v>191</v>
      </c>
      <c r="G55" s="82">
        <f>IFERROR(VLOOKUP($B55,[1]NUM5!$G$3:$J$163,2,FALSE),0)</f>
        <v>167</v>
      </c>
      <c r="H55" s="119">
        <f>IFERROR(VLOOKUP($B55,[1]NUM5!$G$3:$J$163,3,FALSE),0)</f>
        <v>156</v>
      </c>
      <c r="I55" s="82">
        <f>IFERROR(VLOOKUP($B55,[1]NUM5!$R$3:$U$157,2,FALSE),0)</f>
        <v>38</v>
      </c>
      <c r="J55" s="119">
        <f>IFERROR(VLOOKUP($B55,[1]NUM5!$R$3:$U$157,3,FALSE),0)</f>
        <v>35</v>
      </c>
      <c r="K55" s="120"/>
    </row>
    <row r="56" spans="1:11" x14ac:dyDescent="0.25">
      <c r="A56" s="2" t="s">
        <v>64</v>
      </c>
      <c r="B56" s="2" t="s">
        <v>70</v>
      </c>
      <c r="C56" s="4"/>
      <c r="D56" s="122"/>
      <c r="E56" s="82">
        <f t="shared" si="12"/>
        <v>105</v>
      </c>
      <c r="F56" s="119">
        <f t="shared" si="13"/>
        <v>108</v>
      </c>
      <c r="G56" s="82">
        <f>IFERROR(VLOOKUP($B56,[1]NUM5!$G$3:$J$163,2,FALSE),0)</f>
        <v>87</v>
      </c>
      <c r="H56" s="119">
        <f>IFERROR(VLOOKUP($B56,[1]NUM5!$G$3:$J$163,3,FALSE),0)</f>
        <v>87</v>
      </c>
      <c r="I56" s="82">
        <f>IFERROR(VLOOKUP($B56,[1]NUM5!$R$3:$U$157,2,FALSE),0)</f>
        <v>18</v>
      </c>
      <c r="J56" s="119">
        <f>IFERROR(VLOOKUP($B56,[1]NUM5!$R$3:$U$157,3,FALSE),0)</f>
        <v>21</v>
      </c>
      <c r="K56" s="120"/>
    </row>
    <row r="57" spans="1:11" x14ac:dyDescent="0.25">
      <c r="A57" s="2" t="s">
        <v>64</v>
      </c>
      <c r="B57" s="2" t="s">
        <v>71</v>
      </c>
      <c r="C57" s="4"/>
      <c r="D57" s="122"/>
      <c r="E57" s="82">
        <f t="shared" si="12"/>
        <v>142</v>
      </c>
      <c r="F57" s="119">
        <f t="shared" si="13"/>
        <v>144</v>
      </c>
      <c r="G57" s="82">
        <f>IFERROR(VLOOKUP($B57,[1]NUM5!$G$3:$J$163,2,FALSE),0)</f>
        <v>121</v>
      </c>
      <c r="H57" s="119">
        <f>IFERROR(VLOOKUP($B57,[1]NUM5!$G$3:$J$163,3,FALSE),0)</f>
        <v>123</v>
      </c>
      <c r="I57" s="82">
        <f>IFERROR(VLOOKUP($B57,[1]NUM5!$R$3:$U$157,2,FALSE),0)</f>
        <v>21</v>
      </c>
      <c r="J57" s="119">
        <f>IFERROR(VLOOKUP($B57,[1]NUM5!$R$3:$U$157,3,FALSE),0)</f>
        <v>21</v>
      </c>
      <c r="K57" s="120"/>
    </row>
    <row r="58" spans="1:11" x14ac:dyDescent="0.25">
      <c r="A58" s="2" t="s">
        <v>64</v>
      </c>
      <c r="B58" s="2" t="s">
        <v>72</v>
      </c>
      <c r="C58" s="4"/>
      <c r="D58" s="122"/>
      <c r="E58" s="82">
        <f t="shared" si="12"/>
        <v>48</v>
      </c>
      <c r="F58" s="119">
        <f t="shared" si="13"/>
        <v>49</v>
      </c>
      <c r="G58" s="82">
        <f>IFERROR(VLOOKUP($B58,[1]NUM5!$G$3:$J$163,2,FALSE),0)</f>
        <v>38</v>
      </c>
      <c r="H58" s="119">
        <f>IFERROR(VLOOKUP($B58,[1]NUM5!$G$3:$J$163,3,FALSE),0)</f>
        <v>40</v>
      </c>
      <c r="I58" s="82">
        <f>IFERROR(VLOOKUP($B58,[1]NUM5!$R$3:$U$157,2,FALSE),0)</f>
        <v>10</v>
      </c>
      <c r="J58" s="119">
        <f>IFERROR(VLOOKUP($B58,[1]NUM5!$R$3:$U$157,3,FALSE),0)</f>
        <v>9</v>
      </c>
      <c r="K58" s="120"/>
    </row>
    <row r="59" spans="1:11" x14ac:dyDescent="0.25">
      <c r="A59" s="2" t="s">
        <v>64</v>
      </c>
      <c r="B59" s="2" t="s">
        <v>73</v>
      </c>
      <c r="C59" s="4"/>
      <c r="D59" s="122"/>
      <c r="E59" s="82">
        <f t="shared" si="12"/>
        <v>289</v>
      </c>
      <c r="F59" s="119">
        <f t="shared" si="13"/>
        <v>0</v>
      </c>
      <c r="G59" s="82">
        <f>IFERROR(VLOOKUP($B59,[1]NUM5!$G$3:$J$163,2,FALSE),0)</f>
        <v>246</v>
      </c>
      <c r="H59" s="119">
        <f>IFERROR(VLOOKUP($B59,[1]NUM5!$G$3:$J$163,3,FALSE),0)</f>
        <v>0</v>
      </c>
      <c r="I59" s="82">
        <f>IFERROR(VLOOKUP($B59,[1]NUM5!$R$3:$U$157,2,FALSE),0)</f>
        <v>43</v>
      </c>
      <c r="J59" s="119">
        <f>IFERROR(VLOOKUP($B59,[1]NUM5!$R$3:$U$157,3,FALSE),0)</f>
        <v>0</v>
      </c>
      <c r="K59" s="120"/>
    </row>
    <row r="60" spans="1:11" x14ac:dyDescent="0.25">
      <c r="A60" s="2" t="s">
        <v>64</v>
      </c>
      <c r="B60" s="2" t="s">
        <v>74</v>
      </c>
      <c r="C60" s="4"/>
      <c r="D60" s="122"/>
      <c r="E60" s="82">
        <f t="shared" si="12"/>
        <v>54</v>
      </c>
      <c r="F60" s="119">
        <f t="shared" si="13"/>
        <v>55</v>
      </c>
      <c r="G60" s="82">
        <f>IFERROR(VLOOKUP($B60,[1]NUM5!$G$3:$J$163,2,FALSE),0)</f>
        <v>40</v>
      </c>
      <c r="H60" s="119">
        <f>IFERROR(VLOOKUP($B60,[1]NUM5!$G$3:$J$163,3,FALSE),0)</f>
        <v>42</v>
      </c>
      <c r="I60" s="82">
        <f>IFERROR(VLOOKUP($B60,[1]NUM5!$R$3:$U$157,2,FALSE),0)</f>
        <v>14</v>
      </c>
      <c r="J60" s="119">
        <f>IFERROR(VLOOKUP($B60,[1]NUM5!$R$3:$U$157,3,FALSE),0)</f>
        <v>13</v>
      </c>
      <c r="K60" s="120"/>
    </row>
    <row r="61" spans="1:11" x14ac:dyDescent="0.25">
      <c r="A61" s="2" t="s">
        <v>64</v>
      </c>
      <c r="B61" s="2" t="s">
        <v>304</v>
      </c>
      <c r="C61" s="4"/>
      <c r="D61" s="122"/>
      <c r="E61" s="82">
        <f t="shared" si="12"/>
        <v>0</v>
      </c>
      <c r="F61" s="119">
        <f t="shared" si="13"/>
        <v>297</v>
      </c>
      <c r="G61" s="82">
        <f>IFERROR(VLOOKUP($B61,[1]NUM5!$G$3:$J$163,2,FALSE),0)</f>
        <v>0</v>
      </c>
      <c r="H61" s="119">
        <f>IFERROR(VLOOKUP($B61,[1]NUM5!$G$3:$J$163,3,FALSE),0)</f>
        <v>244</v>
      </c>
      <c r="I61" s="82">
        <f>IFERROR(VLOOKUP($B61,[1]NUM5!$R$3:$U$157,2,FALSE),0)</f>
        <v>0</v>
      </c>
      <c r="J61" s="119">
        <f>IFERROR(VLOOKUP($B61,[1]NUM5!$R$3:$U$157,3,FALSE),0)</f>
        <v>53</v>
      </c>
      <c r="K61" s="120"/>
    </row>
    <row r="62" spans="1:11" x14ac:dyDescent="0.25">
      <c r="A62" s="137" t="s">
        <v>232</v>
      </c>
      <c r="B62" s="138"/>
      <c r="C62" s="57">
        <f>D62/'Metas Muni'!N9</f>
        <v>0.98640382751937983</v>
      </c>
      <c r="D62" s="58">
        <f>F62/K62</f>
        <v>0.47347383720930231</v>
      </c>
      <c r="E62" s="121">
        <f>SUM(E51:E61)</f>
        <v>1254</v>
      </c>
      <c r="F62" s="121">
        <f t="shared" ref="F62:J62" si="14">SUM(F51:F61)</f>
        <v>1303</v>
      </c>
      <c r="G62" s="121">
        <f t="shared" si="14"/>
        <v>1043</v>
      </c>
      <c r="H62" s="121">
        <f t="shared" si="14"/>
        <v>1071</v>
      </c>
      <c r="I62" s="121">
        <f t="shared" si="14"/>
        <v>211</v>
      </c>
      <c r="J62" s="121">
        <f t="shared" si="14"/>
        <v>232</v>
      </c>
      <c r="K62" s="121">
        <v>2752</v>
      </c>
    </row>
    <row r="63" spans="1:11" x14ac:dyDescent="0.25">
      <c r="A63" s="2" t="s">
        <v>76</v>
      </c>
      <c r="B63" s="2" t="s">
        <v>77</v>
      </c>
      <c r="C63" s="4"/>
      <c r="D63" s="122"/>
      <c r="E63" s="82">
        <f t="shared" ref="E63:E76" si="15">G63+I63</f>
        <v>596</v>
      </c>
      <c r="F63" s="119">
        <f t="shared" ref="F63:F76" si="16">H63+J63</f>
        <v>693</v>
      </c>
      <c r="G63" s="82">
        <f>IFERROR(VLOOKUP($B63,[1]NUM5!$G$3:$J$163,2,FALSE),0)</f>
        <v>537</v>
      </c>
      <c r="H63" s="119">
        <f>IFERROR(VLOOKUP($B63,[1]NUM5!$G$3:$J$163,3,FALSE),0)</f>
        <v>631</v>
      </c>
      <c r="I63" s="82">
        <f>IFERROR(VLOOKUP($B63,[1]NUM5!$R$3:$U$157,2,FALSE),0)</f>
        <v>59</v>
      </c>
      <c r="J63" s="119">
        <f>IFERROR(VLOOKUP($B63,[1]NUM5!$R$3:$U$157,3,FALSE),0)</f>
        <v>62</v>
      </c>
      <c r="K63" s="120"/>
    </row>
    <row r="64" spans="1:11" x14ac:dyDescent="0.25">
      <c r="A64" s="2" t="s">
        <v>76</v>
      </c>
      <c r="B64" s="2" t="s">
        <v>78</v>
      </c>
      <c r="C64" s="4"/>
      <c r="D64" s="122"/>
      <c r="E64" s="82">
        <f t="shared" si="15"/>
        <v>106</v>
      </c>
      <c r="F64" s="119">
        <f t="shared" si="16"/>
        <v>95</v>
      </c>
      <c r="G64" s="82">
        <f>IFERROR(VLOOKUP($B64,[1]NUM5!$G$3:$J$163,2,FALSE),0)</f>
        <v>82</v>
      </c>
      <c r="H64" s="119">
        <f>IFERROR(VLOOKUP($B64,[1]NUM5!$G$3:$J$163,3,FALSE),0)</f>
        <v>74</v>
      </c>
      <c r="I64" s="82">
        <f>IFERROR(VLOOKUP($B64,[1]NUM5!$R$3:$U$157,2,FALSE),0)</f>
        <v>24</v>
      </c>
      <c r="J64" s="119">
        <f>IFERROR(VLOOKUP($B64,[1]NUM5!$R$3:$U$157,3,FALSE),0)</f>
        <v>21</v>
      </c>
      <c r="K64" s="120"/>
    </row>
    <row r="65" spans="1:11" x14ac:dyDescent="0.25">
      <c r="A65" s="2" t="s">
        <v>76</v>
      </c>
      <c r="B65" s="2" t="s">
        <v>79</v>
      </c>
      <c r="C65" s="4"/>
      <c r="D65" s="122"/>
      <c r="E65" s="82">
        <f t="shared" si="15"/>
        <v>54</v>
      </c>
      <c r="F65" s="119">
        <f t="shared" si="16"/>
        <v>52</v>
      </c>
      <c r="G65" s="82">
        <f>IFERROR(VLOOKUP($B65,[1]NUM5!$G$3:$J$163,2,FALSE),0)</f>
        <v>43</v>
      </c>
      <c r="H65" s="119">
        <f>IFERROR(VLOOKUP($B65,[1]NUM5!$G$3:$J$163,3,FALSE),0)</f>
        <v>42</v>
      </c>
      <c r="I65" s="82">
        <f>IFERROR(VLOOKUP($B65,[1]NUM5!$R$3:$U$157,2,FALSE),0)</f>
        <v>11</v>
      </c>
      <c r="J65" s="119">
        <f>IFERROR(VLOOKUP($B65,[1]NUM5!$R$3:$U$157,3,FALSE),0)</f>
        <v>10</v>
      </c>
      <c r="K65" s="120"/>
    </row>
    <row r="66" spans="1:11" x14ac:dyDescent="0.25">
      <c r="A66" s="2" t="s">
        <v>76</v>
      </c>
      <c r="B66" s="2" t="s">
        <v>80</v>
      </c>
      <c r="C66" s="4"/>
      <c r="D66" s="122"/>
      <c r="E66" s="82">
        <f t="shared" si="15"/>
        <v>64</v>
      </c>
      <c r="F66" s="119">
        <f t="shared" si="16"/>
        <v>65</v>
      </c>
      <c r="G66" s="82">
        <f>IFERROR(VLOOKUP($B66,[1]NUM5!$G$3:$J$163,2,FALSE),0)</f>
        <v>49</v>
      </c>
      <c r="H66" s="119">
        <f>IFERROR(VLOOKUP($B66,[1]NUM5!$G$3:$J$163,3,FALSE),0)</f>
        <v>55</v>
      </c>
      <c r="I66" s="82">
        <f>IFERROR(VLOOKUP($B66,[1]NUM5!$R$3:$U$157,2,FALSE),0)</f>
        <v>15</v>
      </c>
      <c r="J66" s="119">
        <f>IFERROR(VLOOKUP($B66,[1]NUM5!$R$3:$U$157,3,FALSE),0)</f>
        <v>10</v>
      </c>
      <c r="K66" s="120"/>
    </row>
    <row r="67" spans="1:11" x14ac:dyDescent="0.25">
      <c r="A67" s="2" t="s">
        <v>76</v>
      </c>
      <c r="B67" s="2" t="s">
        <v>81</v>
      </c>
      <c r="C67" s="4"/>
      <c r="D67" s="122"/>
      <c r="E67" s="82">
        <f t="shared" si="15"/>
        <v>11</v>
      </c>
      <c r="F67" s="119">
        <f t="shared" si="16"/>
        <v>16</v>
      </c>
      <c r="G67" s="82">
        <f>IFERROR(VLOOKUP($B67,[1]NUM5!$G$3:$J$163,2,FALSE),0)</f>
        <v>11</v>
      </c>
      <c r="H67" s="119">
        <f>IFERROR(VLOOKUP($B67,[1]NUM5!$G$3:$J$163,3,FALSE),0)</f>
        <v>14</v>
      </c>
      <c r="I67" s="82">
        <f>IFERROR(VLOOKUP($B67,[1]NUM5!$R$3:$U$157,2,FALSE),0)</f>
        <v>0</v>
      </c>
      <c r="J67" s="119">
        <f>IFERROR(VLOOKUP($B67,[1]NUM5!$R$3:$U$157,3,FALSE),0)</f>
        <v>2</v>
      </c>
      <c r="K67" s="120"/>
    </row>
    <row r="68" spans="1:11" x14ac:dyDescent="0.25">
      <c r="A68" s="2" t="s">
        <v>76</v>
      </c>
      <c r="B68" s="2" t="s">
        <v>82</v>
      </c>
      <c r="C68" s="4"/>
      <c r="D68" s="122"/>
      <c r="E68" s="82">
        <f t="shared" si="15"/>
        <v>52</v>
      </c>
      <c r="F68" s="119">
        <f t="shared" si="16"/>
        <v>50</v>
      </c>
      <c r="G68" s="82">
        <f>IFERROR(VLOOKUP($B68,[1]NUM5!$G$3:$J$163,2,FALSE),0)</f>
        <v>38</v>
      </c>
      <c r="H68" s="119">
        <f>IFERROR(VLOOKUP($B68,[1]NUM5!$G$3:$J$163,3,FALSE),0)</f>
        <v>38</v>
      </c>
      <c r="I68" s="82">
        <f>IFERROR(VLOOKUP($B68,[1]NUM5!$R$3:$U$157,2,FALSE),0)</f>
        <v>14</v>
      </c>
      <c r="J68" s="119">
        <f>IFERROR(VLOOKUP($B68,[1]NUM5!$R$3:$U$157,3,FALSE),0)</f>
        <v>12</v>
      </c>
      <c r="K68" s="120"/>
    </row>
    <row r="69" spans="1:11" x14ac:dyDescent="0.25">
      <c r="A69" s="2" t="s">
        <v>76</v>
      </c>
      <c r="B69" s="2" t="s">
        <v>83</v>
      </c>
      <c r="C69" s="4"/>
      <c r="D69" s="122"/>
      <c r="E69" s="82">
        <f t="shared" si="15"/>
        <v>70</v>
      </c>
      <c r="F69" s="119">
        <f t="shared" si="16"/>
        <v>68</v>
      </c>
      <c r="G69" s="82">
        <f>IFERROR(VLOOKUP($B69,[1]NUM5!$G$3:$J$163,2,FALSE),0)</f>
        <v>58</v>
      </c>
      <c r="H69" s="119">
        <f>IFERROR(VLOOKUP($B69,[1]NUM5!$G$3:$J$163,3,FALSE),0)</f>
        <v>58</v>
      </c>
      <c r="I69" s="82">
        <f>IFERROR(VLOOKUP($B69,[1]NUM5!$R$3:$U$157,2,FALSE),0)</f>
        <v>12</v>
      </c>
      <c r="J69" s="119">
        <f>IFERROR(VLOOKUP($B69,[1]NUM5!$R$3:$U$157,3,FALSE),0)</f>
        <v>10</v>
      </c>
      <c r="K69" s="120"/>
    </row>
    <row r="70" spans="1:11" x14ac:dyDescent="0.25">
      <c r="A70" s="2" t="s">
        <v>76</v>
      </c>
      <c r="B70" s="2" t="s">
        <v>84</v>
      </c>
      <c r="C70" s="4"/>
      <c r="D70" s="122"/>
      <c r="E70" s="82">
        <f t="shared" si="15"/>
        <v>18</v>
      </c>
      <c r="F70" s="119">
        <f t="shared" si="16"/>
        <v>25</v>
      </c>
      <c r="G70" s="82">
        <f>IFERROR(VLOOKUP($B70,[1]NUM5!$G$3:$J$163,2,FALSE),0)</f>
        <v>15</v>
      </c>
      <c r="H70" s="119">
        <f>IFERROR(VLOOKUP($B70,[1]NUM5!$G$3:$J$163,3,FALSE),0)</f>
        <v>16</v>
      </c>
      <c r="I70" s="82">
        <f>IFERROR(VLOOKUP($B70,[1]NUM5!$R$3:$U$157,2,FALSE),0)</f>
        <v>3</v>
      </c>
      <c r="J70" s="119">
        <f>IFERROR(VLOOKUP($B70,[1]NUM5!$R$3:$U$157,3,FALSE),0)</f>
        <v>9</v>
      </c>
      <c r="K70" s="120"/>
    </row>
    <row r="71" spans="1:11" x14ac:dyDescent="0.25">
      <c r="A71" s="2" t="s">
        <v>76</v>
      </c>
      <c r="B71" s="2" t="s">
        <v>85</v>
      </c>
      <c r="C71" s="4"/>
      <c r="D71" s="122"/>
      <c r="E71" s="82">
        <f t="shared" si="15"/>
        <v>90</v>
      </c>
      <c r="F71" s="119">
        <f t="shared" si="16"/>
        <v>96</v>
      </c>
      <c r="G71" s="82">
        <f>IFERROR(VLOOKUP($B71,[1]NUM5!$G$3:$J$163,2,FALSE),0)</f>
        <v>72</v>
      </c>
      <c r="H71" s="119">
        <f>IFERROR(VLOOKUP($B71,[1]NUM5!$G$3:$J$163,3,FALSE),0)</f>
        <v>78</v>
      </c>
      <c r="I71" s="82">
        <f>IFERROR(VLOOKUP($B71,[1]NUM5!$R$3:$U$157,2,FALSE),0)</f>
        <v>18</v>
      </c>
      <c r="J71" s="119">
        <f>IFERROR(VLOOKUP($B71,[1]NUM5!$R$3:$U$157,3,FALSE),0)</f>
        <v>18</v>
      </c>
      <c r="K71" s="120"/>
    </row>
    <row r="72" spans="1:11" x14ac:dyDescent="0.25">
      <c r="A72" s="2" t="s">
        <v>76</v>
      </c>
      <c r="B72" s="2" t="s">
        <v>86</v>
      </c>
      <c r="C72" s="4"/>
      <c r="D72" s="122"/>
      <c r="E72" s="82">
        <f t="shared" si="15"/>
        <v>28</v>
      </c>
      <c r="F72" s="119">
        <f t="shared" si="16"/>
        <v>30</v>
      </c>
      <c r="G72" s="82">
        <f>IFERROR(VLOOKUP($B72,[1]NUM5!$G$3:$J$163,2,FALSE),0)</f>
        <v>19</v>
      </c>
      <c r="H72" s="119">
        <f>IFERROR(VLOOKUP($B72,[1]NUM5!$G$3:$J$163,3,FALSE),0)</f>
        <v>24</v>
      </c>
      <c r="I72" s="82">
        <f>IFERROR(VLOOKUP($B72,[1]NUM5!$R$3:$U$157,2,FALSE),0)</f>
        <v>9</v>
      </c>
      <c r="J72" s="119">
        <f>IFERROR(VLOOKUP($B72,[1]NUM5!$R$3:$U$157,3,FALSE),0)</f>
        <v>6</v>
      </c>
      <c r="K72" s="120"/>
    </row>
    <row r="73" spans="1:11" x14ac:dyDescent="0.25">
      <c r="A73" s="2" t="s">
        <v>76</v>
      </c>
      <c r="B73" s="2" t="s">
        <v>87</v>
      </c>
      <c r="C73" s="4"/>
      <c r="D73" s="122"/>
      <c r="E73" s="82">
        <f t="shared" si="15"/>
        <v>111</v>
      </c>
      <c r="F73" s="119">
        <f t="shared" si="16"/>
        <v>128</v>
      </c>
      <c r="G73" s="82">
        <f>IFERROR(VLOOKUP($B73,[1]NUM5!$G$3:$J$163,2,FALSE),0)</f>
        <v>98</v>
      </c>
      <c r="H73" s="119">
        <f>IFERROR(VLOOKUP($B73,[1]NUM5!$G$3:$J$163,3,FALSE),0)</f>
        <v>103</v>
      </c>
      <c r="I73" s="82">
        <f>IFERROR(VLOOKUP($B73,[1]NUM5!$R$3:$U$157,2,FALSE),0)</f>
        <v>13</v>
      </c>
      <c r="J73" s="119">
        <f>IFERROR(VLOOKUP($B73,[1]NUM5!$R$3:$U$157,3,FALSE),0)</f>
        <v>25</v>
      </c>
      <c r="K73" s="120"/>
    </row>
    <row r="74" spans="1:11" x14ac:dyDescent="0.25">
      <c r="A74" s="2" t="s">
        <v>76</v>
      </c>
      <c r="B74" s="2" t="s">
        <v>88</v>
      </c>
      <c r="C74" s="4"/>
      <c r="D74" s="122"/>
      <c r="E74" s="82">
        <f t="shared" si="15"/>
        <v>40</v>
      </c>
      <c r="F74" s="119">
        <f t="shared" si="16"/>
        <v>43</v>
      </c>
      <c r="G74" s="82">
        <f>IFERROR(VLOOKUP($B74,[1]NUM5!$G$3:$J$163,2,FALSE),0)</f>
        <v>28</v>
      </c>
      <c r="H74" s="119">
        <f>IFERROR(VLOOKUP($B74,[1]NUM5!$G$3:$J$163,3,FALSE),0)</f>
        <v>32</v>
      </c>
      <c r="I74" s="82">
        <f>IFERROR(VLOOKUP($B74,[1]NUM5!$R$3:$U$157,2,FALSE),0)</f>
        <v>12</v>
      </c>
      <c r="J74" s="119">
        <f>IFERROR(VLOOKUP($B74,[1]NUM5!$R$3:$U$157,3,FALSE),0)</f>
        <v>11</v>
      </c>
      <c r="K74" s="120"/>
    </row>
    <row r="75" spans="1:11" x14ac:dyDescent="0.25">
      <c r="A75" s="2" t="s">
        <v>76</v>
      </c>
      <c r="B75" s="2" t="s">
        <v>89</v>
      </c>
      <c r="C75" s="4"/>
      <c r="D75" s="122"/>
      <c r="E75" s="82">
        <f t="shared" si="15"/>
        <v>36</v>
      </c>
      <c r="F75" s="119">
        <f t="shared" si="16"/>
        <v>37</v>
      </c>
      <c r="G75" s="82">
        <f>IFERROR(VLOOKUP($B75,[1]NUM5!$G$3:$J$163,2,FALSE),0)</f>
        <v>33</v>
      </c>
      <c r="H75" s="119">
        <f>IFERROR(VLOOKUP($B75,[1]NUM5!$G$3:$J$163,3,FALSE),0)</f>
        <v>32</v>
      </c>
      <c r="I75" s="82">
        <f>IFERROR(VLOOKUP($B75,[1]NUM5!$R$3:$U$157,2,FALSE),0)</f>
        <v>3</v>
      </c>
      <c r="J75" s="119">
        <f>IFERROR(VLOOKUP($B75,[1]NUM5!$R$3:$U$157,3,FALSE),0)</f>
        <v>5</v>
      </c>
      <c r="K75" s="120"/>
    </row>
    <row r="76" spans="1:11" x14ac:dyDescent="0.25">
      <c r="A76" s="2" t="s">
        <v>76</v>
      </c>
      <c r="B76" s="2" t="s">
        <v>90</v>
      </c>
      <c r="C76" s="4"/>
      <c r="D76" s="122"/>
      <c r="E76" s="82">
        <f t="shared" si="15"/>
        <v>1351</v>
      </c>
      <c r="F76" s="119">
        <f t="shared" si="16"/>
        <v>1141</v>
      </c>
      <c r="G76" s="82">
        <f>IFERROR(VLOOKUP($B76,[1]NUM5!$G$3:$J$163,2,FALSE),0)</f>
        <v>1160</v>
      </c>
      <c r="H76" s="119">
        <f>IFERROR(VLOOKUP($B76,[1]NUM5!$G$3:$J$163,3,FALSE),0)</f>
        <v>1021</v>
      </c>
      <c r="I76" s="82">
        <f>IFERROR(VLOOKUP($B76,[1]NUM5!$R$3:$U$157,2,FALSE),0)</f>
        <v>191</v>
      </c>
      <c r="J76" s="119">
        <f>IFERROR(VLOOKUP($B76,[1]NUM5!$R$3:$U$157,3,FALSE),0)</f>
        <v>120</v>
      </c>
      <c r="K76" s="120"/>
    </row>
    <row r="77" spans="1:11" x14ac:dyDescent="0.25">
      <c r="A77" s="137" t="s">
        <v>233</v>
      </c>
      <c r="B77" s="138"/>
      <c r="C77" s="57">
        <f>D77/'Metas Muni'!N10</f>
        <v>1.1160243336380899</v>
      </c>
      <c r="D77" s="58">
        <f>F77/K77</f>
        <v>0.65845435684647302</v>
      </c>
      <c r="E77" s="121">
        <f t="shared" ref="E77:J77" si="17">SUM(E63:E76)</f>
        <v>2627</v>
      </c>
      <c r="F77" s="121">
        <f t="shared" si="17"/>
        <v>2539</v>
      </c>
      <c r="G77" s="121">
        <f t="shared" si="17"/>
        <v>2243</v>
      </c>
      <c r="H77" s="121">
        <f t="shared" si="17"/>
        <v>2218</v>
      </c>
      <c r="I77" s="121">
        <f t="shared" si="17"/>
        <v>384</v>
      </c>
      <c r="J77" s="121">
        <f t="shared" si="17"/>
        <v>321</v>
      </c>
      <c r="K77" s="121">
        <v>3856</v>
      </c>
    </row>
    <row r="78" spans="1:11" x14ac:dyDescent="0.25">
      <c r="A78" s="2" t="s">
        <v>92</v>
      </c>
      <c r="B78" s="2" t="s">
        <v>93</v>
      </c>
      <c r="C78" s="4"/>
      <c r="D78" s="122"/>
      <c r="E78" s="82">
        <f t="shared" ref="E78:E87" si="18">G78+I78</f>
        <v>540</v>
      </c>
      <c r="F78" s="119">
        <f t="shared" ref="F78:F87" si="19">H78+J78</f>
        <v>624</v>
      </c>
      <c r="G78" s="82">
        <f>IFERROR(VLOOKUP($B78,[1]NUM5!$G$3:$J$163,2,FALSE),0)</f>
        <v>423</v>
      </c>
      <c r="H78" s="119">
        <f>IFERROR(VLOOKUP($B78,[1]NUM5!$G$3:$J$163,3,FALSE),0)</f>
        <v>491</v>
      </c>
      <c r="I78" s="82">
        <f>IFERROR(VLOOKUP($B78,[1]NUM5!$R$3:$U$157,2,FALSE),0)</f>
        <v>117</v>
      </c>
      <c r="J78" s="119">
        <f>IFERROR(VLOOKUP($B78,[1]NUM5!$R$3:$U$157,3,FALSE),0)</f>
        <v>133</v>
      </c>
      <c r="K78" s="120"/>
    </row>
    <row r="79" spans="1:11" x14ac:dyDescent="0.25">
      <c r="A79" s="2" t="s">
        <v>92</v>
      </c>
      <c r="B79" s="2" t="s">
        <v>94</v>
      </c>
      <c r="C79" s="4"/>
      <c r="D79" s="122"/>
      <c r="E79" s="82">
        <f t="shared" si="18"/>
        <v>252</v>
      </c>
      <c r="F79" s="119">
        <f t="shared" si="19"/>
        <v>247</v>
      </c>
      <c r="G79" s="82">
        <f>IFERROR(VLOOKUP($B79,[1]NUM5!$G$3:$J$163,2,FALSE),0)</f>
        <v>189</v>
      </c>
      <c r="H79" s="119">
        <f>IFERROR(VLOOKUP($B79,[1]NUM5!$G$3:$J$163,3,FALSE),0)</f>
        <v>201</v>
      </c>
      <c r="I79" s="82">
        <f>IFERROR(VLOOKUP($B79,[1]NUM5!$R$3:$U$157,2,FALSE),0)</f>
        <v>63</v>
      </c>
      <c r="J79" s="119">
        <f>IFERROR(VLOOKUP($B79,[1]NUM5!$R$3:$U$157,3,FALSE),0)</f>
        <v>46</v>
      </c>
      <c r="K79" s="120"/>
    </row>
    <row r="80" spans="1:11" x14ac:dyDescent="0.25">
      <c r="A80" s="2" t="s">
        <v>92</v>
      </c>
      <c r="B80" s="2" t="s">
        <v>95</v>
      </c>
      <c r="C80" s="4"/>
      <c r="D80" s="122"/>
      <c r="E80" s="82">
        <f t="shared" si="18"/>
        <v>65</v>
      </c>
      <c r="F80" s="119">
        <f t="shared" si="19"/>
        <v>62</v>
      </c>
      <c r="G80" s="82">
        <f>IFERROR(VLOOKUP($B80,[1]NUM5!$G$3:$J$163,2,FALSE),0)</f>
        <v>49</v>
      </c>
      <c r="H80" s="119">
        <f>IFERROR(VLOOKUP($B80,[1]NUM5!$G$3:$J$163,3,FALSE),0)</f>
        <v>44</v>
      </c>
      <c r="I80" s="82">
        <f>IFERROR(VLOOKUP($B80,[1]NUM5!$R$3:$U$157,2,FALSE),0)</f>
        <v>16</v>
      </c>
      <c r="J80" s="119">
        <f>IFERROR(VLOOKUP($B80,[1]NUM5!$R$3:$U$157,3,FALSE),0)</f>
        <v>18</v>
      </c>
      <c r="K80" s="120"/>
    </row>
    <row r="81" spans="1:11" x14ac:dyDescent="0.25">
      <c r="A81" s="2" t="s">
        <v>92</v>
      </c>
      <c r="B81" s="2" t="s">
        <v>96</v>
      </c>
      <c r="C81" s="4"/>
      <c r="D81" s="122"/>
      <c r="E81" s="82">
        <f t="shared" si="18"/>
        <v>132</v>
      </c>
      <c r="F81" s="119">
        <f t="shared" si="19"/>
        <v>147</v>
      </c>
      <c r="G81" s="82">
        <f>IFERROR(VLOOKUP($B81,[1]NUM5!$G$3:$J$163,2,FALSE),0)</f>
        <v>97</v>
      </c>
      <c r="H81" s="119">
        <f>IFERROR(VLOOKUP($B81,[1]NUM5!$G$3:$J$163,3,FALSE),0)</f>
        <v>112</v>
      </c>
      <c r="I81" s="82">
        <f>IFERROR(VLOOKUP($B81,[1]NUM5!$R$3:$U$157,2,FALSE),0)</f>
        <v>35</v>
      </c>
      <c r="J81" s="119">
        <f>IFERROR(VLOOKUP($B81,[1]NUM5!$R$3:$U$157,3,FALSE),0)</f>
        <v>35</v>
      </c>
      <c r="K81" s="120"/>
    </row>
    <row r="82" spans="1:11" x14ac:dyDescent="0.25">
      <c r="A82" s="2" t="s">
        <v>92</v>
      </c>
      <c r="B82" s="2" t="s">
        <v>97</v>
      </c>
      <c r="C82" s="4"/>
      <c r="D82" s="122"/>
      <c r="E82" s="82">
        <f t="shared" si="18"/>
        <v>6</v>
      </c>
      <c r="F82" s="119">
        <f t="shared" si="19"/>
        <v>37</v>
      </c>
      <c r="G82" s="82">
        <f>IFERROR(VLOOKUP($B82,[1]NUM5!$G$3:$J$163,2,FALSE),0)</f>
        <v>5</v>
      </c>
      <c r="H82" s="119">
        <f>IFERROR(VLOOKUP($B82,[1]NUM5!$G$3:$J$163,3,FALSE),0)</f>
        <v>27</v>
      </c>
      <c r="I82" s="82">
        <f>IFERROR(VLOOKUP($B82,[1]NUM5!$R$3:$U$157,2,FALSE),0)</f>
        <v>1</v>
      </c>
      <c r="J82" s="119">
        <f>IFERROR(VLOOKUP($B82,[1]NUM5!$R$3:$U$157,3,FALSE),0)</f>
        <v>10</v>
      </c>
      <c r="K82" s="120"/>
    </row>
    <row r="83" spans="1:11" x14ac:dyDescent="0.25">
      <c r="A83" s="2" t="s">
        <v>92</v>
      </c>
      <c r="B83" s="2" t="s">
        <v>98</v>
      </c>
      <c r="C83" s="4"/>
      <c r="D83" s="122"/>
      <c r="E83" s="82">
        <f t="shared" si="18"/>
        <v>86</v>
      </c>
      <c r="F83" s="119">
        <f t="shared" si="19"/>
        <v>96</v>
      </c>
      <c r="G83" s="82">
        <f>IFERROR(VLOOKUP($B83,[1]NUM5!$G$3:$J$163,2,FALSE),0)</f>
        <v>64</v>
      </c>
      <c r="H83" s="119">
        <f>IFERROR(VLOOKUP($B83,[1]NUM5!$G$3:$J$163,3,FALSE),0)</f>
        <v>68</v>
      </c>
      <c r="I83" s="82">
        <f>IFERROR(VLOOKUP($B83,[1]NUM5!$R$3:$U$157,2,FALSE),0)</f>
        <v>22</v>
      </c>
      <c r="J83" s="119">
        <f>IFERROR(VLOOKUP($B83,[1]NUM5!$R$3:$U$157,3,FALSE),0)</f>
        <v>28</v>
      </c>
      <c r="K83" s="120"/>
    </row>
    <row r="84" spans="1:11" x14ac:dyDescent="0.25">
      <c r="A84" s="2" t="s">
        <v>92</v>
      </c>
      <c r="B84" s="2" t="s">
        <v>99</v>
      </c>
      <c r="C84" s="4"/>
      <c r="D84" s="122"/>
      <c r="E84" s="82">
        <f t="shared" si="18"/>
        <v>9</v>
      </c>
      <c r="F84" s="119">
        <f t="shared" si="19"/>
        <v>10</v>
      </c>
      <c r="G84" s="82">
        <f>IFERROR(VLOOKUP($B84,[1]NUM5!$G$3:$J$163,2,FALSE),0)</f>
        <v>4</v>
      </c>
      <c r="H84" s="119">
        <f>IFERROR(VLOOKUP($B84,[1]NUM5!$G$3:$J$163,3,FALSE),0)</f>
        <v>3</v>
      </c>
      <c r="I84" s="82">
        <f>IFERROR(VLOOKUP($B84,[1]NUM5!$R$3:$U$157,2,FALSE),0)</f>
        <v>5</v>
      </c>
      <c r="J84" s="119">
        <f>IFERROR(VLOOKUP($B84,[1]NUM5!$R$3:$U$157,3,FALSE),0)</f>
        <v>7</v>
      </c>
      <c r="K84" s="120"/>
    </row>
    <row r="85" spans="1:11" x14ac:dyDescent="0.25">
      <c r="A85" s="2" t="s">
        <v>92</v>
      </c>
      <c r="B85" s="2" t="s">
        <v>100</v>
      </c>
      <c r="C85" s="4"/>
      <c r="D85" s="122"/>
      <c r="E85" s="82">
        <f t="shared" si="18"/>
        <v>24</v>
      </c>
      <c r="F85" s="119">
        <f t="shared" si="19"/>
        <v>20</v>
      </c>
      <c r="G85" s="82">
        <f>IFERROR(VLOOKUP($B85,[1]NUM5!$G$3:$J$163,2,FALSE),0)</f>
        <v>24</v>
      </c>
      <c r="H85" s="119">
        <f>IFERROR(VLOOKUP($B85,[1]NUM5!$G$3:$J$163,3,FALSE),0)</f>
        <v>20</v>
      </c>
      <c r="I85" s="82">
        <f>IFERROR(VLOOKUP($B85,[1]NUM5!$R$3:$U$157,2,FALSE),0)</f>
        <v>0</v>
      </c>
      <c r="J85" s="119">
        <f>IFERROR(VLOOKUP($B85,[1]NUM5!$R$3:$U$157,3,FALSE),0)</f>
        <v>0</v>
      </c>
      <c r="K85" s="120"/>
    </row>
    <row r="86" spans="1:11" x14ac:dyDescent="0.25">
      <c r="A86" s="2" t="s">
        <v>92</v>
      </c>
      <c r="B86" s="2" t="s">
        <v>101</v>
      </c>
      <c r="C86" s="4"/>
      <c r="D86" s="122"/>
      <c r="E86" s="82">
        <f t="shared" si="18"/>
        <v>17</v>
      </c>
      <c r="F86" s="119">
        <f t="shared" si="19"/>
        <v>8</v>
      </c>
      <c r="G86" s="82">
        <f>IFERROR(VLOOKUP($B86,[1]NUM5!$G$3:$J$163,2,FALSE),0)</f>
        <v>10</v>
      </c>
      <c r="H86" s="119">
        <f>IFERROR(VLOOKUP($B86,[1]NUM5!$G$3:$J$163,3,FALSE),0)</f>
        <v>5</v>
      </c>
      <c r="I86" s="82">
        <f>IFERROR(VLOOKUP($B86,[1]NUM5!$R$3:$U$157,2,FALSE),0)</f>
        <v>7</v>
      </c>
      <c r="J86" s="119">
        <f>IFERROR(VLOOKUP($B86,[1]NUM5!$R$3:$U$157,3,FALSE),0)</f>
        <v>3</v>
      </c>
      <c r="K86" s="120"/>
    </row>
    <row r="87" spans="1:11" x14ac:dyDescent="0.25">
      <c r="A87" s="2" t="s">
        <v>92</v>
      </c>
      <c r="B87" s="2" t="s">
        <v>102</v>
      </c>
      <c r="C87" s="4"/>
      <c r="D87" s="122"/>
      <c r="E87" s="82">
        <f t="shared" si="18"/>
        <v>12</v>
      </c>
      <c r="F87" s="119">
        <f t="shared" si="19"/>
        <v>8</v>
      </c>
      <c r="G87" s="82">
        <f>IFERROR(VLOOKUP($B87,[1]NUM5!$G$3:$J$163,2,FALSE),0)</f>
        <v>10</v>
      </c>
      <c r="H87" s="119">
        <f>IFERROR(VLOOKUP($B87,[1]NUM5!$G$3:$J$163,3,FALSE),0)</f>
        <v>5</v>
      </c>
      <c r="I87" s="82">
        <f>IFERROR(VLOOKUP($B87,[1]NUM5!$R$3:$U$157,2,FALSE),0)</f>
        <v>2</v>
      </c>
      <c r="J87" s="119">
        <f>IFERROR(VLOOKUP($B87,[1]NUM5!$R$3:$U$157,3,FALSE),0)</f>
        <v>3</v>
      </c>
      <c r="K87" s="120"/>
    </row>
    <row r="88" spans="1:11" x14ac:dyDescent="0.25">
      <c r="A88" s="137" t="s">
        <v>234</v>
      </c>
      <c r="B88" s="138"/>
      <c r="C88" s="57">
        <f>D88/'Metas Muni'!N11</f>
        <v>0.9968735069661584</v>
      </c>
      <c r="D88" s="58">
        <f>F88/K88</f>
        <v>0.61776251226692835</v>
      </c>
      <c r="E88" s="121">
        <f t="shared" ref="E88:J88" si="20">SUM(E78:E87)</f>
        <v>1143</v>
      </c>
      <c r="F88" s="121">
        <f t="shared" si="20"/>
        <v>1259</v>
      </c>
      <c r="G88" s="121">
        <f t="shared" si="20"/>
        <v>875</v>
      </c>
      <c r="H88" s="121">
        <f t="shared" si="20"/>
        <v>976</v>
      </c>
      <c r="I88" s="121">
        <f t="shared" si="20"/>
        <v>268</v>
      </c>
      <c r="J88" s="121">
        <f t="shared" si="20"/>
        <v>283</v>
      </c>
      <c r="K88" s="121">
        <v>2038</v>
      </c>
    </row>
    <row r="89" spans="1:11" x14ac:dyDescent="0.25">
      <c r="A89" s="2" t="s">
        <v>104</v>
      </c>
      <c r="B89" s="2" t="s">
        <v>105</v>
      </c>
      <c r="C89" s="4"/>
      <c r="D89" s="122"/>
      <c r="E89" s="82">
        <f t="shared" ref="E89:E93" si="21">G89+I89</f>
        <v>125</v>
      </c>
      <c r="F89" s="119">
        <f t="shared" ref="F89:F93" si="22">H89+J89</f>
        <v>121</v>
      </c>
      <c r="G89" s="82">
        <f>IFERROR(VLOOKUP($B89,[1]NUM5!$G$3:$J$163,2,FALSE),0)</f>
        <v>99</v>
      </c>
      <c r="H89" s="119">
        <f>IFERROR(VLOOKUP($B89,[1]NUM5!$G$3:$J$163,3,FALSE),0)</f>
        <v>103</v>
      </c>
      <c r="I89" s="82">
        <f>IFERROR(VLOOKUP($B89,[1]NUM5!$R$3:$U$157,2,FALSE),0)</f>
        <v>26</v>
      </c>
      <c r="J89" s="119">
        <f>IFERROR(VLOOKUP($B89,[1]NUM5!$R$3:$U$157,3,FALSE),0)</f>
        <v>18</v>
      </c>
      <c r="K89" s="120"/>
    </row>
    <row r="90" spans="1:11" x14ac:dyDescent="0.25">
      <c r="A90" s="2" t="s">
        <v>104</v>
      </c>
      <c r="B90" s="2" t="s">
        <v>106</v>
      </c>
      <c r="C90" s="4"/>
      <c r="D90" s="122"/>
      <c r="E90" s="82">
        <f t="shared" si="21"/>
        <v>121</v>
      </c>
      <c r="F90" s="119">
        <f t="shared" si="22"/>
        <v>128</v>
      </c>
      <c r="G90" s="82">
        <f>IFERROR(VLOOKUP($B90,[1]NUM5!$G$3:$J$163,2,FALSE),0)</f>
        <v>102</v>
      </c>
      <c r="H90" s="119">
        <f>IFERROR(VLOOKUP($B90,[1]NUM5!$G$3:$J$163,3,FALSE),0)</f>
        <v>101</v>
      </c>
      <c r="I90" s="82">
        <f>IFERROR(VLOOKUP($B90,[1]NUM5!$R$3:$U$157,2,FALSE),0)</f>
        <v>19</v>
      </c>
      <c r="J90" s="119">
        <f>IFERROR(VLOOKUP($B90,[1]NUM5!$R$3:$U$157,3,FALSE),0)</f>
        <v>27</v>
      </c>
      <c r="K90" s="120"/>
    </row>
    <row r="91" spans="1:11" x14ac:dyDescent="0.25">
      <c r="A91" s="2" t="s">
        <v>104</v>
      </c>
      <c r="B91" s="2" t="s">
        <v>107</v>
      </c>
      <c r="C91" s="4"/>
      <c r="D91" s="122"/>
      <c r="E91" s="82">
        <f t="shared" si="21"/>
        <v>307</v>
      </c>
      <c r="F91" s="119">
        <f t="shared" si="22"/>
        <v>315</v>
      </c>
      <c r="G91" s="82">
        <f>IFERROR(VLOOKUP($B91,[1]NUM5!$G$3:$J$163,2,FALSE),0)</f>
        <v>255</v>
      </c>
      <c r="H91" s="119">
        <f>IFERROR(VLOOKUP($B91,[1]NUM5!$G$3:$J$163,3,FALSE),0)</f>
        <v>257</v>
      </c>
      <c r="I91" s="82">
        <f>IFERROR(VLOOKUP($B91,[1]NUM5!$R$3:$U$157,2,FALSE),0)</f>
        <v>52</v>
      </c>
      <c r="J91" s="119">
        <f>IFERROR(VLOOKUP($B91,[1]NUM5!$R$3:$U$157,3,FALSE),0)</f>
        <v>58</v>
      </c>
      <c r="K91" s="120"/>
    </row>
    <row r="92" spans="1:11" x14ac:dyDescent="0.25">
      <c r="A92" s="2" t="s">
        <v>104</v>
      </c>
      <c r="B92" s="2" t="s">
        <v>108</v>
      </c>
      <c r="C92" s="4"/>
      <c r="D92" s="122"/>
      <c r="E92" s="82">
        <f t="shared" si="21"/>
        <v>36</v>
      </c>
      <c r="F92" s="119">
        <f t="shared" si="22"/>
        <v>34</v>
      </c>
      <c r="G92" s="82">
        <f>IFERROR(VLOOKUP($B92,[1]NUM5!$G$3:$J$163,2,FALSE),0)</f>
        <v>34</v>
      </c>
      <c r="H92" s="119">
        <f>IFERROR(VLOOKUP($B92,[1]NUM5!$G$3:$J$163,3,FALSE),0)</f>
        <v>29</v>
      </c>
      <c r="I92" s="82">
        <f>IFERROR(VLOOKUP($B92,[1]NUM5!$R$3:$U$157,2,FALSE),0)</f>
        <v>2</v>
      </c>
      <c r="J92" s="119">
        <f>IFERROR(VLOOKUP($B92,[1]NUM5!$R$3:$U$157,3,FALSE),0)</f>
        <v>5</v>
      </c>
      <c r="K92" s="120"/>
    </row>
    <row r="93" spans="1:11" x14ac:dyDescent="0.25">
      <c r="A93" s="2" t="s">
        <v>104</v>
      </c>
      <c r="B93" s="2" t="s">
        <v>109</v>
      </c>
      <c r="C93" s="4"/>
      <c r="D93" s="122"/>
      <c r="E93" s="82">
        <f t="shared" si="21"/>
        <v>80</v>
      </c>
      <c r="F93" s="119">
        <f t="shared" si="22"/>
        <v>87</v>
      </c>
      <c r="G93" s="82">
        <f>IFERROR(VLOOKUP($B93,[1]NUM5!$G$3:$J$163,2,FALSE),0)</f>
        <v>60</v>
      </c>
      <c r="H93" s="119">
        <f>IFERROR(VLOOKUP($B93,[1]NUM5!$G$3:$J$163,3,FALSE),0)</f>
        <v>67</v>
      </c>
      <c r="I93" s="82">
        <f>IFERROR(VLOOKUP($B93,[1]NUM5!$R$3:$U$157,2,FALSE),0)</f>
        <v>20</v>
      </c>
      <c r="J93" s="119">
        <f>IFERROR(VLOOKUP($B93,[1]NUM5!$R$3:$U$157,3,FALSE),0)</f>
        <v>20</v>
      </c>
      <c r="K93" s="120"/>
    </row>
    <row r="94" spans="1:11" x14ac:dyDescent="0.25">
      <c r="A94" s="137" t="s">
        <v>235</v>
      </c>
      <c r="B94" s="138"/>
      <c r="C94" s="57">
        <f>D94/'Metas Muni'!N12</f>
        <v>1.1416571528570596</v>
      </c>
      <c r="D94" s="58">
        <f>F94/K94</f>
        <v>0.5591836734693878</v>
      </c>
      <c r="E94" s="121">
        <f t="shared" ref="E94:J94" si="23">SUM(E89:E93)</f>
        <v>669</v>
      </c>
      <c r="F94" s="121">
        <f t="shared" si="23"/>
        <v>685</v>
      </c>
      <c r="G94" s="121">
        <f t="shared" si="23"/>
        <v>550</v>
      </c>
      <c r="H94" s="121">
        <f t="shared" si="23"/>
        <v>557</v>
      </c>
      <c r="I94" s="121">
        <f t="shared" si="23"/>
        <v>119</v>
      </c>
      <c r="J94" s="121">
        <f t="shared" si="23"/>
        <v>128</v>
      </c>
      <c r="K94" s="121">
        <v>1225</v>
      </c>
    </row>
    <row r="95" spans="1:11" x14ac:dyDescent="0.25">
      <c r="A95" s="2" t="s">
        <v>111</v>
      </c>
      <c r="B95" s="2" t="s">
        <v>112</v>
      </c>
      <c r="C95" s="4"/>
      <c r="D95" s="122"/>
      <c r="E95" s="82">
        <f t="shared" ref="E95:E104" si="24">G95+I95</f>
        <v>88</v>
      </c>
      <c r="F95" s="119">
        <f t="shared" ref="F95:F104" si="25">H95+J95</f>
        <v>82</v>
      </c>
      <c r="G95" s="82">
        <f>IFERROR(VLOOKUP($B95,[1]NUM5!$G$3:$J$163,2,FALSE),0)</f>
        <v>66</v>
      </c>
      <c r="H95" s="119">
        <f>IFERROR(VLOOKUP($B95,[1]NUM5!$G$3:$J$163,3,FALSE),0)</f>
        <v>64</v>
      </c>
      <c r="I95" s="82">
        <f>IFERROR(VLOOKUP($B95,[1]NUM5!$R$3:$U$157,2,FALSE),0)</f>
        <v>22</v>
      </c>
      <c r="J95" s="119">
        <f>IFERROR(VLOOKUP($B95,[1]NUM5!$R$3:$U$157,3,FALSE),0)</f>
        <v>18</v>
      </c>
      <c r="K95" s="120"/>
    </row>
    <row r="96" spans="1:11" x14ac:dyDescent="0.25">
      <c r="A96" s="2" t="s">
        <v>111</v>
      </c>
      <c r="B96" s="2" t="s">
        <v>113</v>
      </c>
      <c r="C96" s="4"/>
      <c r="D96" s="122"/>
      <c r="E96" s="82">
        <f t="shared" si="24"/>
        <v>244</v>
      </c>
      <c r="F96" s="119">
        <f t="shared" si="25"/>
        <v>269</v>
      </c>
      <c r="G96" s="82">
        <f>IFERROR(VLOOKUP($B96,[1]NUM5!$G$3:$J$163,2,FALSE),0)</f>
        <v>220</v>
      </c>
      <c r="H96" s="119">
        <f>IFERROR(VLOOKUP($B96,[1]NUM5!$G$3:$J$163,3,FALSE),0)</f>
        <v>243</v>
      </c>
      <c r="I96" s="82">
        <f>IFERROR(VLOOKUP($B96,[1]NUM5!$R$3:$U$157,2,FALSE),0)</f>
        <v>24</v>
      </c>
      <c r="J96" s="119">
        <f>IFERROR(VLOOKUP($B96,[1]NUM5!$R$3:$U$157,3,FALSE),0)</f>
        <v>26</v>
      </c>
      <c r="K96" s="120"/>
    </row>
    <row r="97" spans="1:11" x14ac:dyDescent="0.25">
      <c r="A97" s="2" t="s">
        <v>111</v>
      </c>
      <c r="B97" s="2" t="s">
        <v>114</v>
      </c>
      <c r="C97" s="4"/>
      <c r="D97" s="122"/>
      <c r="E97" s="82">
        <f t="shared" si="24"/>
        <v>57</v>
      </c>
      <c r="F97" s="119">
        <f t="shared" si="25"/>
        <v>52</v>
      </c>
      <c r="G97" s="82">
        <f>IFERROR(VLOOKUP($B97,[1]NUM5!$G$3:$J$163,2,FALSE),0)</f>
        <v>44</v>
      </c>
      <c r="H97" s="119">
        <f>IFERROR(VLOOKUP($B97,[1]NUM5!$G$3:$J$163,3,FALSE),0)</f>
        <v>40</v>
      </c>
      <c r="I97" s="82">
        <f>IFERROR(VLOOKUP($B97,[1]NUM5!$R$3:$U$157,2,FALSE),0)</f>
        <v>13</v>
      </c>
      <c r="J97" s="119">
        <f>IFERROR(VLOOKUP($B97,[1]NUM5!$R$3:$U$157,3,FALSE),0)</f>
        <v>12</v>
      </c>
      <c r="K97" s="120"/>
    </row>
    <row r="98" spans="1:11" x14ac:dyDescent="0.25">
      <c r="A98" s="2" t="s">
        <v>111</v>
      </c>
      <c r="B98" s="2" t="s">
        <v>115</v>
      </c>
      <c r="C98" s="4"/>
      <c r="D98" s="122"/>
      <c r="E98" s="82">
        <f t="shared" si="24"/>
        <v>68</v>
      </c>
      <c r="F98" s="119">
        <f t="shared" si="25"/>
        <v>108</v>
      </c>
      <c r="G98" s="82">
        <f>IFERROR(VLOOKUP($B98,[1]NUM5!$G$3:$J$163,2,FALSE),0)</f>
        <v>56</v>
      </c>
      <c r="H98" s="119">
        <f>IFERROR(VLOOKUP($B98,[1]NUM5!$G$3:$J$163,3,FALSE),0)</f>
        <v>93</v>
      </c>
      <c r="I98" s="82">
        <f>IFERROR(VLOOKUP($B98,[1]NUM5!$R$3:$U$157,2,FALSE),0)</f>
        <v>12</v>
      </c>
      <c r="J98" s="119">
        <f>IFERROR(VLOOKUP($B98,[1]NUM5!$R$3:$U$157,3,FALSE),0)</f>
        <v>15</v>
      </c>
      <c r="K98" s="120"/>
    </row>
    <row r="99" spans="1:11" x14ac:dyDescent="0.25">
      <c r="A99" s="2" t="s">
        <v>111</v>
      </c>
      <c r="B99" s="2" t="s">
        <v>116</v>
      </c>
      <c r="C99" s="4"/>
      <c r="D99" s="122"/>
      <c r="E99" s="82">
        <f t="shared" si="24"/>
        <v>108</v>
      </c>
      <c r="F99" s="119">
        <f t="shared" si="25"/>
        <v>116</v>
      </c>
      <c r="G99" s="82">
        <f>IFERROR(VLOOKUP($B99,[1]NUM5!$G$3:$J$163,2,FALSE),0)</f>
        <v>89</v>
      </c>
      <c r="H99" s="119">
        <f>IFERROR(VLOOKUP($B99,[1]NUM5!$G$3:$J$163,3,FALSE),0)</f>
        <v>96</v>
      </c>
      <c r="I99" s="82">
        <f>IFERROR(VLOOKUP($B99,[1]NUM5!$R$3:$U$157,2,FALSE),0)</f>
        <v>19</v>
      </c>
      <c r="J99" s="119">
        <f>IFERROR(VLOOKUP($B99,[1]NUM5!$R$3:$U$157,3,FALSE),0)</f>
        <v>20</v>
      </c>
      <c r="K99" s="120"/>
    </row>
    <row r="100" spans="1:11" x14ac:dyDescent="0.25">
      <c r="A100" s="2" t="s">
        <v>111</v>
      </c>
      <c r="B100" s="2" t="s">
        <v>117</v>
      </c>
      <c r="C100" s="4"/>
      <c r="D100" s="122"/>
      <c r="E100" s="82">
        <f t="shared" si="24"/>
        <v>78</v>
      </c>
      <c r="F100" s="119">
        <f t="shared" si="25"/>
        <v>82</v>
      </c>
      <c r="G100" s="82">
        <f>IFERROR(VLOOKUP($B100,[1]NUM5!$G$3:$J$163,2,FALSE),0)</f>
        <v>60</v>
      </c>
      <c r="H100" s="119">
        <f>IFERROR(VLOOKUP($B100,[1]NUM5!$G$3:$J$163,3,FALSE),0)</f>
        <v>64</v>
      </c>
      <c r="I100" s="82">
        <f>IFERROR(VLOOKUP($B100,[1]NUM5!$R$3:$U$157,2,FALSE),0)</f>
        <v>18</v>
      </c>
      <c r="J100" s="119">
        <f>IFERROR(VLOOKUP($B100,[1]NUM5!$R$3:$U$157,3,FALSE),0)</f>
        <v>18</v>
      </c>
      <c r="K100" s="120"/>
    </row>
    <row r="101" spans="1:11" x14ac:dyDescent="0.25">
      <c r="A101" s="2" t="s">
        <v>111</v>
      </c>
      <c r="B101" s="2" t="s">
        <v>118</v>
      </c>
      <c r="C101" s="4"/>
      <c r="D101" s="122"/>
      <c r="E101" s="82">
        <f t="shared" si="24"/>
        <v>275</v>
      </c>
      <c r="F101" s="119">
        <f t="shared" si="25"/>
        <v>268</v>
      </c>
      <c r="G101" s="82">
        <f>IFERROR(VLOOKUP($B101,[1]NUM5!$G$3:$J$163,2,FALSE),0)</f>
        <v>229</v>
      </c>
      <c r="H101" s="119">
        <f>IFERROR(VLOOKUP($B101,[1]NUM5!$G$3:$J$163,3,FALSE),0)</f>
        <v>226</v>
      </c>
      <c r="I101" s="82">
        <f>IFERROR(VLOOKUP($B101,[1]NUM5!$R$3:$U$157,2,FALSE),0)</f>
        <v>46</v>
      </c>
      <c r="J101" s="119">
        <f>IFERROR(VLOOKUP($B101,[1]NUM5!$R$3:$U$157,3,FALSE),0)</f>
        <v>42</v>
      </c>
      <c r="K101" s="120"/>
    </row>
    <row r="102" spans="1:11" x14ac:dyDescent="0.25">
      <c r="A102" s="2" t="s">
        <v>111</v>
      </c>
      <c r="B102" s="2" t="s">
        <v>119</v>
      </c>
      <c r="C102" s="4"/>
      <c r="D102" s="122"/>
      <c r="E102" s="82">
        <f t="shared" si="24"/>
        <v>197</v>
      </c>
      <c r="F102" s="119">
        <f t="shared" si="25"/>
        <v>306</v>
      </c>
      <c r="G102" s="82">
        <f>IFERROR(VLOOKUP($B102,[1]NUM5!$G$3:$J$163,2,FALSE),0)</f>
        <v>175</v>
      </c>
      <c r="H102" s="119">
        <f>IFERROR(VLOOKUP($B102,[1]NUM5!$G$3:$J$163,3,FALSE),0)</f>
        <v>270</v>
      </c>
      <c r="I102" s="82">
        <f>IFERROR(VLOOKUP($B102,[1]NUM5!$R$3:$U$157,2,FALSE),0)</f>
        <v>22</v>
      </c>
      <c r="J102" s="119">
        <f>IFERROR(VLOOKUP($B102,[1]NUM5!$R$3:$U$157,3,FALSE),0)</f>
        <v>36</v>
      </c>
      <c r="K102" s="120"/>
    </row>
    <row r="103" spans="1:11" x14ac:dyDescent="0.25">
      <c r="A103" s="2" t="s">
        <v>111</v>
      </c>
      <c r="B103" s="2" t="s">
        <v>120</v>
      </c>
      <c r="C103" s="4"/>
      <c r="D103" s="122"/>
      <c r="E103" s="82">
        <f t="shared" si="24"/>
        <v>0</v>
      </c>
      <c r="F103" s="119">
        <f t="shared" si="25"/>
        <v>66</v>
      </c>
      <c r="G103" s="82">
        <f>IFERROR(VLOOKUP($B103,[1]NUM5!$G$3:$J$163,2,FALSE),0)</f>
        <v>0</v>
      </c>
      <c r="H103" s="119">
        <f>IFERROR(VLOOKUP($B103,[1]NUM5!$G$3:$J$163,3,FALSE),0)</f>
        <v>63</v>
      </c>
      <c r="I103" s="82">
        <f>IFERROR(VLOOKUP($B103,[1]NUM5!$R$3:$U$157,2,FALSE),0)</f>
        <v>0</v>
      </c>
      <c r="J103" s="119">
        <f>IFERROR(VLOOKUP($B103,[1]NUM5!$R$3:$U$157,3,FALSE),0)</f>
        <v>3</v>
      </c>
      <c r="K103" s="120"/>
    </row>
    <row r="104" spans="1:11" x14ac:dyDescent="0.25">
      <c r="A104" s="2" t="s">
        <v>111</v>
      </c>
      <c r="B104" s="2" t="s">
        <v>121</v>
      </c>
      <c r="C104" s="4"/>
      <c r="D104" s="122"/>
      <c r="E104" s="82">
        <f t="shared" si="24"/>
        <v>0</v>
      </c>
      <c r="F104" s="119">
        <f t="shared" si="25"/>
        <v>221</v>
      </c>
      <c r="G104" s="82">
        <f>IFERROR(VLOOKUP($B104,[1]NUM5!$G$3:$J$163,2,FALSE),0)</f>
        <v>0</v>
      </c>
      <c r="H104" s="119">
        <f>IFERROR(VLOOKUP($B104,[1]NUM5!$G$3:$J$163,3,FALSE),0)</f>
        <v>171</v>
      </c>
      <c r="I104" s="82">
        <f>IFERROR(VLOOKUP($B104,[1]NUM5!$R$3:$U$157,2,FALSE),0)</f>
        <v>0</v>
      </c>
      <c r="J104" s="119">
        <f>IFERROR(VLOOKUP($B104,[1]NUM5!$R$3:$U$157,3,FALSE),0)</f>
        <v>50</v>
      </c>
      <c r="K104" s="120"/>
    </row>
    <row r="105" spans="1:11" x14ac:dyDescent="0.25">
      <c r="A105" s="137" t="s">
        <v>236</v>
      </c>
      <c r="B105" s="138"/>
      <c r="C105" s="57">
        <f>D105/'Metas Muni'!N13</f>
        <v>1.0473359143159147</v>
      </c>
      <c r="D105" s="58">
        <f>F105/K105</f>
        <v>0.60735009671179885</v>
      </c>
      <c r="E105" s="121">
        <f t="shared" ref="E105:J105" si="26">SUM(E95:E104)</f>
        <v>1115</v>
      </c>
      <c r="F105" s="121">
        <f t="shared" si="26"/>
        <v>1570</v>
      </c>
      <c r="G105" s="121">
        <f t="shared" si="26"/>
        <v>939</v>
      </c>
      <c r="H105" s="121">
        <f t="shared" si="26"/>
        <v>1330</v>
      </c>
      <c r="I105" s="121">
        <f t="shared" si="26"/>
        <v>176</v>
      </c>
      <c r="J105" s="121">
        <f t="shared" si="26"/>
        <v>240</v>
      </c>
      <c r="K105" s="121">
        <v>2585</v>
      </c>
    </row>
    <row r="106" spans="1:11" x14ac:dyDescent="0.25">
      <c r="A106" s="2" t="s">
        <v>123</v>
      </c>
      <c r="B106" s="2" t="s">
        <v>124</v>
      </c>
      <c r="C106" s="4"/>
      <c r="D106" s="122"/>
      <c r="E106" s="82">
        <f t="shared" ref="E106:E123" si="27">G106+I106</f>
        <v>646</v>
      </c>
      <c r="F106" s="119">
        <f t="shared" ref="F106:F123" si="28">H106+J106</f>
        <v>690</v>
      </c>
      <c r="G106" s="82">
        <f>IFERROR(VLOOKUP($B106,[1]NUM5!$G$3:$J$163,2,FALSE),0)</f>
        <v>572</v>
      </c>
      <c r="H106" s="119">
        <f>IFERROR(VLOOKUP($B106,[1]NUM5!$G$3:$J$163,3,FALSE),0)</f>
        <v>608</v>
      </c>
      <c r="I106" s="82">
        <f>IFERROR(VLOOKUP($B106,[1]NUM5!$R$3:$U$157,2,FALSE),0)</f>
        <v>74</v>
      </c>
      <c r="J106" s="119">
        <f>IFERROR(VLOOKUP($B106,[1]NUM5!$R$3:$U$157,3,FALSE),0)</f>
        <v>82</v>
      </c>
      <c r="K106" s="120"/>
    </row>
    <row r="107" spans="1:11" x14ac:dyDescent="0.25">
      <c r="A107" s="2" t="s">
        <v>123</v>
      </c>
      <c r="B107" s="2" t="s">
        <v>125</v>
      </c>
      <c r="C107" s="4"/>
      <c r="D107" s="122"/>
      <c r="E107" s="82">
        <f t="shared" si="27"/>
        <v>2057</v>
      </c>
      <c r="F107" s="119">
        <f t="shared" si="28"/>
        <v>2148</v>
      </c>
      <c r="G107" s="82">
        <f>IFERROR(VLOOKUP($B107,[1]NUM5!$G$3:$J$163,2,FALSE),0)</f>
        <v>1702</v>
      </c>
      <c r="H107" s="119">
        <f>IFERROR(VLOOKUP($B107,[1]NUM5!$G$3:$J$163,3,FALSE),0)</f>
        <v>1762</v>
      </c>
      <c r="I107" s="82">
        <f>IFERROR(VLOOKUP($B107,[1]NUM5!$R$3:$U$157,2,FALSE),0)</f>
        <v>355</v>
      </c>
      <c r="J107" s="119">
        <f>IFERROR(VLOOKUP($B107,[1]NUM5!$R$3:$U$157,3,FALSE),0)</f>
        <v>386</v>
      </c>
      <c r="K107" s="120"/>
    </row>
    <row r="108" spans="1:11" x14ac:dyDescent="0.25">
      <c r="A108" s="2" t="s">
        <v>123</v>
      </c>
      <c r="B108" s="2" t="s">
        <v>126</v>
      </c>
      <c r="C108" s="4"/>
      <c r="D108" s="122"/>
      <c r="E108" s="82">
        <f t="shared" si="27"/>
        <v>2796</v>
      </c>
      <c r="F108" s="119">
        <f t="shared" si="28"/>
        <v>2859</v>
      </c>
      <c r="G108" s="82">
        <f>IFERROR(VLOOKUP($B108,[1]NUM5!$G$3:$J$163,2,FALSE),0)</f>
        <v>2146</v>
      </c>
      <c r="H108" s="119">
        <f>IFERROR(VLOOKUP($B108,[1]NUM5!$G$3:$J$163,3,FALSE),0)</f>
        <v>2203</v>
      </c>
      <c r="I108" s="82">
        <f>IFERROR(VLOOKUP($B108,[1]NUM5!$R$3:$U$157,2,FALSE),0)</f>
        <v>650</v>
      </c>
      <c r="J108" s="119">
        <f>IFERROR(VLOOKUP($B108,[1]NUM5!$R$3:$U$157,3,FALSE),0)</f>
        <v>656</v>
      </c>
      <c r="K108" s="120"/>
    </row>
    <row r="109" spans="1:11" x14ac:dyDescent="0.25">
      <c r="A109" s="2" t="s">
        <v>123</v>
      </c>
      <c r="B109" s="2" t="s">
        <v>127</v>
      </c>
      <c r="C109" s="4"/>
      <c r="D109" s="122"/>
      <c r="E109" s="82">
        <f t="shared" si="27"/>
        <v>454</v>
      </c>
      <c r="F109" s="119">
        <f t="shared" si="28"/>
        <v>518</v>
      </c>
      <c r="G109" s="82">
        <f>IFERROR(VLOOKUP($B109,[1]NUM5!$G$3:$J$163,2,FALSE),0)</f>
        <v>371</v>
      </c>
      <c r="H109" s="119">
        <f>IFERROR(VLOOKUP($B109,[1]NUM5!$G$3:$J$163,3,FALSE),0)</f>
        <v>399</v>
      </c>
      <c r="I109" s="82">
        <f>IFERROR(VLOOKUP($B109,[1]NUM5!$R$3:$U$157,2,FALSE),0)</f>
        <v>83</v>
      </c>
      <c r="J109" s="119">
        <f>IFERROR(VLOOKUP($B109,[1]NUM5!$R$3:$U$157,3,FALSE),0)</f>
        <v>119</v>
      </c>
      <c r="K109" s="120"/>
    </row>
    <row r="110" spans="1:11" x14ac:dyDescent="0.25">
      <c r="A110" s="2" t="s">
        <v>123</v>
      </c>
      <c r="B110" s="2" t="s">
        <v>128</v>
      </c>
      <c r="C110" s="4"/>
      <c r="D110" s="122"/>
      <c r="E110" s="82">
        <f t="shared" si="27"/>
        <v>181</v>
      </c>
      <c r="F110" s="119">
        <f t="shared" si="28"/>
        <v>187</v>
      </c>
      <c r="G110" s="82">
        <f>IFERROR(VLOOKUP($B110,[1]NUM5!$G$3:$J$163,2,FALSE),0)</f>
        <v>152</v>
      </c>
      <c r="H110" s="119">
        <f>IFERROR(VLOOKUP($B110,[1]NUM5!$G$3:$J$163,3,FALSE),0)</f>
        <v>154</v>
      </c>
      <c r="I110" s="82">
        <f>IFERROR(VLOOKUP($B110,[1]NUM5!$R$3:$U$157,2,FALSE),0)</f>
        <v>29</v>
      </c>
      <c r="J110" s="119">
        <f>IFERROR(VLOOKUP($B110,[1]NUM5!$R$3:$U$157,3,FALSE),0)</f>
        <v>33</v>
      </c>
      <c r="K110" s="120"/>
    </row>
    <row r="111" spans="1:11" x14ac:dyDescent="0.25">
      <c r="A111" s="2" t="s">
        <v>123</v>
      </c>
      <c r="B111" s="2" t="s">
        <v>129</v>
      </c>
      <c r="C111" s="4"/>
      <c r="D111" s="122"/>
      <c r="E111" s="82">
        <f t="shared" si="27"/>
        <v>116</v>
      </c>
      <c r="F111" s="119">
        <f t="shared" si="28"/>
        <v>119</v>
      </c>
      <c r="G111" s="82">
        <f>IFERROR(VLOOKUP($B111,[1]NUM5!$G$3:$J$163,2,FALSE),0)</f>
        <v>99</v>
      </c>
      <c r="H111" s="119">
        <f>IFERROR(VLOOKUP($B111,[1]NUM5!$G$3:$J$163,3,FALSE),0)</f>
        <v>106</v>
      </c>
      <c r="I111" s="82">
        <f>IFERROR(VLOOKUP($B111,[1]NUM5!$R$3:$U$157,2,FALSE),0)</f>
        <v>17</v>
      </c>
      <c r="J111" s="119">
        <f>IFERROR(VLOOKUP($B111,[1]NUM5!$R$3:$U$157,3,FALSE),0)</f>
        <v>13</v>
      </c>
      <c r="K111" s="120"/>
    </row>
    <row r="112" spans="1:11" x14ac:dyDescent="0.25">
      <c r="A112" s="2" t="s">
        <v>123</v>
      </c>
      <c r="B112" s="2" t="s">
        <v>130</v>
      </c>
      <c r="C112" s="4"/>
      <c r="D112" s="122"/>
      <c r="E112" s="82">
        <f t="shared" si="27"/>
        <v>88</v>
      </c>
      <c r="F112" s="119">
        <f t="shared" si="28"/>
        <v>93</v>
      </c>
      <c r="G112" s="82">
        <f>IFERROR(VLOOKUP($B112,[1]NUM5!$G$3:$J$163,2,FALSE),0)</f>
        <v>68</v>
      </c>
      <c r="H112" s="119">
        <f>IFERROR(VLOOKUP($B112,[1]NUM5!$G$3:$J$163,3,FALSE),0)</f>
        <v>67</v>
      </c>
      <c r="I112" s="82">
        <f>IFERROR(VLOOKUP($B112,[1]NUM5!$R$3:$U$157,2,FALSE),0)</f>
        <v>20</v>
      </c>
      <c r="J112" s="119">
        <f>IFERROR(VLOOKUP($B112,[1]NUM5!$R$3:$U$157,3,FALSE),0)</f>
        <v>26</v>
      </c>
      <c r="K112" s="120"/>
    </row>
    <row r="113" spans="1:11" x14ac:dyDescent="0.25">
      <c r="A113" s="2" t="s">
        <v>123</v>
      </c>
      <c r="B113" s="2" t="s">
        <v>131</v>
      </c>
      <c r="C113" s="4"/>
      <c r="D113" s="122"/>
      <c r="E113" s="82">
        <f t="shared" si="27"/>
        <v>52</v>
      </c>
      <c r="F113" s="119">
        <f t="shared" si="28"/>
        <v>66</v>
      </c>
      <c r="G113" s="82">
        <f>IFERROR(VLOOKUP($B113,[1]NUM5!$G$3:$J$163,2,FALSE),0)</f>
        <v>42</v>
      </c>
      <c r="H113" s="119">
        <f>IFERROR(VLOOKUP($B113,[1]NUM5!$G$3:$J$163,3,FALSE),0)</f>
        <v>51</v>
      </c>
      <c r="I113" s="82">
        <f>IFERROR(VLOOKUP($B113,[1]NUM5!$R$3:$U$157,2,FALSE),0)</f>
        <v>10</v>
      </c>
      <c r="J113" s="119">
        <f>IFERROR(VLOOKUP($B113,[1]NUM5!$R$3:$U$157,3,FALSE),0)</f>
        <v>15</v>
      </c>
      <c r="K113" s="120"/>
    </row>
    <row r="114" spans="1:11" x14ac:dyDescent="0.25">
      <c r="A114" s="2" t="s">
        <v>123</v>
      </c>
      <c r="B114" s="2" t="s">
        <v>132</v>
      </c>
      <c r="C114" s="4"/>
      <c r="D114" s="122"/>
      <c r="E114" s="82">
        <f t="shared" si="27"/>
        <v>0</v>
      </c>
      <c r="F114" s="119">
        <f t="shared" si="28"/>
        <v>0</v>
      </c>
      <c r="G114" s="82">
        <f>IFERROR(VLOOKUP($B114,[1]NUM5!$G$3:$J$163,2,FALSE),0)</f>
        <v>0</v>
      </c>
      <c r="H114" s="119">
        <f>IFERROR(VLOOKUP($B114,[1]NUM5!$G$3:$J$163,3,FALSE),0)</f>
        <v>0</v>
      </c>
      <c r="I114" s="82">
        <f>IFERROR(VLOOKUP($B114,[1]NUM5!$R$3:$U$157,2,FALSE),0)</f>
        <v>0</v>
      </c>
      <c r="J114" s="119">
        <f>IFERROR(VLOOKUP($B114,[1]NUM5!$R$3:$U$157,3,FALSE),0)</f>
        <v>0</v>
      </c>
      <c r="K114" s="120"/>
    </row>
    <row r="115" spans="1:11" x14ac:dyDescent="0.25">
      <c r="A115" s="2" t="s">
        <v>123</v>
      </c>
      <c r="B115" s="2" t="s">
        <v>133</v>
      </c>
      <c r="C115" s="4"/>
      <c r="D115" s="122"/>
      <c r="E115" s="82">
        <f t="shared" si="27"/>
        <v>53</v>
      </c>
      <c r="F115" s="119">
        <f t="shared" si="28"/>
        <v>60</v>
      </c>
      <c r="G115" s="82">
        <f>IFERROR(VLOOKUP($B115,[1]NUM5!$G$3:$J$163,2,FALSE),0)</f>
        <v>45</v>
      </c>
      <c r="H115" s="119">
        <f>IFERROR(VLOOKUP($B115,[1]NUM5!$G$3:$J$163,3,FALSE),0)</f>
        <v>51</v>
      </c>
      <c r="I115" s="82">
        <f>IFERROR(VLOOKUP($B115,[1]NUM5!$R$3:$U$157,2,FALSE),0)</f>
        <v>8</v>
      </c>
      <c r="J115" s="119">
        <f>IFERROR(VLOOKUP($B115,[1]NUM5!$R$3:$U$157,3,FALSE),0)</f>
        <v>9</v>
      </c>
      <c r="K115" s="120"/>
    </row>
    <row r="116" spans="1:11" x14ac:dyDescent="0.25">
      <c r="A116" s="2" t="s">
        <v>123</v>
      </c>
      <c r="B116" s="2" t="s">
        <v>134</v>
      </c>
      <c r="C116" s="4"/>
      <c r="D116" s="122"/>
      <c r="E116" s="82">
        <f t="shared" si="27"/>
        <v>88</v>
      </c>
      <c r="F116" s="119">
        <f t="shared" si="28"/>
        <v>90</v>
      </c>
      <c r="G116" s="82">
        <f>IFERROR(VLOOKUP($B116,[1]NUM5!$G$3:$J$163,2,FALSE),0)</f>
        <v>65</v>
      </c>
      <c r="H116" s="119">
        <f>IFERROR(VLOOKUP($B116,[1]NUM5!$G$3:$J$163,3,FALSE),0)</f>
        <v>72</v>
      </c>
      <c r="I116" s="82">
        <f>IFERROR(VLOOKUP($B116,[1]NUM5!$R$3:$U$157,2,FALSE),0)</f>
        <v>23</v>
      </c>
      <c r="J116" s="119">
        <f>IFERROR(VLOOKUP($B116,[1]NUM5!$R$3:$U$157,3,FALSE),0)</f>
        <v>18</v>
      </c>
      <c r="K116" s="120"/>
    </row>
    <row r="117" spans="1:11" x14ac:dyDescent="0.25">
      <c r="A117" s="2" t="s">
        <v>123</v>
      </c>
      <c r="B117" s="2" t="s">
        <v>135</v>
      </c>
      <c r="C117" s="4"/>
      <c r="D117" s="122"/>
      <c r="E117" s="82">
        <f t="shared" si="27"/>
        <v>38</v>
      </c>
      <c r="F117" s="119">
        <f t="shared" si="28"/>
        <v>47</v>
      </c>
      <c r="G117" s="82">
        <f>IFERROR(VLOOKUP($B117,[1]NUM5!$G$3:$J$163,2,FALSE),0)</f>
        <v>30</v>
      </c>
      <c r="H117" s="119">
        <f>IFERROR(VLOOKUP($B117,[1]NUM5!$G$3:$J$163,3,FALSE),0)</f>
        <v>35</v>
      </c>
      <c r="I117" s="82">
        <f>IFERROR(VLOOKUP($B117,[1]NUM5!$R$3:$U$157,2,FALSE),0)</f>
        <v>8</v>
      </c>
      <c r="J117" s="119">
        <f>IFERROR(VLOOKUP($B117,[1]NUM5!$R$3:$U$157,3,FALSE),0)</f>
        <v>12</v>
      </c>
      <c r="K117" s="120"/>
    </row>
    <row r="118" spans="1:11" x14ac:dyDescent="0.25">
      <c r="A118" s="2" t="s">
        <v>123</v>
      </c>
      <c r="B118" s="2" t="s">
        <v>136</v>
      </c>
      <c r="C118" s="4"/>
      <c r="D118" s="122"/>
      <c r="E118" s="82">
        <f t="shared" si="27"/>
        <v>155</v>
      </c>
      <c r="F118" s="119">
        <f t="shared" si="28"/>
        <v>169</v>
      </c>
      <c r="G118" s="82">
        <f>IFERROR(VLOOKUP($B118,[1]NUM5!$G$3:$J$163,2,FALSE),0)</f>
        <v>131</v>
      </c>
      <c r="H118" s="119">
        <f>IFERROR(VLOOKUP($B118,[1]NUM5!$G$3:$J$163,3,FALSE),0)</f>
        <v>136</v>
      </c>
      <c r="I118" s="82">
        <f>IFERROR(VLOOKUP($B118,[1]NUM5!$R$3:$U$157,2,FALSE),0)</f>
        <v>24</v>
      </c>
      <c r="J118" s="119">
        <f>IFERROR(VLOOKUP($B118,[1]NUM5!$R$3:$U$157,3,FALSE),0)</f>
        <v>33</v>
      </c>
      <c r="K118" s="120"/>
    </row>
    <row r="119" spans="1:11" x14ac:dyDescent="0.25">
      <c r="A119" s="2" t="s">
        <v>123</v>
      </c>
      <c r="B119" s="2" t="s">
        <v>137</v>
      </c>
      <c r="C119" s="4"/>
      <c r="D119" s="122"/>
      <c r="E119" s="82">
        <f t="shared" si="27"/>
        <v>137</v>
      </c>
      <c r="F119" s="119">
        <f t="shared" si="28"/>
        <v>141</v>
      </c>
      <c r="G119" s="82">
        <f>IFERROR(VLOOKUP($B119,[1]NUM5!$G$3:$J$163,2,FALSE),0)</f>
        <v>110</v>
      </c>
      <c r="H119" s="119">
        <f>IFERROR(VLOOKUP($B119,[1]NUM5!$G$3:$J$163,3,FALSE),0)</f>
        <v>112</v>
      </c>
      <c r="I119" s="82">
        <f>IFERROR(VLOOKUP($B119,[1]NUM5!$R$3:$U$157,2,FALSE),0)</f>
        <v>27</v>
      </c>
      <c r="J119" s="119">
        <f>IFERROR(VLOOKUP($B119,[1]NUM5!$R$3:$U$157,3,FALSE),0)</f>
        <v>29</v>
      </c>
      <c r="K119" s="120"/>
    </row>
    <row r="120" spans="1:11" x14ac:dyDescent="0.25">
      <c r="A120" s="2" t="s">
        <v>123</v>
      </c>
      <c r="B120" s="2" t="s">
        <v>138</v>
      </c>
      <c r="C120" s="4"/>
      <c r="D120" s="122"/>
      <c r="E120" s="82">
        <f t="shared" si="27"/>
        <v>501</v>
      </c>
      <c r="F120" s="119">
        <f t="shared" si="28"/>
        <v>613</v>
      </c>
      <c r="G120" s="82">
        <f>IFERROR(VLOOKUP($B120,[1]NUM5!$G$3:$J$163,2,FALSE),0)</f>
        <v>410</v>
      </c>
      <c r="H120" s="119">
        <f>IFERROR(VLOOKUP($B120,[1]NUM5!$G$3:$J$163,3,FALSE),0)</f>
        <v>505</v>
      </c>
      <c r="I120" s="82">
        <f>IFERROR(VLOOKUP($B120,[1]NUM5!$R$3:$U$157,2,FALSE),0)</f>
        <v>91</v>
      </c>
      <c r="J120" s="119">
        <f>IFERROR(VLOOKUP($B120,[1]NUM5!$R$3:$U$157,3,FALSE),0)</f>
        <v>108</v>
      </c>
      <c r="K120" s="120"/>
    </row>
    <row r="121" spans="1:11" x14ac:dyDescent="0.25">
      <c r="A121" s="2" t="s">
        <v>123</v>
      </c>
      <c r="B121" s="2" t="s">
        <v>139</v>
      </c>
      <c r="C121" s="4"/>
      <c r="D121" s="122"/>
      <c r="E121" s="82">
        <f t="shared" si="27"/>
        <v>464</v>
      </c>
      <c r="F121" s="119">
        <f t="shared" si="28"/>
        <v>510</v>
      </c>
      <c r="G121" s="82">
        <f>IFERROR(VLOOKUP($B121,[1]NUM5!$G$3:$J$163,2,FALSE),0)</f>
        <v>292</v>
      </c>
      <c r="H121" s="119">
        <f>IFERROR(VLOOKUP($B121,[1]NUM5!$G$3:$J$163,3,FALSE),0)</f>
        <v>332</v>
      </c>
      <c r="I121" s="82">
        <f>IFERROR(VLOOKUP($B121,[1]NUM5!$R$3:$U$157,2,FALSE),0)</f>
        <v>172</v>
      </c>
      <c r="J121" s="119">
        <f>IFERROR(VLOOKUP($B121,[1]NUM5!$R$3:$U$157,3,FALSE),0)</f>
        <v>178</v>
      </c>
      <c r="K121" s="120"/>
    </row>
    <row r="122" spans="1:11" x14ac:dyDescent="0.25">
      <c r="A122" s="11" t="s">
        <v>123</v>
      </c>
      <c r="B122" s="3" t="s">
        <v>140</v>
      </c>
      <c r="C122" s="4"/>
      <c r="D122" s="122"/>
      <c r="E122" s="82">
        <f t="shared" si="27"/>
        <v>279</v>
      </c>
      <c r="F122" s="119">
        <f t="shared" si="28"/>
        <v>312</v>
      </c>
      <c r="G122" s="82">
        <f>IFERROR(VLOOKUP($B122,[1]NUM5!$G$3:$J$163,2,FALSE),0)</f>
        <v>223</v>
      </c>
      <c r="H122" s="119">
        <f>IFERROR(VLOOKUP($B122,[1]NUM5!$G$3:$J$163,3,FALSE),0)</f>
        <v>251</v>
      </c>
      <c r="I122" s="82">
        <f>IFERROR(VLOOKUP($B122,[1]NUM5!$R$3:$U$157,2,FALSE),0)</f>
        <v>56</v>
      </c>
      <c r="J122" s="119">
        <f>IFERROR(VLOOKUP($B122,[1]NUM5!$R$3:$U$157,3,FALSE),0)</f>
        <v>61</v>
      </c>
      <c r="K122" s="120"/>
    </row>
    <row r="123" spans="1:11" x14ac:dyDescent="0.25">
      <c r="A123" s="11" t="s">
        <v>123</v>
      </c>
      <c r="B123" s="3" t="s">
        <v>141</v>
      </c>
      <c r="C123" s="4"/>
      <c r="D123" s="122"/>
      <c r="E123" s="82">
        <f t="shared" si="27"/>
        <v>173</v>
      </c>
      <c r="F123" s="119">
        <f t="shared" si="28"/>
        <v>312</v>
      </c>
      <c r="G123" s="82">
        <f>IFERROR(VLOOKUP($B123,[1]NUM5!$G$3:$J$163,2,FALSE),0)</f>
        <v>144</v>
      </c>
      <c r="H123" s="119">
        <f>IFERROR(VLOOKUP($B123,[1]NUM5!$G$3:$J$163,3,FALSE),0)</f>
        <v>252</v>
      </c>
      <c r="I123" s="82">
        <f>IFERROR(VLOOKUP($B123,[1]NUM5!$R$3:$U$157,2,FALSE),0)</f>
        <v>29</v>
      </c>
      <c r="J123" s="119">
        <f>IFERROR(VLOOKUP($B123,[1]NUM5!$R$3:$U$157,3,FALSE),0)</f>
        <v>60</v>
      </c>
      <c r="K123" s="120"/>
    </row>
    <row r="124" spans="1:11" x14ac:dyDescent="0.25">
      <c r="A124" s="137" t="s">
        <v>237</v>
      </c>
      <c r="B124" s="138"/>
      <c r="C124" s="57">
        <f>D124/'Metas Muni'!N14</f>
        <v>1.0236209646372987</v>
      </c>
      <c r="D124" s="58">
        <f>F124/K124</f>
        <v>0.49133806302590333</v>
      </c>
      <c r="E124" s="121">
        <f t="shared" ref="E124:J124" si="29">SUM(E106:E123)</f>
        <v>8278</v>
      </c>
      <c r="F124" s="121">
        <f t="shared" si="29"/>
        <v>8934</v>
      </c>
      <c r="G124" s="121">
        <f t="shared" si="29"/>
        <v>6602</v>
      </c>
      <c r="H124" s="121">
        <f t="shared" si="29"/>
        <v>7096</v>
      </c>
      <c r="I124" s="121">
        <f t="shared" si="29"/>
        <v>1676</v>
      </c>
      <c r="J124" s="121">
        <f t="shared" si="29"/>
        <v>1838</v>
      </c>
      <c r="K124" s="121">
        <v>18183</v>
      </c>
    </row>
    <row r="125" spans="1:11" x14ac:dyDescent="0.25">
      <c r="A125" s="2" t="s">
        <v>143</v>
      </c>
      <c r="B125" s="2" t="s">
        <v>144</v>
      </c>
      <c r="C125" s="4"/>
      <c r="D125" s="122"/>
      <c r="E125" s="82">
        <f t="shared" ref="E125:E136" si="30">G125+I125</f>
        <v>11</v>
      </c>
      <c r="F125" s="119">
        <f t="shared" ref="F125:F136" si="31">H125+J125</f>
        <v>13</v>
      </c>
      <c r="G125" s="82">
        <f>IFERROR(VLOOKUP($B125,[1]NUM5!$G$3:$J$163,2,FALSE),0)</f>
        <v>10</v>
      </c>
      <c r="H125" s="119">
        <f>IFERROR(VLOOKUP($B125,[1]NUM5!$G$3:$J$163,3,FALSE),0)</f>
        <v>13</v>
      </c>
      <c r="I125" s="82">
        <f>IFERROR(VLOOKUP($B125,[1]NUM5!$R$3:$U$157,2,FALSE),0)</f>
        <v>1</v>
      </c>
      <c r="J125" s="119">
        <f>IFERROR(VLOOKUP($B125,[1]NUM5!$R$3:$U$157,3,FALSE),0)</f>
        <v>0</v>
      </c>
      <c r="K125" s="120"/>
    </row>
    <row r="126" spans="1:11" x14ac:dyDescent="0.25">
      <c r="A126" s="2" t="s">
        <v>143</v>
      </c>
      <c r="B126" s="2" t="s">
        <v>145</v>
      </c>
      <c r="C126" s="4"/>
      <c r="D126" s="122"/>
      <c r="E126" s="82">
        <f t="shared" si="30"/>
        <v>89</v>
      </c>
      <c r="F126" s="119">
        <f t="shared" si="31"/>
        <v>104</v>
      </c>
      <c r="G126" s="82">
        <f>IFERROR(VLOOKUP($B126,[1]NUM5!$G$3:$J$163,2,FALSE),0)</f>
        <v>85</v>
      </c>
      <c r="H126" s="119">
        <f>IFERROR(VLOOKUP($B126,[1]NUM5!$G$3:$J$163,3,FALSE),0)</f>
        <v>87</v>
      </c>
      <c r="I126" s="82">
        <f>IFERROR(VLOOKUP($B126,[1]NUM5!$R$3:$U$157,2,FALSE),0)</f>
        <v>4</v>
      </c>
      <c r="J126" s="119">
        <f>IFERROR(VLOOKUP($B126,[1]NUM5!$R$3:$U$157,3,FALSE),0)</f>
        <v>17</v>
      </c>
      <c r="K126" s="120"/>
    </row>
    <row r="127" spans="1:11" x14ac:dyDescent="0.25">
      <c r="A127" s="2" t="s">
        <v>143</v>
      </c>
      <c r="B127" s="2" t="s">
        <v>146</v>
      </c>
      <c r="C127" s="4"/>
      <c r="D127" s="122"/>
      <c r="E127" s="82">
        <f t="shared" si="30"/>
        <v>54</v>
      </c>
      <c r="F127" s="119">
        <f t="shared" si="31"/>
        <v>50</v>
      </c>
      <c r="G127" s="82">
        <f>IFERROR(VLOOKUP($B127,[1]NUM5!$G$3:$J$163,2,FALSE),0)</f>
        <v>54</v>
      </c>
      <c r="H127" s="119">
        <f>IFERROR(VLOOKUP($B127,[1]NUM5!$G$3:$J$163,3,FALSE),0)</f>
        <v>37</v>
      </c>
      <c r="I127" s="82">
        <f>IFERROR(VLOOKUP($B127,[1]NUM5!$R$3:$U$157,2,FALSE),0)</f>
        <v>0</v>
      </c>
      <c r="J127" s="119">
        <f>IFERROR(VLOOKUP($B127,[1]NUM5!$R$3:$U$157,3,FALSE),0)</f>
        <v>13</v>
      </c>
      <c r="K127" s="120"/>
    </row>
    <row r="128" spans="1:11" x14ac:dyDescent="0.25">
      <c r="A128" s="2" t="s">
        <v>143</v>
      </c>
      <c r="B128" s="2" t="s">
        <v>147</v>
      </c>
      <c r="C128" s="4"/>
      <c r="D128" s="122"/>
      <c r="E128" s="82">
        <f t="shared" si="30"/>
        <v>30</v>
      </c>
      <c r="F128" s="119">
        <f t="shared" si="31"/>
        <v>37</v>
      </c>
      <c r="G128" s="82">
        <f>IFERROR(VLOOKUP($B128,[1]NUM5!$G$3:$J$163,2,FALSE),0)</f>
        <v>30</v>
      </c>
      <c r="H128" s="119">
        <f>IFERROR(VLOOKUP($B128,[1]NUM5!$G$3:$J$163,3,FALSE),0)</f>
        <v>37</v>
      </c>
      <c r="I128" s="82">
        <f>IFERROR(VLOOKUP($B128,[1]NUM5!$R$3:$U$157,2,FALSE),0)</f>
        <v>0</v>
      </c>
      <c r="J128" s="119">
        <f>IFERROR(VLOOKUP($B128,[1]NUM5!$R$3:$U$157,3,FALSE),0)</f>
        <v>0</v>
      </c>
      <c r="K128" s="120"/>
    </row>
    <row r="129" spans="1:11" x14ac:dyDescent="0.25">
      <c r="A129" s="2" t="s">
        <v>143</v>
      </c>
      <c r="B129" s="2" t="s">
        <v>148</v>
      </c>
      <c r="C129" s="4"/>
      <c r="D129" s="122"/>
      <c r="E129" s="82">
        <f t="shared" si="30"/>
        <v>41</v>
      </c>
      <c r="F129" s="119">
        <f t="shared" si="31"/>
        <v>46</v>
      </c>
      <c r="G129" s="82">
        <f>IFERROR(VLOOKUP($B129,[1]NUM5!$G$3:$J$163,2,FALSE),0)</f>
        <v>33</v>
      </c>
      <c r="H129" s="119">
        <f>IFERROR(VLOOKUP($B129,[1]NUM5!$G$3:$J$163,3,FALSE),0)</f>
        <v>37</v>
      </c>
      <c r="I129" s="82">
        <f>IFERROR(VLOOKUP($B129,[1]NUM5!$R$3:$U$157,2,FALSE),0)</f>
        <v>8</v>
      </c>
      <c r="J129" s="119">
        <f>IFERROR(VLOOKUP($B129,[1]NUM5!$R$3:$U$157,3,FALSE),0)</f>
        <v>9</v>
      </c>
      <c r="K129" s="120"/>
    </row>
    <row r="130" spans="1:11" x14ac:dyDescent="0.25">
      <c r="A130" s="2" t="s">
        <v>143</v>
      </c>
      <c r="B130" s="2" t="s">
        <v>149</v>
      </c>
      <c r="C130" s="4"/>
      <c r="D130" s="122"/>
      <c r="E130" s="82">
        <f t="shared" si="30"/>
        <v>35</v>
      </c>
      <c r="F130" s="119">
        <f t="shared" si="31"/>
        <v>32</v>
      </c>
      <c r="G130" s="82">
        <f>IFERROR(VLOOKUP($B130,[1]NUM5!$G$3:$J$163,2,FALSE),0)</f>
        <v>24</v>
      </c>
      <c r="H130" s="119">
        <f>IFERROR(VLOOKUP($B130,[1]NUM5!$G$3:$J$163,3,FALSE),0)</f>
        <v>22</v>
      </c>
      <c r="I130" s="82">
        <f>IFERROR(VLOOKUP($B130,[1]NUM5!$R$3:$U$157,2,FALSE),0)</f>
        <v>11</v>
      </c>
      <c r="J130" s="119">
        <f>IFERROR(VLOOKUP($B130,[1]NUM5!$R$3:$U$157,3,FALSE),0)</f>
        <v>10</v>
      </c>
      <c r="K130" s="120"/>
    </row>
    <row r="131" spans="1:11" x14ac:dyDescent="0.25">
      <c r="A131" s="2" t="s">
        <v>143</v>
      </c>
      <c r="B131" s="2" t="s">
        <v>150</v>
      </c>
      <c r="C131" s="4"/>
      <c r="D131" s="122"/>
      <c r="E131" s="82">
        <f t="shared" si="30"/>
        <v>70</v>
      </c>
      <c r="F131" s="119">
        <f t="shared" si="31"/>
        <v>42</v>
      </c>
      <c r="G131" s="82">
        <f>IFERROR(VLOOKUP($B131,[1]NUM5!$G$3:$J$163,2,FALSE),0)</f>
        <v>53</v>
      </c>
      <c r="H131" s="119">
        <f>IFERROR(VLOOKUP($B131,[1]NUM5!$G$3:$J$163,3,FALSE),0)</f>
        <v>42</v>
      </c>
      <c r="I131" s="82">
        <f>IFERROR(VLOOKUP($B131,[1]NUM5!$R$3:$U$157,2,FALSE),0)</f>
        <v>17</v>
      </c>
      <c r="J131" s="119">
        <f>IFERROR(VLOOKUP($B131,[1]NUM5!$R$3:$U$157,3,FALSE),0)</f>
        <v>0</v>
      </c>
      <c r="K131" s="120"/>
    </row>
    <row r="132" spans="1:11" x14ac:dyDescent="0.25">
      <c r="A132" s="2" t="s">
        <v>143</v>
      </c>
      <c r="B132" s="2" t="s">
        <v>151</v>
      </c>
      <c r="C132" s="4"/>
      <c r="D132" s="122"/>
      <c r="E132" s="82">
        <f t="shared" si="30"/>
        <v>81</v>
      </c>
      <c r="F132" s="119">
        <f t="shared" si="31"/>
        <v>136</v>
      </c>
      <c r="G132" s="82">
        <f>IFERROR(VLOOKUP($B132,[1]NUM5!$G$3:$J$163,2,FALSE),0)</f>
        <v>76</v>
      </c>
      <c r="H132" s="119">
        <f>IFERROR(VLOOKUP($B132,[1]NUM5!$G$3:$J$163,3,FALSE),0)</f>
        <v>100</v>
      </c>
      <c r="I132" s="82">
        <f>IFERROR(VLOOKUP($B132,[1]NUM5!$R$3:$U$157,2,FALSE),0)</f>
        <v>5</v>
      </c>
      <c r="J132" s="119">
        <f>IFERROR(VLOOKUP($B132,[1]NUM5!$R$3:$U$157,3,FALSE),0)</f>
        <v>36</v>
      </c>
      <c r="K132" s="120"/>
    </row>
    <row r="133" spans="1:11" x14ac:dyDescent="0.25">
      <c r="A133" s="2" t="s">
        <v>143</v>
      </c>
      <c r="B133" s="2" t="s">
        <v>152</v>
      </c>
      <c r="C133" s="4"/>
      <c r="D133" s="122"/>
      <c r="E133" s="82">
        <f t="shared" si="30"/>
        <v>71</v>
      </c>
      <c r="F133" s="119">
        <f t="shared" si="31"/>
        <v>65</v>
      </c>
      <c r="G133" s="82">
        <f>IFERROR(VLOOKUP($B133,[1]NUM5!$G$3:$J$163,2,FALSE),0)</f>
        <v>45</v>
      </c>
      <c r="H133" s="119">
        <f>IFERROR(VLOOKUP($B133,[1]NUM5!$G$3:$J$163,3,FALSE),0)</f>
        <v>53</v>
      </c>
      <c r="I133" s="82">
        <f>IFERROR(VLOOKUP($B133,[1]NUM5!$R$3:$U$157,2,FALSE),0)</f>
        <v>26</v>
      </c>
      <c r="J133" s="119">
        <f>IFERROR(VLOOKUP($B133,[1]NUM5!$R$3:$U$157,3,FALSE),0)</f>
        <v>12</v>
      </c>
      <c r="K133" s="120"/>
    </row>
    <row r="134" spans="1:11" x14ac:dyDescent="0.25">
      <c r="A134" s="2" t="s">
        <v>143</v>
      </c>
      <c r="B134" s="2" t="s">
        <v>153</v>
      </c>
      <c r="C134" s="4"/>
      <c r="D134" s="122"/>
      <c r="E134" s="82">
        <f t="shared" si="30"/>
        <v>25</v>
      </c>
      <c r="F134" s="119">
        <f t="shared" si="31"/>
        <v>27</v>
      </c>
      <c r="G134" s="82">
        <f>IFERROR(VLOOKUP($B134,[1]NUM5!$G$3:$J$163,2,FALSE),0)</f>
        <v>24</v>
      </c>
      <c r="H134" s="119">
        <f>IFERROR(VLOOKUP($B134,[1]NUM5!$G$3:$J$163,3,FALSE),0)</f>
        <v>24</v>
      </c>
      <c r="I134" s="82">
        <f>IFERROR(VLOOKUP($B134,[1]NUM5!$R$3:$U$157,2,FALSE),0)</f>
        <v>1</v>
      </c>
      <c r="J134" s="119">
        <f>IFERROR(VLOOKUP($B134,[1]NUM5!$R$3:$U$157,3,FALSE),0)</f>
        <v>3</v>
      </c>
      <c r="K134" s="120"/>
    </row>
    <row r="135" spans="1:11" x14ac:dyDescent="0.25">
      <c r="A135" s="2" t="s">
        <v>143</v>
      </c>
      <c r="B135" s="2" t="s">
        <v>154</v>
      </c>
      <c r="C135" s="4"/>
      <c r="D135" s="122"/>
      <c r="E135" s="82">
        <f t="shared" si="30"/>
        <v>68</v>
      </c>
      <c r="F135" s="119">
        <f t="shared" si="31"/>
        <v>29</v>
      </c>
      <c r="G135" s="82">
        <f>IFERROR(VLOOKUP($B135,[1]NUM5!$G$3:$J$163,2,FALSE),0)</f>
        <v>50</v>
      </c>
      <c r="H135" s="119">
        <f>IFERROR(VLOOKUP($B135,[1]NUM5!$G$3:$J$163,3,FALSE),0)</f>
        <v>19</v>
      </c>
      <c r="I135" s="82">
        <f>IFERROR(VLOOKUP($B135,[1]NUM5!$R$3:$U$157,2,FALSE),0)</f>
        <v>18</v>
      </c>
      <c r="J135" s="119">
        <f>IFERROR(VLOOKUP($B135,[1]NUM5!$R$3:$U$157,3,FALSE),0)</f>
        <v>10</v>
      </c>
      <c r="K135" s="120"/>
    </row>
    <row r="136" spans="1:11" x14ac:dyDescent="0.25">
      <c r="A136" s="2" t="s">
        <v>143</v>
      </c>
      <c r="B136" s="2" t="s">
        <v>155</v>
      </c>
      <c r="C136" s="4"/>
      <c r="D136" s="122"/>
      <c r="E136" s="82">
        <f t="shared" si="30"/>
        <v>35</v>
      </c>
      <c r="F136" s="119">
        <f t="shared" si="31"/>
        <v>34</v>
      </c>
      <c r="G136" s="82">
        <f>IFERROR(VLOOKUP($B136,[1]NUM5!$G$3:$J$163,2,FALSE),0)</f>
        <v>30</v>
      </c>
      <c r="H136" s="119">
        <f>IFERROR(VLOOKUP($B136,[1]NUM5!$G$3:$J$163,3,FALSE),0)</f>
        <v>34</v>
      </c>
      <c r="I136" s="82">
        <f>IFERROR(VLOOKUP($B136,[1]NUM5!$R$3:$U$157,2,FALSE),0)</f>
        <v>5</v>
      </c>
      <c r="J136" s="119">
        <f>IFERROR(VLOOKUP($B136,[1]NUM5!$R$3:$U$157,3,FALSE),0)</f>
        <v>0</v>
      </c>
      <c r="K136" s="120"/>
    </row>
    <row r="137" spans="1:11" x14ac:dyDescent="0.25">
      <c r="A137" s="137" t="s">
        <v>238</v>
      </c>
      <c r="B137" s="138"/>
      <c r="C137" s="57">
        <f>D137/'Metas Muni'!N15</f>
        <v>0.76485440530020476</v>
      </c>
      <c r="D137" s="58">
        <f>F137/K137</f>
        <v>0.39780077619663651</v>
      </c>
      <c r="E137" s="121">
        <f t="shared" ref="E137:J137" si="32">SUM(E125:E136)</f>
        <v>610</v>
      </c>
      <c r="F137" s="121">
        <f t="shared" si="32"/>
        <v>615</v>
      </c>
      <c r="G137" s="121">
        <f t="shared" si="32"/>
        <v>514</v>
      </c>
      <c r="H137" s="121">
        <f t="shared" si="32"/>
        <v>505</v>
      </c>
      <c r="I137" s="121">
        <f t="shared" si="32"/>
        <v>96</v>
      </c>
      <c r="J137" s="121">
        <f t="shared" si="32"/>
        <v>110</v>
      </c>
      <c r="K137" s="121">
        <v>1546</v>
      </c>
    </row>
    <row r="138" spans="1:11" x14ac:dyDescent="0.25">
      <c r="A138" s="2" t="s">
        <v>157</v>
      </c>
      <c r="B138" s="2" t="s">
        <v>158</v>
      </c>
      <c r="C138" s="4"/>
      <c r="D138" s="122"/>
      <c r="E138" s="82">
        <f t="shared" ref="E138:E150" si="33">G138+I138</f>
        <v>616</v>
      </c>
      <c r="F138" s="119">
        <f t="shared" ref="F138:F150" si="34">H138+J138</f>
        <v>747</v>
      </c>
      <c r="G138" s="82">
        <f>IFERROR(VLOOKUP($B138,[1]NUM5!$G$3:$J$163,2,FALSE),0)</f>
        <v>482</v>
      </c>
      <c r="H138" s="119">
        <f>IFERROR(VLOOKUP($B138,[1]NUM5!$G$3:$J$163,3,FALSE),0)</f>
        <v>592</v>
      </c>
      <c r="I138" s="82">
        <f>IFERROR(VLOOKUP($B138,[1]NUM5!$R$3:$U$157,2,FALSE),0)</f>
        <v>134</v>
      </c>
      <c r="J138" s="119">
        <f>IFERROR(VLOOKUP($B138,[1]NUM5!$R$3:$U$157,3,FALSE),0)</f>
        <v>155</v>
      </c>
      <c r="K138" s="120"/>
    </row>
    <row r="139" spans="1:11" x14ac:dyDescent="0.25">
      <c r="A139" s="2" t="s">
        <v>157</v>
      </c>
      <c r="B139" s="2" t="s">
        <v>159</v>
      </c>
      <c r="C139" s="4"/>
      <c r="D139" s="122"/>
      <c r="E139" s="82">
        <f t="shared" si="33"/>
        <v>226</v>
      </c>
      <c r="F139" s="119">
        <f t="shared" si="34"/>
        <v>297</v>
      </c>
      <c r="G139" s="82">
        <f>IFERROR(VLOOKUP($B139,[1]NUM5!$G$3:$J$163,2,FALSE),0)</f>
        <v>200</v>
      </c>
      <c r="H139" s="119">
        <f>IFERROR(VLOOKUP($B139,[1]NUM5!$G$3:$J$163,3,FALSE),0)</f>
        <v>221</v>
      </c>
      <c r="I139" s="82">
        <f>IFERROR(VLOOKUP($B139,[1]NUM5!$R$3:$U$157,2,FALSE),0)</f>
        <v>26</v>
      </c>
      <c r="J139" s="119">
        <f>IFERROR(VLOOKUP($B139,[1]NUM5!$R$3:$U$157,3,FALSE),0)</f>
        <v>76</v>
      </c>
      <c r="K139" s="120"/>
    </row>
    <row r="140" spans="1:11" x14ac:dyDescent="0.25">
      <c r="A140" s="2" t="s">
        <v>157</v>
      </c>
      <c r="B140" s="2" t="s">
        <v>160</v>
      </c>
      <c r="C140" s="4"/>
      <c r="D140" s="122"/>
      <c r="E140" s="82">
        <f t="shared" si="33"/>
        <v>225</v>
      </c>
      <c r="F140" s="119">
        <f t="shared" si="34"/>
        <v>291</v>
      </c>
      <c r="G140" s="82">
        <f>IFERROR(VLOOKUP($B140,[1]NUM5!$G$3:$J$163,2,FALSE),0)</f>
        <v>163</v>
      </c>
      <c r="H140" s="119">
        <f>IFERROR(VLOOKUP($B140,[1]NUM5!$G$3:$J$163,3,FALSE),0)</f>
        <v>226</v>
      </c>
      <c r="I140" s="82">
        <f>IFERROR(VLOOKUP($B140,[1]NUM5!$R$3:$U$157,2,FALSE),0)</f>
        <v>62</v>
      </c>
      <c r="J140" s="119">
        <f>IFERROR(VLOOKUP($B140,[1]NUM5!$R$3:$U$157,3,FALSE),0)</f>
        <v>65</v>
      </c>
      <c r="K140" s="120"/>
    </row>
    <row r="141" spans="1:11" x14ac:dyDescent="0.25">
      <c r="A141" s="2" t="s">
        <v>157</v>
      </c>
      <c r="B141" s="2" t="s">
        <v>161</v>
      </c>
      <c r="C141" s="4"/>
      <c r="D141" s="122"/>
      <c r="E141" s="82">
        <f t="shared" si="33"/>
        <v>608</v>
      </c>
      <c r="F141" s="119">
        <f t="shared" si="34"/>
        <v>674</v>
      </c>
      <c r="G141" s="82">
        <f>IFERROR(VLOOKUP($B141,[1]NUM5!$G$3:$J$163,2,FALSE),0)</f>
        <v>521</v>
      </c>
      <c r="H141" s="119">
        <f>IFERROR(VLOOKUP($B141,[1]NUM5!$G$3:$J$163,3,FALSE),0)</f>
        <v>569</v>
      </c>
      <c r="I141" s="82">
        <f>IFERROR(VLOOKUP($B141,[1]NUM5!$R$3:$U$157,2,FALSE),0)</f>
        <v>87</v>
      </c>
      <c r="J141" s="119">
        <f>IFERROR(VLOOKUP($B141,[1]NUM5!$R$3:$U$157,3,FALSE),0)</f>
        <v>105</v>
      </c>
      <c r="K141" s="120"/>
    </row>
    <row r="142" spans="1:11" x14ac:dyDescent="0.25">
      <c r="A142" s="2" t="s">
        <v>157</v>
      </c>
      <c r="B142" s="2" t="s">
        <v>162</v>
      </c>
      <c r="C142" s="4"/>
      <c r="D142" s="122"/>
      <c r="E142" s="82">
        <f t="shared" si="33"/>
        <v>67</v>
      </c>
      <c r="F142" s="119">
        <f t="shared" si="34"/>
        <v>74</v>
      </c>
      <c r="G142" s="82">
        <f>IFERROR(VLOOKUP($B142,[1]NUM5!$G$3:$J$163,2,FALSE),0)</f>
        <v>55</v>
      </c>
      <c r="H142" s="119">
        <f>IFERROR(VLOOKUP($B142,[1]NUM5!$G$3:$J$163,3,FALSE),0)</f>
        <v>59</v>
      </c>
      <c r="I142" s="82">
        <f>IFERROR(VLOOKUP($B142,[1]NUM5!$R$3:$U$157,2,FALSE),0)</f>
        <v>12</v>
      </c>
      <c r="J142" s="119">
        <f>IFERROR(VLOOKUP($B142,[1]NUM5!$R$3:$U$157,3,FALSE),0)</f>
        <v>15</v>
      </c>
      <c r="K142" s="120"/>
    </row>
    <row r="143" spans="1:11" x14ac:dyDescent="0.25">
      <c r="A143" s="2" t="s">
        <v>157</v>
      </c>
      <c r="B143" s="2" t="s">
        <v>163</v>
      </c>
      <c r="C143" s="4"/>
      <c r="D143" s="122"/>
      <c r="E143" s="82">
        <f t="shared" si="33"/>
        <v>53</v>
      </c>
      <c r="F143" s="119">
        <f t="shared" si="34"/>
        <v>68</v>
      </c>
      <c r="G143" s="82">
        <f>IFERROR(VLOOKUP($B143,[1]NUM5!$G$3:$J$163,2,FALSE),0)</f>
        <v>41</v>
      </c>
      <c r="H143" s="119">
        <f>IFERROR(VLOOKUP($B143,[1]NUM5!$G$3:$J$163,3,FALSE),0)</f>
        <v>56</v>
      </c>
      <c r="I143" s="82">
        <f>IFERROR(VLOOKUP($B143,[1]NUM5!$R$3:$U$157,2,FALSE),0)</f>
        <v>12</v>
      </c>
      <c r="J143" s="119">
        <f>IFERROR(VLOOKUP($B143,[1]NUM5!$R$3:$U$157,3,FALSE),0)</f>
        <v>12</v>
      </c>
      <c r="K143" s="120"/>
    </row>
    <row r="144" spans="1:11" x14ac:dyDescent="0.25">
      <c r="A144" s="2" t="s">
        <v>157</v>
      </c>
      <c r="B144" s="2" t="s">
        <v>164</v>
      </c>
      <c r="C144" s="4"/>
      <c r="D144" s="122"/>
      <c r="E144" s="82">
        <f t="shared" si="33"/>
        <v>82</v>
      </c>
      <c r="F144" s="119">
        <f t="shared" si="34"/>
        <v>67</v>
      </c>
      <c r="G144" s="82">
        <f>IFERROR(VLOOKUP($B144,[1]NUM5!$G$3:$J$163,2,FALSE),0)</f>
        <v>53</v>
      </c>
      <c r="H144" s="119">
        <f>IFERROR(VLOOKUP($B144,[1]NUM5!$G$3:$J$163,3,FALSE),0)</f>
        <v>64</v>
      </c>
      <c r="I144" s="82">
        <f>IFERROR(VLOOKUP($B144,[1]NUM5!$R$3:$U$157,2,FALSE),0)</f>
        <v>29</v>
      </c>
      <c r="J144" s="119">
        <f>IFERROR(VLOOKUP($B144,[1]NUM5!$R$3:$U$157,3,FALSE),0)</f>
        <v>3</v>
      </c>
      <c r="K144" s="120"/>
    </row>
    <row r="145" spans="1:11" x14ac:dyDescent="0.25">
      <c r="A145" s="2" t="s">
        <v>157</v>
      </c>
      <c r="B145" s="2" t="s">
        <v>165</v>
      </c>
      <c r="C145" s="4"/>
      <c r="D145" s="122"/>
      <c r="E145" s="82">
        <f t="shared" si="33"/>
        <v>46</v>
      </c>
      <c r="F145" s="119">
        <f t="shared" si="34"/>
        <v>48</v>
      </c>
      <c r="G145" s="82">
        <f>IFERROR(VLOOKUP($B145,[1]NUM5!$G$3:$J$163,2,FALSE),0)</f>
        <v>41</v>
      </c>
      <c r="H145" s="119">
        <f>IFERROR(VLOOKUP($B145,[1]NUM5!$G$3:$J$163,3,FALSE),0)</f>
        <v>44</v>
      </c>
      <c r="I145" s="82">
        <f>IFERROR(VLOOKUP($B145,[1]NUM5!$R$3:$U$157,2,FALSE),0)</f>
        <v>5</v>
      </c>
      <c r="J145" s="119">
        <f>IFERROR(VLOOKUP($B145,[1]NUM5!$R$3:$U$157,3,FALSE),0)</f>
        <v>4</v>
      </c>
      <c r="K145" s="120"/>
    </row>
    <row r="146" spans="1:11" x14ac:dyDescent="0.25">
      <c r="A146" s="2" t="s">
        <v>157</v>
      </c>
      <c r="B146" s="2" t="s">
        <v>166</v>
      </c>
      <c r="C146" s="4"/>
      <c r="D146" s="122"/>
      <c r="E146" s="82">
        <f t="shared" si="33"/>
        <v>90</v>
      </c>
      <c r="F146" s="119">
        <f t="shared" si="34"/>
        <v>92</v>
      </c>
      <c r="G146" s="82">
        <f>IFERROR(VLOOKUP($B146,[1]NUM5!$G$3:$J$163,2,FALSE),0)</f>
        <v>74</v>
      </c>
      <c r="H146" s="119">
        <f>IFERROR(VLOOKUP($B146,[1]NUM5!$G$3:$J$163,3,FALSE),0)</f>
        <v>76</v>
      </c>
      <c r="I146" s="82">
        <f>IFERROR(VLOOKUP($B146,[1]NUM5!$R$3:$U$157,2,FALSE),0)</f>
        <v>16</v>
      </c>
      <c r="J146" s="119">
        <f>IFERROR(VLOOKUP($B146,[1]NUM5!$R$3:$U$157,3,FALSE),0)</f>
        <v>16</v>
      </c>
      <c r="K146" s="120"/>
    </row>
    <row r="147" spans="1:11" x14ac:dyDescent="0.25">
      <c r="A147" s="2" t="s">
        <v>157</v>
      </c>
      <c r="B147" s="2" t="s">
        <v>167</v>
      </c>
      <c r="C147" s="4"/>
      <c r="D147" s="122"/>
      <c r="E147" s="82">
        <f t="shared" si="33"/>
        <v>136</v>
      </c>
      <c r="F147" s="119">
        <f t="shared" si="34"/>
        <v>152</v>
      </c>
      <c r="G147" s="82">
        <f>IFERROR(VLOOKUP($B147,[1]NUM5!$G$3:$J$163,2,FALSE),0)</f>
        <v>109</v>
      </c>
      <c r="H147" s="119">
        <f>IFERROR(VLOOKUP($B147,[1]NUM5!$G$3:$J$163,3,FALSE),0)</f>
        <v>121</v>
      </c>
      <c r="I147" s="82">
        <f>IFERROR(VLOOKUP($B147,[1]NUM5!$R$3:$U$157,2,FALSE),0)</f>
        <v>27</v>
      </c>
      <c r="J147" s="119">
        <f>IFERROR(VLOOKUP($B147,[1]NUM5!$R$3:$U$157,3,FALSE),0)</f>
        <v>31</v>
      </c>
      <c r="K147" s="120"/>
    </row>
    <row r="148" spans="1:11" x14ac:dyDescent="0.25">
      <c r="A148" s="2" t="s">
        <v>157</v>
      </c>
      <c r="B148" s="2" t="s">
        <v>168</v>
      </c>
      <c r="C148" s="4"/>
      <c r="D148" s="122"/>
      <c r="E148" s="82">
        <f t="shared" si="33"/>
        <v>90</v>
      </c>
      <c r="F148" s="119">
        <f t="shared" si="34"/>
        <v>109</v>
      </c>
      <c r="G148" s="82">
        <f>IFERROR(VLOOKUP($B148,[1]NUM5!$G$3:$J$163,2,FALSE),0)</f>
        <v>57</v>
      </c>
      <c r="H148" s="119">
        <f>IFERROR(VLOOKUP($B148,[1]NUM5!$G$3:$J$163,3,FALSE),0)</f>
        <v>75</v>
      </c>
      <c r="I148" s="82">
        <f>IFERROR(VLOOKUP($B148,[1]NUM5!$R$3:$U$157,2,FALSE),0)</f>
        <v>33</v>
      </c>
      <c r="J148" s="119">
        <f>IFERROR(VLOOKUP($B148,[1]NUM5!$R$3:$U$157,3,FALSE),0)</f>
        <v>34</v>
      </c>
      <c r="K148" s="120"/>
    </row>
    <row r="149" spans="1:11" x14ac:dyDescent="0.25">
      <c r="A149" s="2" t="s">
        <v>157</v>
      </c>
      <c r="B149" s="2" t="s">
        <v>169</v>
      </c>
      <c r="C149" s="4"/>
      <c r="D149" s="122"/>
      <c r="E149" s="82">
        <f t="shared" si="33"/>
        <v>38</v>
      </c>
      <c r="F149" s="119">
        <f t="shared" si="34"/>
        <v>43</v>
      </c>
      <c r="G149" s="82">
        <f>IFERROR(VLOOKUP($B149,[1]NUM5!$G$3:$J$163,2,FALSE),0)</f>
        <v>28</v>
      </c>
      <c r="H149" s="119">
        <f>IFERROR(VLOOKUP($B149,[1]NUM5!$G$3:$J$163,3,FALSE),0)</f>
        <v>33</v>
      </c>
      <c r="I149" s="82">
        <f>IFERROR(VLOOKUP($B149,[1]NUM5!$R$3:$U$157,2,FALSE),0)</f>
        <v>10</v>
      </c>
      <c r="J149" s="119">
        <f>IFERROR(VLOOKUP($B149,[1]NUM5!$R$3:$U$157,3,FALSE),0)</f>
        <v>10</v>
      </c>
      <c r="K149" s="120"/>
    </row>
    <row r="150" spans="1:11" x14ac:dyDescent="0.25">
      <c r="A150" s="2" t="s">
        <v>157</v>
      </c>
      <c r="B150" s="2" t="s">
        <v>170</v>
      </c>
      <c r="C150" s="4"/>
      <c r="D150" s="122"/>
      <c r="E150" s="82">
        <f t="shared" si="33"/>
        <v>40</v>
      </c>
      <c r="F150" s="119">
        <f t="shared" si="34"/>
        <v>38</v>
      </c>
      <c r="G150" s="82">
        <f>IFERROR(VLOOKUP($B150,[1]NUM5!$G$3:$J$163,2,FALSE),0)</f>
        <v>26</v>
      </c>
      <c r="H150" s="119">
        <f>IFERROR(VLOOKUP($B150,[1]NUM5!$G$3:$J$163,3,FALSE),0)</f>
        <v>21</v>
      </c>
      <c r="I150" s="82">
        <f>IFERROR(VLOOKUP($B150,[1]NUM5!$R$3:$U$157,2,FALSE),0)</f>
        <v>14</v>
      </c>
      <c r="J150" s="119">
        <f>IFERROR(VLOOKUP($B150,[1]NUM5!$R$3:$U$157,3,FALSE),0)</f>
        <v>17</v>
      </c>
      <c r="K150" s="120"/>
    </row>
    <row r="151" spans="1:11" x14ac:dyDescent="0.25">
      <c r="A151" s="137" t="s">
        <v>239</v>
      </c>
      <c r="B151" s="138"/>
      <c r="C151" s="57">
        <f>D151/'Metas Muni'!N16</f>
        <v>0.91034147920375463</v>
      </c>
      <c r="D151" s="58">
        <f>F151/K151</f>
        <v>0.43696391001780222</v>
      </c>
      <c r="E151" s="121">
        <f t="shared" ref="E151:J151" si="35">SUM(E138:E150)</f>
        <v>2317</v>
      </c>
      <c r="F151" s="121">
        <f t="shared" si="35"/>
        <v>2700</v>
      </c>
      <c r="G151" s="121">
        <f t="shared" si="35"/>
        <v>1850</v>
      </c>
      <c r="H151" s="121">
        <f t="shared" si="35"/>
        <v>2157</v>
      </c>
      <c r="I151" s="121">
        <f t="shared" si="35"/>
        <v>467</v>
      </c>
      <c r="J151" s="121">
        <f t="shared" si="35"/>
        <v>543</v>
      </c>
      <c r="K151" s="121">
        <v>6179</v>
      </c>
    </row>
    <row r="152" spans="1:11" x14ac:dyDescent="0.25">
      <c r="A152" s="2" t="s">
        <v>172</v>
      </c>
      <c r="B152" s="2" t="s">
        <v>173</v>
      </c>
      <c r="C152" s="4"/>
      <c r="D152" s="122"/>
      <c r="E152" s="129">
        <f t="shared" ref="E152:E155" si="36">G152+I152</f>
        <v>847</v>
      </c>
      <c r="F152" s="119">
        <f t="shared" ref="F152:F155" si="37">H152+J152</f>
        <v>1046</v>
      </c>
      <c r="G152" s="129">
        <f>IFERROR(VLOOKUP($B152,[1]NUM5!$G$3:$J$163,2,FALSE),0)</f>
        <v>676</v>
      </c>
      <c r="H152" s="119">
        <f>IFERROR(VLOOKUP($B152,[1]NUM5!$G$3:$J$163,3,FALSE),0)</f>
        <v>810</v>
      </c>
      <c r="I152" s="129">
        <f>IFERROR(VLOOKUP($B152,[1]NUM5!$R$3:$U$157,2,FALSE),0)</f>
        <v>171</v>
      </c>
      <c r="J152" s="119">
        <f>IFERROR(VLOOKUP($B152,[1]NUM5!$R$3:$U$157,3,FALSE),0)</f>
        <v>236</v>
      </c>
      <c r="K152" s="120"/>
    </row>
    <row r="153" spans="1:11" x14ac:dyDescent="0.25">
      <c r="A153" s="2" t="s">
        <v>172</v>
      </c>
      <c r="B153" s="2" t="s">
        <v>174</v>
      </c>
      <c r="C153" s="4"/>
      <c r="D153" s="122"/>
      <c r="E153" s="129">
        <f t="shared" si="36"/>
        <v>37</v>
      </c>
      <c r="F153" s="119">
        <f t="shared" si="37"/>
        <v>36</v>
      </c>
      <c r="G153" s="129">
        <f>IFERROR(VLOOKUP($B153,[1]NUM5!$G$3:$J$163,2,FALSE),0)</f>
        <v>18</v>
      </c>
      <c r="H153" s="119">
        <f>IFERROR(VLOOKUP($B153,[1]NUM5!$G$3:$J$163,3,FALSE),0)</f>
        <v>22</v>
      </c>
      <c r="I153" s="129">
        <f>IFERROR(VLOOKUP($B153,[1]NUM5!$R$3:$U$157,2,FALSE),0)</f>
        <v>19</v>
      </c>
      <c r="J153" s="119">
        <f>IFERROR(VLOOKUP($B153,[1]NUM5!$R$3:$U$157,3,FALSE),0)</f>
        <v>14</v>
      </c>
      <c r="K153" s="120"/>
    </row>
    <row r="154" spans="1:11" x14ac:dyDescent="0.25">
      <c r="A154" s="2" t="s">
        <v>172</v>
      </c>
      <c r="B154" s="2" t="s">
        <v>175</v>
      </c>
      <c r="C154" s="4"/>
      <c r="D154" s="122"/>
      <c r="E154" s="129">
        <f t="shared" si="36"/>
        <v>23</v>
      </c>
      <c r="F154" s="119">
        <f t="shared" si="37"/>
        <v>28</v>
      </c>
      <c r="G154" s="129">
        <f>IFERROR(VLOOKUP($B154,[1]NUM5!$G$3:$J$163,2,FALSE),0)</f>
        <v>18</v>
      </c>
      <c r="H154" s="119">
        <f>IFERROR(VLOOKUP($B154,[1]NUM5!$G$3:$J$163,3,FALSE),0)</f>
        <v>22</v>
      </c>
      <c r="I154" s="129">
        <f>IFERROR(VLOOKUP($B154,[1]NUM5!$R$3:$U$157,2,FALSE),0)</f>
        <v>5</v>
      </c>
      <c r="J154" s="119">
        <f>IFERROR(VLOOKUP($B154,[1]NUM5!$R$3:$U$157,3,FALSE),0)</f>
        <v>6</v>
      </c>
      <c r="K154" s="120"/>
    </row>
    <row r="155" spans="1:11" x14ac:dyDescent="0.25">
      <c r="A155" s="2" t="s">
        <v>172</v>
      </c>
      <c r="B155" s="2" t="s">
        <v>176</v>
      </c>
      <c r="C155" s="4"/>
      <c r="D155" s="122"/>
      <c r="E155" s="129">
        <f t="shared" si="36"/>
        <v>25</v>
      </c>
      <c r="F155" s="119">
        <f t="shared" si="37"/>
        <v>23</v>
      </c>
      <c r="G155" s="129">
        <f>IFERROR(VLOOKUP($B155,[1]NUM5!$G$3:$J$163,2,FALSE),0)</f>
        <v>19</v>
      </c>
      <c r="H155" s="119">
        <f>IFERROR(VLOOKUP($B155,[1]NUM5!$G$3:$J$163,3,FALSE),0)</f>
        <v>19</v>
      </c>
      <c r="I155" s="129">
        <f>IFERROR(VLOOKUP($B155,[1]NUM5!$R$3:$U$157,2,FALSE),0)</f>
        <v>6</v>
      </c>
      <c r="J155" s="119">
        <f>IFERROR(VLOOKUP($B155,[1]NUM5!$R$3:$U$157,3,FALSE),0)</f>
        <v>4</v>
      </c>
      <c r="K155" s="120"/>
    </row>
    <row r="156" spans="1:11" x14ac:dyDescent="0.25">
      <c r="A156" s="137" t="s">
        <v>240</v>
      </c>
      <c r="B156" s="138"/>
      <c r="C156" s="57">
        <f>D156/'Metas Muni'!N17</f>
        <v>0.98347996704257068</v>
      </c>
      <c r="D156" s="58">
        <f>F156/K156</f>
        <v>0.50177147918511955</v>
      </c>
      <c r="E156" s="121">
        <f t="shared" ref="E156:J156" si="38">SUM(E152:E155)</f>
        <v>932</v>
      </c>
      <c r="F156" s="121">
        <f t="shared" si="38"/>
        <v>1133</v>
      </c>
      <c r="G156" s="121">
        <f t="shared" si="38"/>
        <v>731</v>
      </c>
      <c r="H156" s="121">
        <f t="shared" si="38"/>
        <v>873</v>
      </c>
      <c r="I156" s="121">
        <f t="shared" si="38"/>
        <v>201</v>
      </c>
      <c r="J156" s="121">
        <f t="shared" si="38"/>
        <v>260</v>
      </c>
      <c r="K156" s="121">
        <v>2258</v>
      </c>
    </row>
    <row r="157" spans="1:11" x14ac:dyDescent="0.25">
      <c r="A157" s="2" t="s">
        <v>178</v>
      </c>
      <c r="B157" s="2" t="s">
        <v>179</v>
      </c>
      <c r="C157" s="4"/>
      <c r="D157" s="122"/>
      <c r="E157" s="129">
        <f t="shared" ref="E157:E160" si="39">G157+I157</f>
        <v>210</v>
      </c>
      <c r="F157" s="119">
        <f t="shared" ref="F157:F160" si="40">H157+J157</f>
        <v>201</v>
      </c>
      <c r="G157" s="129">
        <f>IFERROR(VLOOKUP($B157,[1]NUM5!$G$3:$J$163,2,FALSE),0)</f>
        <v>173</v>
      </c>
      <c r="H157" s="119">
        <f>IFERROR(VLOOKUP($B157,[1]NUM5!$G$3:$J$163,3,FALSE),0)</f>
        <v>170</v>
      </c>
      <c r="I157" s="129">
        <f>IFERROR(VLOOKUP($B157,[1]NUM5!$R$3:$U$157,2,FALSE),0)</f>
        <v>37</v>
      </c>
      <c r="J157" s="119">
        <f>IFERROR(VLOOKUP($B157,[1]NUM5!$R$3:$U$157,3,FALSE),0)</f>
        <v>31</v>
      </c>
      <c r="K157" s="120"/>
    </row>
    <row r="158" spans="1:11" x14ac:dyDescent="0.25">
      <c r="A158" s="2" t="s">
        <v>178</v>
      </c>
      <c r="B158" s="2" t="s">
        <v>180</v>
      </c>
      <c r="C158" s="4"/>
      <c r="D158" s="122"/>
      <c r="E158" s="129">
        <f t="shared" si="39"/>
        <v>29</v>
      </c>
      <c r="F158" s="119">
        <f t="shared" si="40"/>
        <v>32</v>
      </c>
      <c r="G158" s="129">
        <f>IFERROR(VLOOKUP($B158,[1]NUM5!$G$3:$J$163,2,FALSE),0)</f>
        <v>25</v>
      </c>
      <c r="H158" s="119">
        <f>IFERROR(VLOOKUP($B158,[1]NUM5!$G$3:$J$163,3,FALSE),0)</f>
        <v>25</v>
      </c>
      <c r="I158" s="129">
        <f>IFERROR(VLOOKUP($B158,[1]NUM5!$R$3:$U$157,2,FALSE),0)</f>
        <v>4</v>
      </c>
      <c r="J158" s="119">
        <f>IFERROR(VLOOKUP($B158,[1]NUM5!$R$3:$U$157,3,FALSE),0)</f>
        <v>7</v>
      </c>
      <c r="K158" s="120"/>
    </row>
    <row r="159" spans="1:11" x14ac:dyDescent="0.25">
      <c r="A159" s="2" t="s">
        <v>178</v>
      </c>
      <c r="B159" s="2" t="s">
        <v>181</v>
      </c>
      <c r="C159" s="4"/>
      <c r="D159" s="122"/>
      <c r="E159" s="129">
        <f t="shared" si="39"/>
        <v>55</v>
      </c>
      <c r="F159" s="119">
        <f t="shared" si="40"/>
        <v>58</v>
      </c>
      <c r="G159" s="129">
        <f>IFERROR(VLOOKUP($B159,[1]NUM5!$G$3:$J$163,2,FALSE),0)</f>
        <v>42</v>
      </c>
      <c r="H159" s="119">
        <f>IFERROR(VLOOKUP($B159,[1]NUM5!$G$3:$J$163,3,FALSE),0)</f>
        <v>47</v>
      </c>
      <c r="I159" s="129">
        <f>IFERROR(VLOOKUP($B159,[1]NUM5!$R$3:$U$157,2,FALSE),0)</f>
        <v>13</v>
      </c>
      <c r="J159" s="119">
        <f>IFERROR(VLOOKUP($B159,[1]NUM5!$R$3:$U$157,3,FALSE),0)</f>
        <v>11</v>
      </c>
      <c r="K159" s="120"/>
    </row>
    <row r="160" spans="1:11" x14ac:dyDescent="0.25">
      <c r="A160" s="2" t="s">
        <v>178</v>
      </c>
      <c r="B160" s="2" t="s">
        <v>182</v>
      </c>
      <c r="C160" s="4"/>
      <c r="D160" s="122"/>
      <c r="E160" s="129">
        <f t="shared" si="39"/>
        <v>27</v>
      </c>
      <c r="F160" s="119">
        <f t="shared" si="40"/>
        <v>39</v>
      </c>
      <c r="G160" s="129">
        <f>IFERROR(VLOOKUP($B160,[1]NUM5!$G$3:$J$163,2,FALSE),0)</f>
        <v>22</v>
      </c>
      <c r="H160" s="119">
        <f>IFERROR(VLOOKUP($B160,[1]NUM5!$G$3:$J$163,3,FALSE),0)</f>
        <v>29</v>
      </c>
      <c r="I160" s="129">
        <f>IFERROR(VLOOKUP($B160,[1]NUM5!$R$3:$U$157,2,FALSE),0)</f>
        <v>5</v>
      </c>
      <c r="J160" s="119">
        <f>IFERROR(VLOOKUP($B160,[1]NUM5!$R$3:$U$157,3,FALSE),0)</f>
        <v>10</v>
      </c>
      <c r="K160" s="120"/>
    </row>
    <row r="161" spans="1:11" x14ac:dyDescent="0.25">
      <c r="A161" s="2" t="s">
        <v>178</v>
      </c>
      <c r="B161" s="2" t="s">
        <v>183</v>
      </c>
      <c r="C161" s="4"/>
      <c r="D161" s="122"/>
      <c r="E161" s="129">
        <f t="shared" ref="E161:E163" si="41">G161+I161</f>
        <v>99</v>
      </c>
      <c r="F161" s="119">
        <f t="shared" ref="F161:F163" si="42">H161+J161</f>
        <v>103</v>
      </c>
      <c r="G161" s="129">
        <f>IFERROR(VLOOKUP($B161,[1]NUM5!$G$3:$J$163,2,FALSE),0)</f>
        <v>85</v>
      </c>
      <c r="H161" s="119">
        <f>IFERROR(VLOOKUP($B161,[1]NUM5!$G$3:$J$163,3,FALSE),0)</f>
        <v>87</v>
      </c>
      <c r="I161" s="129">
        <f>IFERROR(VLOOKUP($B161,[1]NUM5!$R$3:$U$161,2,FALSE),0)</f>
        <v>14</v>
      </c>
      <c r="J161" s="119">
        <f>IFERROR(VLOOKUP($B161,[1]NUM5!$R$3:$U$161,3,FALSE),0)</f>
        <v>16</v>
      </c>
      <c r="K161" s="120"/>
    </row>
    <row r="162" spans="1:11" x14ac:dyDescent="0.25">
      <c r="A162" s="2" t="s">
        <v>178</v>
      </c>
      <c r="B162" s="2" t="s">
        <v>184</v>
      </c>
      <c r="C162" s="4"/>
      <c r="D162" s="122"/>
      <c r="E162" s="129">
        <f t="shared" si="41"/>
        <v>62</v>
      </c>
      <c r="F162" s="119">
        <f t="shared" si="42"/>
        <v>68</v>
      </c>
      <c r="G162" s="129">
        <f>IFERROR(VLOOKUP($B162,[1]NUM5!$G$3:$J$163,2,FALSE),0)</f>
        <v>46</v>
      </c>
      <c r="H162" s="119">
        <f>IFERROR(VLOOKUP($B162,[1]NUM5!$G$3:$J$163,3,FALSE),0)</f>
        <v>54</v>
      </c>
      <c r="I162" s="129">
        <f>IFERROR(VLOOKUP($B162,[1]NUM5!$R$3:$U$161,2,FALSE),0)</f>
        <v>16</v>
      </c>
      <c r="J162" s="119">
        <f>IFERROR(VLOOKUP($B162,[1]NUM5!$R$3:$U$161,3,FALSE),0)</f>
        <v>14</v>
      </c>
      <c r="K162" s="120"/>
    </row>
    <row r="163" spans="1:11" x14ac:dyDescent="0.25">
      <c r="A163" s="2" t="s">
        <v>178</v>
      </c>
      <c r="B163" s="2" t="s">
        <v>185</v>
      </c>
      <c r="C163" s="4"/>
      <c r="D163" s="122"/>
      <c r="E163" s="129">
        <f t="shared" si="41"/>
        <v>49</v>
      </c>
      <c r="F163" s="119">
        <f t="shared" si="42"/>
        <v>48</v>
      </c>
      <c r="G163" s="129">
        <f>IFERROR(VLOOKUP($B163,[1]NUM5!$G$3:$J$163,2,FALSE),0)</f>
        <v>40</v>
      </c>
      <c r="H163" s="119">
        <f>IFERROR(VLOOKUP($B163,[1]NUM5!$G$3:$J$163,3,FALSE),0)</f>
        <v>37</v>
      </c>
      <c r="I163" s="129">
        <f>IFERROR(VLOOKUP($B163,[1]NUM5!$R$3:$U$161,2,FALSE),0)</f>
        <v>9</v>
      </c>
      <c r="J163" s="119">
        <f>IFERROR(VLOOKUP($B163,[1]NUM5!$R$3:$U$161,3,FALSE),0)</f>
        <v>11</v>
      </c>
      <c r="K163" s="120"/>
    </row>
    <row r="164" spans="1:11" x14ac:dyDescent="0.25">
      <c r="A164" s="137" t="s">
        <v>241</v>
      </c>
      <c r="B164" s="138"/>
      <c r="C164" s="57">
        <f>D164/'Metas Muni'!N18</f>
        <v>0.81212537203921864</v>
      </c>
      <c r="D164" s="58">
        <f>F164/K164</f>
        <v>0.56020408163265301</v>
      </c>
      <c r="E164" s="121">
        <f>SUM(E157:E163)</f>
        <v>531</v>
      </c>
      <c r="F164" s="121">
        <f t="shared" ref="F164:J164" si="43">SUM(F157:F163)</f>
        <v>549</v>
      </c>
      <c r="G164" s="121">
        <f t="shared" si="43"/>
        <v>433</v>
      </c>
      <c r="H164" s="121">
        <f t="shared" si="43"/>
        <v>449</v>
      </c>
      <c r="I164" s="121">
        <f t="shared" si="43"/>
        <v>98</v>
      </c>
      <c r="J164" s="121">
        <f t="shared" si="43"/>
        <v>100</v>
      </c>
      <c r="K164" s="121">
        <v>980</v>
      </c>
    </row>
    <row r="165" spans="1:11" x14ac:dyDescent="0.25">
      <c r="A165"/>
      <c r="B165" s="14" t="s">
        <v>187</v>
      </c>
      <c r="C165" s="14"/>
      <c r="D165" s="72"/>
      <c r="E165" s="70">
        <f>+E45+E50+E62+E77+E88+E94+E105+E124+E137+E151+E156+E164+E40+E26</f>
        <v>46471</v>
      </c>
      <c r="F165" s="70">
        <f>+F45+F50+F62+F77+F88+F94+F105+F124+F137+F151+F156+F164+F40+F26</f>
        <v>46982</v>
      </c>
      <c r="G165" s="70">
        <f>+G45+G50+G62+G77+G88+G94+G105+G124+G137+G151+G156+G164+G40+G26</f>
        <v>38412</v>
      </c>
      <c r="H165" s="70">
        <f>+H45+H50+H62+H77+H88+H94+H105+H124+H137+H151+H156+H164+H40+H26</f>
        <v>38419</v>
      </c>
      <c r="I165" s="70">
        <f>+I45+I50+I62+I77+I88+I94+I105+I124+I137+I151+I156+I164+I40+I26</f>
        <v>8059</v>
      </c>
      <c r="J165" s="70">
        <f>+J45+J50+J62+J77+J88+J94+J105+J124+J137+J151+J156+J164+J40+J26</f>
        <v>8563</v>
      </c>
      <c r="K165" s="70">
        <f>+K164+K156+K151+K137+K124+K105+K94+K88+K77+K62+K50+K45+K40+K26</f>
        <v>112625</v>
      </c>
    </row>
  </sheetData>
  <mergeCells count="25">
    <mergeCell ref="E1:K1"/>
    <mergeCell ref="E2:J9"/>
    <mergeCell ref="K2:K9"/>
    <mergeCell ref="E10:F10"/>
    <mergeCell ref="G10:H10"/>
    <mergeCell ref="I10:J10"/>
    <mergeCell ref="K10:K11"/>
    <mergeCell ref="A62:B62"/>
    <mergeCell ref="A1:A10"/>
    <mergeCell ref="B1:B10"/>
    <mergeCell ref="C1:C11"/>
    <mergeCell ref="D1:D10"/>
    <mergeCell ref="A26:B26"/>
    <mergeCell ref="A40:B40"/>
    <mergeCell ref="A45:B45"/>
    <mergeCell ref="A50:B50"/>
    <mergeCell ref="A151:B151"/>
    <mergeCell ref="A156:B156"/>
    <mergeCell ref="A164:B164"/>
    <mergeCell ref="A77:B77"/>
    <mergeCell ref="A88:B88"/>
    <mergeCell ref="A94:B94"/>
    <mergeCell ref="A105:B105"/>
    <mergeCell ref="A124:B124"/>
    <mergeCell ref="A137:B137"/>
  </mergeCells>
  <conditionalFormatting sqref="C12:C164">
    <cfRule type="cellIs" dxfId="10" priority="1" operator="greaterThan">
      <formula>1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8"/>
  <sheetViews>
    <sheetView zoomScale="80" zoomScaleNormal="80" workbookViewId="0">
      <pane ySplit="11" topLeftCell="A12" activePane="bottomLeft" state="frozen"/>
      <selection pane="bottomLeft" activeCell="A12" sqref="A12"/>
    </sheetView>
  </sheetViews>
  <sheetFormatPr baseColWidth="10" defaultRowHeight="15" x14ac:dyDescent="0.25"/>
  <cols>
    <col min="1" max="1" width="24.28515625" style="5" bestFit="1" customWidth="1"/>
    <col min="2" max="2" width="47" style="5" bestFit="1" customWidth="1"/>
    <col min="3" max="3" width="17" style="5" customWidth="1"/>
    <col min="4" max="4" width="11.28515625" style="5" bestFit="1" customWidth="1"/>
    <col min="5" max="5" width="9.42578125" style="54" bestFit="1" customWidth="1"/>
    <col min="6" max="6" width="10.85546875" style="54" customWidth="1"/>
    <col min="7" max="7" width="8.85546875" style="5" bestFit="1" customWidth="1"/>
    <col min="8" max="9" width="7" style="5" customWidth="1"/>
    <col min="10" max="11" width="7.28515625" style="5" bestFit="1" customWidth="1"/>
    <col min="12" max="12" width="9.85546875" style="5" bestFit="1" customWidth="1"/>
    <col min="13" max="13" width="9.5703125" style="5" bestFit="1" customWidth="1"/>
    <col min="14" max="14" width="11" style="5" bestFit="1" customWidth="1"/>
    <col min="15" max="15" width="9.85546875" style="5" bestFit="1" customWidth="1"/>
    <col min="16" max="16" width="8.7109375" style="5" bestFit="1" customWidth="1"/>
    <col min="17" max="17" width="9.42578125" style="5" bestFit="1" customWidth="1"/>
    <col min="18" max="18" width="8.7109375" style="54" customWidth="1"/>
    <col min="19" max="19" width="12.28515625" style="54" customWidth="1"/>
    <col min="20" max="20" width="8.85546875" style="5" bestFit="1" customWidth="1"/>
    <col min="21" max="22" width="7.42578125" style="5" bestFit="1" customWidth="1"/>
    <col min="23" max="23" width="7.28515625" style="5" bestFit="1" customWidth="1"/>
    <col min="24" max="24" width="7" style="5" bestFit="1" customWidth="1"/>
    <col min="25" max="25" width="9.85546875" style="5" bestFit="1" customWidth="1"/>
    <col min="26" max="26" width="9.5703125" style="5" bestFit="1" customWidth="1"/>
    <col min="27" max="27" width="11" style="5" bestFit="1" customWidth="1"/>
    <col min="28" max="28" width="9.85546875" style="5" bestFit="1" customWidth="1"/>
    <col min="29" max="29" width="8.7109375" style="5" bestFit="1" customWidth="1"/>
    <col min="30" max="30" width="8.28515625" style="5" bestFit="1" customWidth="1"/>
    <col min="31" max="256" width="11.42578125" style="5"/>
    <col min="257" max="257" width="24.28515625" style="5" bestFit="1" customWidth="1"/>
    <col min="258" max="258" width="47" style="5" bestFit="1" customWidth="1"/>
    <col min="259" max="259" width="14.28515625" style="5" bestFit="1" customWidth="1"/>
    <col min="260" max="260" width="11.28515625" style="5" bestFit="1" customWidth="1"/>
    <col min="261" max="261" width="9.42578125" style="5" bestFit="1" customWidth="1"/>
    <col min="262" max="262" width="8.85546875" style="5" bestFit="1" customWidth="1"/>
    <col min="263" max="263" width="7.7109375" style="5" bestFit="1" customWidth="1"/>
    <col min="264" max="265" width="7" style="5" customWidth="1"/>
    <col min="266" max="266" width="6.28515625" style="5" customWidth="1"/>
    <col min="267" max="267" width="7.28515625" style="5" bestFit="1" customWidth="1"/>
    <col min="268" max="269" width="8.140625" style="5" bestFit="1" customWidth="1"/>
    <col min="270" max="270" width="9.42578125" style="5" bestFit="1" customWidth="1"/>
    <col min="271" max="272" width="8.7109375" style="5" bestFit="1" customWidth="1"/>
    <col min="273" max="273" width="9.42578125" style="5" bestFit="1" customWidth="1"/>
    <col min="274" max="274" width="6.85546875" style="5" bestFit="1" customWidth="1"/>
    <col min="275" max="275" width="8.85546875" style="5" bestFit="1" customWidth="1"/>
    <col min="276" max="276" width="7.7109375" style="5" bestFit="1" customWidth="1"/>
    <col min="277" max="277" width="6.28515625" style="5" bestFit="1" customWidth="1"/>
    <col min="278" max="278" width="6.42578125" style="5" bestFit="1" customWidth="1"/>
    <col min="279" max="280" width="6.28515625" style="5" customWidth="1"/>
    <col min="281" max="282" width="8.140625" style="5" bestFit="1" customWidth="1"/>
    <col min="283" max="283" width="9.42578125" style="5" bestFit="1" customWidth="1"/>
    <col min="284" max="285" width="8.7109375" style="5" bestFit="1" customWidth="1"/>
    <col min="286" max="286" width="8.28515625" style="5" bestFit="1" customWidth="1"/>
    <col min="287" max="512" width="11.42578125" style="5"/>
    <col min="513" max="513" width="24.28515625" style="5" bestFit="1" customWidth="1"/>
    <col min="514" max="514" width="47" style="5" bestFit="1" customWidth="1"/>
    <col min="515" max="515" width="14.28515625" style="5" bestFit="1" customWidth="1"/>
    <col min="516" max="516" width="11.28515625" style="5" bestFit="1" customWidth="1"/>
    <col min="517" max="517" width="9.42578125" style="5" bestFit="1" customWidth="1"/>
    <col min="518" max="518" width="8.85546875" style="5" bestFit="1" customWidth="1"/>
    <col min="519" max="519" width="7.7109375" style="5" bestFit="1" customWidth="1"/>
    <col min="520" max="521" width="7" style="5" customWidth="1"/>
    <col min="522" max="522" width="6.28515625" style="5" customWidth="1"/>
    <col min="523" max="523" width="7.28515625" style="5" bestFit="1" customWidth="1"/>
    <col min="524" max="525" width="8.140625" style="5" bestFit="1" customWidth="1"/>
    <col min="526" max="526" width="9.42578125" style="5" bestFit="1" customWidth="1"/>
    <col min="527" max="528" width="8.7109375" style="5" bestFit="1" customWidth="1"/>
    <col min="529" max="529" width="9.42578125" style="5" bestFit="1" customWidth="1"/>
    <col min="530" max="530" width="6.85546875" style="5" bestFit="1" customWidth="1"/>
    <col min="531" max="531" width="8.85546875" style="5" bestFit="1" customWidth="1"/>
    <col min="532" max="532" width="7.7109375" style="5" bestFit="1" customWidth="1"/>
    <col min="533" max="533" width="6.28515625" style="5" bestFit="1" customWidth="1"/>
    <col min="534" max="534" width="6.42578125" style="5" bestFit="1" customWidth="1"/>
    <col min="535" max="536" width="6.28515625" style="5" customWidth="1"/>
    <col min="537" max="538" width="8.140625" style="5" bestFit="1" customWidth="1"/>
    <col min="539" max="539" width="9.42578125" style="5" bestFit="1" customWidth="1"/>
    <col min="540" max="541" width="8.7109375" style="5" bestFit="1" customWidth="1"/>
    <col min="542" max="542" width="8.28515625" style="5" bestFit="1" customWidth="1"/>
    <col min="543" max="768" width="11.42578125" style="5"/>
    <col min="769" max="769" width="24.28515625" style="5" bestFit="1" customWidth="1"/>
    <col min="770" max="770" width="47" style="5" bestFit="1" customWidth="1"/>
    <col min="771" max="771" width="14.28515625" style="5" bestFit="1" customWidth="1"/>
    <col min="772" max="772" width="11.28515625" style="5" bestFit="1" customWidth="1"/>
    <col min="773" max="773" width="9.42578125" style="5" bestFit="1" customWidth="1"/>
    <col min="774" max="774" width="8.85546875" style="5" bestFit="1" customWidth="1"/>
    <col min="775" max="775" width="7.7109375" style="5" bestFit="1" customWidth="1"/>
    <col min="776" max="777" width="7" style="5" customWidth="1"/>
    <col min="778" max="778" width="6.28515625" style="5" customWidth="1"/>
    <col min="779" max="779" width="7.28515625" style="5" bestFit="1" customWidth="1"/>
    <col min="780" max="781" width="8.140625" style="5" bestFit="1" customWidth="1"/>
    <col min="782" max="782" width="9.42578125" style="5" bestFit="1" customWidth="1"/>
    <col min="783" max="784" width="8.7109375" style="5" bestFit="1" customWidth="1"/>
    <col min="785" max="785" width="9.42578125" style="5" bestFit="1" customWidth="1"/>
    <col min="786" max="786" width="6.85546875" style="5" bestFit="1" customWidth="1"/>
    <col min="787" max="787" width="8.85546875" style="5" bestFit="1" customWidth="1"/>
    <col min="788" max="788" width="7.7109375" style="5" bestFit="1" customWidth="1"/>
    <col min="789" max="789" width="6.28515625" style="5" bestFit="1" customWidth="1"/>
    <col min="790" max="790" width="6.42578125" style="5" bestFit="1" customWidth="1"/>
    <col min="791" max="792" width="6.28515625" style="5" customWidth="1"/>
    <col min="793" max="794" width="8.140625" style="5" bestFit="1" customWidth="1"/>
    <col min="795" max="795" width="9.42578125" style="5" bestFit="1" customWidth="1"/>
    <col min="796" max="797" width="8.7109375" style="5" bestFit="1" customWidth="1"/>
    <col min="798" max="798" width="8.28515625" style="5" bestFit="1" customWidth="1"/>
    <col min="799" max="1024" width="11.42578125" style="5"/>
    <col min="1025" max="1025" width="24.28515625" style="5" bestFit="1" customWidth="1"/>
    <col min="1026" max="1026" width="47" style="5" bestFit="1" customWidth="1"/>
    <col min="1027" max="1027" width="14.28515625" style="5" bestFit="1" customWidth="1"/>
    <col min="1028" max="1028" width="11.28515625" style="5" bestFit="1" customWidth="1"/>
    <col min="1029" max="1029" width="9.42578125" style="5" bestFit="1" customWidth="1"/>
    <col min="1030" max="1030" width="8.85546875" style="5" bestFit="1" customWidth="1"/>
    <col min="1031" max="1031" width="7.7109375" style="5" bestFit="1" customWidth="1"/>
    <col min="1032" max="1033" width="7" style="5" customWidth="1"/>
    <col min="1034" max="1034" width="6.28515625" style="5" customWidth="1"/>
    <col min="1035" max="1035" width="7.28515625" style="5" bestFit="1" customWidth="1"/>
    <col min="1036" max="1037" width="8.140625" style="5" bestFit="1" customWidth="1"/>
    <col min="1038" max="1038" width="9.42578125" style="5" bestFit="1" customWidth="1"/>
    <col min="1039" max="1040" width="8.7109375" style="5" bestFit="1" customWidth="1"/>
    <col min="1041" max="1041" width="9.42578125" style="5" bestFit="1" customWidth="1"/>
    <col min="1042" max="1042" width="6.85546875" style="5" bestFit="1" customWidth="1"/>
    <col min="1043" max="1043" width="8.85546875" style="5" bestFit="1" customWidth="1"/>
    <col min="1044" max="1044" width="7.7109375" style="5" bestFit="1" customWidth="1"/>
    <col min="1045" max="1045" width="6.28515625" style="5" bestFit="1" customWidth="1"/>
    <col min="1046" max="1046" width="6.42578125" style="5" bestFit="1" customWidth="1"/>
    <col min="1047" max="1048" width="6.28515625" style="5" customWidth="1"/>
    <col min="1049" max="1050" width="8.140625" style="5" bestFit="1" customWidth="1"/>
    <col min="1051" max="1051" width="9.42578125" style="5" bestFit="1" customWidth="1"/>
    <col min="1052" max="1053" width="8.7109375" style="5" bestFit="1" customWidth="1"/>
    <col min="1054" max="1054" width="8.28515625" style="5" bestFit="1" customWidth="1"/>
    <col min="1055" max="1280" width="11.42578125" style="5"/>
    <col min="1281" max="1281" width="24.28515625" style="5" bestFit="1" customWidth="1"/>
    <col min="1282" max="1282" width="47" style="5" bestFit="1" customWidth="1"/>
    <col min="1283" max="1283" width="14.28515625" style="5" bestFit="1" customWidth="1"/>
    <col min="1284" max="1284" width="11.28515625" style="5" bestFit="1" customWidth="1"/>
    <col min="1285" max="1285" width="9.42578125" style="5" bestFit="1" customWidth="1"/>
    <col min="1286" max="1286" width="8.85546875" style="5" bestFit="1" customWidth="1"/>
    <col min="1287" max="1287" width="7.7109375" style="5" bestFit="1" customWidth="1"/>
    <col min="1288" max="1289" width="7" style="5" customWidth="1"/>
    <col min="1290" max="1290" width="6.28515625" style="5" customWidth="1"/>
    <col min="1291" max="1291" width="7.28515625" style="5" bestFit="1" customWidth="1"/>
    <col min="1292" max="1293" width="8.140625" style="5" bestFit="1" customWidth="1"/>
    <col min="1294" max="1294" width="9.42578125" style="5" bestFit="1" customWidth="1"/>
    <col min="1295" max="1296" width="8.7109375" style="5" bestFit="1" customWidth="1"/>
    <col min="1297" max="1297" width="9.42578125" style="5" bestFit="1" customWidth="1"/>
    <col min="1298" max="1298" width="6.85546875" style="5" bestFit="1" customWidth="1"/>
    <col min="1299" max="1299" width="8.85546875" style="5" bestFit="1" customWidth="1"/>
    <col min="1300" max="1300" width="7.7109375" style="5" bestFit="1" customWidth="1"/>
    <col min="1301" max="1301" width="6.28515625" style="5" bestFit="1" customWidth="1"/>
    <col min="1302" max="1302" width="6.42578125" style="5" bestFit="1" customWidth="1"/>
    <col min="1303" max="1304" width="6.28515625" style="5" customWidth="1"/>
    <col min="1305" max="1306" width="8.140625" style="5" bestFit="1" customWidth="1"/>
    <col min="1307" max="1307" width="9.42578125" style="5" bestFit="1" customWidth="1"/>
    <col min="1308" max="1309" width="8.7109375" style="5" bestFit="1" customWidth="1"/>
    <col min="1310" max="1310" width="8.28515625" style="5" bestFit="1" customWidth="1"/>
    <col min="1311" max="1536" width="11.42578125" style="5"/>
    <col min="1537" max="1537" width="24.28515625" style="5" bestFit="1" customWidth="1"/>
    <col min="1538" max="1538" width="47" style="5" bestFit="1" customWidth="1"/>
    <col min="1539" max="1539" width="14.28515625" style="5" bestFit="1" customWidth="1"/>
    <col min="1540" max="1540" width="11.28515625" style="5" bestFit="1" customWidth="1"/>
    <col min="1541" max="1541" width="9.42578125" style="5" bestFit="1" customWidth="1"/>
    <col min="1542" max="1542" width="8.85546875" style="5" bestFit="1" customWidth="1"/>
    <col min="1543" max="1543" width="7.7109375" style="5" bestFit="1" customWidth="1"/>
    <col min="1544" max="1545" width="7" style="5" customWidth="1"/>
    <col min="1546" max="1546" width="6.28515625" style="5" customWidth="1"/>
    <col min="1547" max="1547" width="7.28515625" style="5" bestFit="1" customWidth="1"/>
    <col min="1548" max="1549" width="8.140625" style="5" bestFit="1" customWidth="1"/>
    <col min="1550" max="1550" width="9.42578125" style="5" bestFit="1" customWidth="1"/>
    <col min="1551" max="1552" width="8.7109375" style="5" bestFit="1" customWidth="1"/>
    <col min="1553" max="1553" width="9.42578125" style="5" bestFit="1" customWidth="1"/>
    <col min="1554" max="1554" width="6.85546875" style="5" bestFit="1" customWidth="1"/>
    <col min="1555" max="1555" width="8.85546875" style="5" bestFit="1" customWidth="1"/>
    <col min="1556" max="1556" width="7.7109375" style="5" bestFit="1" customWidth="1"/>
    <col min="1557" max="1557" width="6.28515625" style="5" bestFit="1" customWidth="1"/>
    <col min="1558" max="1558" width="6.42578125" style="5" bestFit="1" customWidth="1"/>
    <col min="1559" max="1560" width="6.28515625" style="5" customWidth="1"/>
    <col min="1561" max="1562" width="8.140625" style="5" bestFit="1" customWidth="1"/>
    <col min="1563" max="1563" width="9.42578125" style="5" bestFit="1" customWidth="1"/>
    <col min="1564" max="1565" width="8.7109375" style="5" bestFit="1" customWidth="1"/>
    <col min="1566" max="1566" width="8.28515625" style="5" bestFit="1" customWidth="1"/>
    <col min="1567" max="1792" width="11.42578125" style="5"/>
    <col min="1793" max="1793" width="24.28515625" style="5" bestFit="1" customWidth="1"/>
    <col min="1794" max="1794" width="47" style="5" bestFit="1" customWidth="1"/>
    <col min="1795" max="1795" width="14.28515625" style="5" bestFit="1" customWidth="1"/>
    <col min="1796" max="1796" width="11.28515625" style="5" bestFit="1" customWidth="1"/>
    <col min="1797" max="1797" width="9.42578125" style="5" bestFit="1" customWidth="1"/>
    <col min="1798" max="1798" width="8.85546875" style="5" bestFit="1" customWidth="1"/>
    <col min="1799" max="1799" width="7.7109375" style="5" bestFit="1" customWidth="1"/>
    <col min="1800" max="1801" width="7" style="5" customWidth="1"/>
    <col min="1802" max="1802" width="6.28515625" style="5" customWidth="1"/>
    <col min="1803" max="1803" width="7.28515625" style="5" bestFit="1" customWidth="1"/>
    <col min="1804" max="1805" width="8.140625" style="5" bestFit="1" customWidth="1"/>
    <col min="1806" max="1806" width="9.42578125" style="5" bestFit="1" customWidth="1"/>
    <col min="1807" max="1808" width="8.7109375" style="5" bestFit="1" customWidth="1"/>
    <col min="1809" max="1809" width="9.42578125" style="5" bestFit="1" customWidth="1"/>
    <col min="1810" max="1810" width="6.85546875" style="5" bestFit="1" customWidth="1"/>
    <col min="1811" max="1811" width="8.85546875" style="5" bestFit="1" customWidth="1"/>
    <col min="1812" max="1812" width="7.7109375" style="5" bestFit="1" customWidth="1"/>
    <col min="1813" max="1813" width="6.28515625" style="5" bestFit="1" customWidth="1"/>
    <col min="1814" max="1814" width="6.42578125" style="5" bestFit="1" customWidth="1"/>
    <col min="1815" max="1816" width="6.28515625" style="5" customWidth="1"/>
    <col min="1817" max="1818" width="8.140625" style="5" bestFit="1" customWidth="1"/>
    <col min="1819" max="1819" width="9.42578125" style="5" bestFit="1" customWidth="1"/>
    <col min="1820" max="1821" width="8.7109375" style="5" bestFit="1" customWidth="1"/>
    <col min="1822" max="1822" width="8.28515625" style="5" bestFit="1" customWidth="1"/>
    <col min="1823" max="2048" width="11.42578125" style="5"/>
    <col min="2049" max="2049" width="24.28515625" style="5" bestFit="1" customWidth="1"/>
    <col min="2050" max="2050" width="47" style="5" bestFit="1" customWidth="1"/>
    <col min="2051" max="2051" width="14.28515625" style="5" bestFit="1" customWidth="1"/>
    <col min="2052" max="2052" width="11.28515625" style="5" bestFit="1" customWidth="1"/>
    <col min="2053" max="2053" width="9.42578125" style="5" bestFit="1" customWidth="1"/>
    <col min="2054" max="2054" width="8.85546875" style="5" bestFit="1" customWidth="1"/>
    <col min="2055" max="2055" width="7.7109375" style="5" bestFit="1" customWidth="1"/>
    <col min="2056" max="2057" width="7" style="5" customWidth="1"/>
    <col min="2058" max="2058" width="6.28515625" style="5" customWidth="1"/>
    <col min="2059" max="2059" width="7.28515625" style="5" bestFit="1" customWidth="1"/>
    <col min="2060" max="2061" width="8.140625" style="5" bestFit="1" customWidth="1"/>
    <col min="2062" max="2062" width="9.42578125" style="5" bestFit="1" customWidth="1"/>
    <col min="2063" max="2064" width="8.7109375" style="5" bestFit="1" customWidth="1"/>
    <col min="2065" max="2065" width="9.42578125" style="5" bestFit="1" customWidth="1"/>
    <col min="2066" max="2066" width="6.85546875" style="5" bestFit="1" customWidth="1"/>
    <col min="2067" max="2067" width="8.85546875" style="5" bestFit="1" customWidth="1"/>
    <col min="2068" max="2068" width="7.7109375" style="5" bestFit="1" customWidth="1"/>
    <col min="2069" max="2069" width="6.28515625" style="5" bestFit="1" customWidth="1"/>
    <col min="2070" max="2070" width="6.42578125" style="5" bestFit="1" customWidth="1"/>
    <col min="2071" max="2072" width="6.28515625" style="5" customWidth="1"/>
    <col min="2073" max="2074" width="8.140625" style="5" bestFit="1" customWidth="1"/>
    <col min="2075" max="2075" width="9.42578125" style="5" bestFit="1" customWidth="1"/>
    <col min="2076" max="2077" width="8.7109375" style="5" bestFit="1" customWidth="1"/>
    <col min="2078" max="2078" width="8.28515625" style="5" bestFit="1" customWidth="1"/>
    <col min="2079" max="2304" width="11.42578125" style="5"/>
    <col min="2305" max="2305" width="24.28515625" style="5" bestFit="1" customWidth="1"/>
    <col min="2306" max="2306" width="47" style="5" bestFit="1" customWidth="1"/>
    <col min="2307" max="2307" width="14.28515625" style="5" bestFit="1" customWidth="1"/>
    <col min="2308" max="2308" width="11.28515625" style="5" bestFit="1" customWidth="1"/>
    <col min="2309" max="2309" width="9.42578125" style="5" bestFit="1" customWidth="1"/>
    <col min="2310" max="2310" width="8.85546875" style="5" bestFit="1" customWidth="1"/>
    <col min="2311" max="2311" width="7.7109375" style="5" bestFit="1" customWidth="1"/>
    <col min="2312" max="2313" width="7" style="5" customWidth="1"/>
    <col min="2314" max="2314" width="6.28515625" style="5" customWidth="1"/>
    <col min="2315" max="2315" width="7.28515625" style="5" bestFit="1" customWidth="1"/>
    <col min="2316" max="2317" width="8.140625" style="5" bestFit="1" customWidth="1"/>
    <col min="2318" max="2318" width="9.42578125" style="5" bestFit="1" customWidth="1"/>
    <col min="2319" max="2320" width="8.7109375" style="5" bestFit="1" customWidth="1"/>
    <col min="2321" max="2321" width="9.42578125" style="5" bestFit="1" customWidth="1"/>
    <col min="2322" max="2322" width="6.85546875" style="5" bestFit="1" customWidth="1"/>
    <col min="2323" max="2323" width="8.85546875" style="5" bestFit="1" customWidth="1"/>
    <col min="2324" max="2324" width="7.7109375" style="5" bestFit="1" customWidth="1"/>
    <col min="2325" max="2325" width="6.28515625" style="5" bestFit="1" customWidth="1"/>
    <col min="2326" max="2326" width="6.42578125" style="5" bestFit="1" customWidth="1"/>
    <col min="2327" max="2328" width="6.28515625" style="5" customWidth="1"/>
    <col min="2329" max="2330" width="8.140625" style="5" bestFit="1" customWidth="1"/>
    <col min="2331" max="2331" width="9.42578125" style="5" bestFit="1" customWidth="1"/>
    <col min="2332" max="2333" width="8.7109375" style="5" bestFit="1" customWidth="1"/>
    <col min="2334" max="2334" width="8.28515625" style="5" bestFit="1" customWidth="1"/>
    <col min="2335" max="2560" width="11.42578125" style="5"/>
    <col min="2561" max="2561" width="24.28515625" style="5" bestFit="1" customWidth="1"/>
    <col min="2562" max="2562" width="47" style="5" bestFit="1" customWidth="1"/>
    <col min="2563" max="2563" width="14.28515625" style="5" bestFit="1" customWidth="1"/>
    <col min="2564" max="2564" width="11.28515625" style="5" bestFit="1" customWidth="1"/>
    <col min="2565" max="2565" width="9.42578125" style="5" bestFit="1" customWidth="1"/>
    <col min="2566" max="2566" width="8.85546875" style="5" bestFit="1" customWidth="1"/>
    <col min="2567" max="2567" width="7.7109375" style="5" bestFit="1" customWidth="1"/>
    <col min="2568" max="2569" width="7" style="5" customWidth="1"/>
    <col min="2570" max="2570" width="6.28515625" style="5" customWidth="1"/>
    <col min="2571" max="2571" width="7.28515625" style="5" bestFit="1" customWidth="1"/>
    <col min="2572" max="2573" width="8.140625" style="5" bestFit="1" customWidth="1"/>
    <col min="2574" max="2574" width="9.42578125" style="5" bestFit="1" customWidth="1"/>
    <col min="2575" max="2576" width="8.7109375" style="5" bestFit="1" customWidth="1"/>
    <col min="2577" max="2577" width="9.42578125" style="5" bestFit="1" customWidth="1"/>
    <col min="2578" max="2578" width="6.85546875" style="5" bestFit="1" customWidth="1"/>
    <col min="2579" max="2579" width="8.85546875" style="5" bestFit="1" customWidth="1"/>
    <col min="2580" max="2580" width="7.7109375" style="5" bestFit="1" customWidth="1"/>
    <col min="2581" max="2581" width="6.28515625" style="5" bestFit="1" customWidth="1"/>
    <col min="2582" max="2582" width="6.42578125" style="5" bestFit="1" customWidth="1"/>
    <col min="2583" max="2584" width="6.28515625" style="5" customWidth="1"/>
    <col min="2585" max="2586" width="8.140625" style="5" bestFit="1" customWidth="1"/>
    <col min="2587" max="2587" width="9.42578125" style="5" bestFit="1" customWidth="1"/>
    <col min="2588" max="2589" width="8.7109375" style="5" bestFit="1" customWidth="1"/>
    <col min="2590" max="2590" width="8.28515625" style="5" bestFit="1" customWidth="1"/>
    <col min="2591" max="2816" width="11.42578125" style="5"/>
    <col min="2817" max="2817" width="24.28515625" style="5" bestFit="1" customWidth="1"/>
    <col min="2818" max="2818" width="47" style="5" bestFit="1" customWidth="1"/>
    <col min="2819" max="2819" width="14.28515625" style="5" bestFit="1" customWidth="1"/>
    <col min="2820" max="2820" width="11.28515625" style="5" bestFit="1" customWidth="1"/>
    <col min="2821" max="2821" width="9.42578125" style="5" bestFit="1" customWidth="1"/>
    <col min="2822" max="2822" width="8.85546875" style="5" bestFit="1" customWidth="1"/>
    <col min="2823" max="2823" width="7.7109375" style="5" bestFit="1" customWidth="1"/>
    <col min="2824" max="2825" width="7" style="5" customWidth="1"/>
    <col min="2826" max="2826" width="6.28515625" style="5" customWidth="1"/>
    <col min="2827" max="2827" width="7.28515625" style="5" bestFit="1" customWidth="1"/>
    <col min="2828" max="2829" width="8.140625" style="5" bestFit="1" customWidth="1"/>
    <col min="2830" max="2830" width="9.42578125" style="5" bestFit="1" customWidth="1"/>
    <col min="2831" max="2832" width="8.7109375" style="5" bestFit="1" customWidth="1"/>
    <col min="2833" max="2833" width="9.42578125" style="5" bestFit="1" customWidth="1"/>
    <col min="2834" max="2834" width="6.85546875" style="5" bestFit="1" customWidth="1"/>
    <col min="2835" max="2835" width="8.85546875" style="5" bestFit="1" customWidth="1"/>
    <col min="2836" max="2836" width="7.7109375" style="5" bestFit="1" customWidth="1"/>
    <col min="2837" max="2837" width="6.28515625" style="5" bestFit="1" customWidth="1"/>
    <col min="2838" max="2838" width="6.42578125" style="5" bestFit="1" customWidth="1"/>
    <col min="2839" max="2840" width="6.28515625" style="5" customWidth="1"/>
    <col min="2841" max="2842" width="8.140625" style="5" bestFit="1" customWidth="1"/>
    <col min="2843" max="2843" width="9.42578125" style="5" bestFit="1" customWidth="1"/>
    <col min="2844" max="2845" width="8.7109375" style="5" bestFit="1" customWidth="1"/>
    <col min="2846" max="2846" width="8.28515625" style="5" bestFit="1" customWidth="1"/>
    <col min="2847" max="3072" width="11.42578125" style="5"/>
    <col min="3073" max="3073" width="24.28515625" style="5" bestFit="1" customWidth="1"/>
    <col min="3074" max="3074" width="47" style="5" bestFit="1" customWidth="1"/>
    <col min="3075" max="3075" width="14.28515625" style="5" bestFit="1" customWidth="1"/>
    <col min="3076" max="3076" width="11.28515625" style="5" bestFit="1" customWidth="1"/>
    <col min="3077" max="3077" width="9.42578125" style="5" bestFit="1" customWidth="1"/>
    <col min="3078" max="3078" width="8.85546875" style="5" bestFit="1" customWidth="1"/>
    <col min="3079" max="3079" width="7.7109375" style="5" bestFit="1" customWidth="1"/>
    <col min="3080" max="3081" width="7" style="5" customWidth="1"/>
    <col min="3082" max="3082" width="6.28515625" style="5" customWidth="1"/>
    <col min="3083" max="3083" width="7.28515625" style="5" bestFit="1" customWidth="1"/>
    <col min="3084" max="3085" width="8.140625" style="5" bestFit="1" customWidth="1"/>
    <col min="3086" max="3086" width="9.42578125" style="5" bestFit="1" customWidth="1"/>
    <col min="3087" max="3088" width="8.7109375" style="5" bestFit="1" customWidth="1"/>
    <col min="3089" max="3089" width="9.42578125" style="5" bestFit="1" customWidth="1"/>
    <col min="3090" max="3090" width="6.85546875" style="5" bestFit="1" customWidth="1"/>
    <col min="3091" max="3091" width="8.85546875" style="5" bestFit="1" customWidth="1"/>
    <col min="3092" max="3092" width="7.7109375" style="5" bestFit="1" customWidth="1"/>
    <col min="3093" max="3093" width="6.28515625" style="5" bestFit="1" customWidth="1"/>
    <col min="3094" max="3094" width="6.42578125" style="5" bestFit="1" customWidth="1"/>
    <col min="3095" max="3096" width="6.28515625" style="5" customWidth="1"/>
    <col min="3097" max="3098" width="8.140625" style="5" bestFit="1" customWidth="1"/>
    <col min="3099" max="3099" width="9.42578125" style="5" bestFit="1" customWidth="1"/>
    <col min="3100" max="3101" width="8.7109375" style="5" bestFit="1" customWidth="1"/>
    <col min="3102" max="3102" width="8.28515625" style="5" bestFit="1" customWidth="1"/>
    <col min="3103" max="3328" width="11.42578125" style="5"/>
    <col min="3329" max="3329" width="24.28515625" style="5" bestFit="1" customWidth="1"/>
    <col min="3330" max="3330" width="47" style="5" bestFit="1" customWidth="1"/>
    <col min="3331" max="3331" width="14.28515625" style="5" bestFit="1" customWidth="1"/>
    <col min="3332" max="3332" width="11.28515625" style="5" bestFit="1" customWidth="1"/>
    <col min="3333" max="3333" width="9.42578125" style="5" bestFit="1" customWidth="1"/>
    <col min="3334" max="3334" width="8.85546875" style="5" bestFit="1" customWidth="1"/>
    <col min="3335" max="3335" width="7.7109375" style="5" bestFit="1" customWidth="1"/>
    <col min="3336" max="3337" width="7" style="5" customWidth="1"/>
    <col min="3338" max="3338" width="6.28515625" style="5" customWidth="1"/>
    <col min="3339" max="3339" width="7.28515625" style="5" bestFit="1" customWidth="1"/>
    <col min="3340" max="3341" width="8.140625" style="5" bestFit="1" customWidth="1"/>
    <col min="3342" max="3342" width="9.42578125" style="5" bestFit="1" customWidth="1"/>
    <col min="3343" max="3344" width="8.7109375" style="5" bestFit="1" customWidth="1"/>
    <col min="3345" max="3345" width="9.42578125" style="5" bestFit="1" customWidth="1"/>
    <col min="3346" max="3346" width="6.85546875" style="5" bestFit="1" customWidth="1"/>
    <col min="3347" max="3347" width="8.85546875" style="5" bestFit="1" customWidth="1"/>
    <col min="3348" max="3348" width="7.7109375" style="5" bestFit="1" customWidth="1"/>
    <col min="3349" max="3349" width="6.28515625" style="5" bestFit="1" customWidth="1"/>
    <col min="3350" max="3350" width="6.42578125" style="5" bestFit="1" customWidth="1"/>
    <col min="3351" max="3352" width="6.28515625" style="5" customWidth="1"/>
    <col min="3353" max="3354" width="8.140625" style="5" bestFit="1" customWidth="1"/>
    <col min="3355" max="3355" width="9.42578125" style="5" bestFit="1" customWidth="1"/>
    <col min="3356" max="3357" width="8.7109375" style="5" bestFit="1" customWidth="1"/>
    <col min="3358" max="3358" width="8.28515625" style="5" bestFit="1" customWidth="1"/>
    <col min="3359" max="3584" width="11.42578125" style="5"/>
    <col min="3585" max="3585" width="24.28515625" style="5" bestFit="1" customWidth="1"/>
    <col min="3586" max="3586" width="47" style="5" bestFit="1" customWidth="1"/>
    <col min="3587" max="3587" width="14.28515625" style="5" bestFit="1" customWidth="1"/>
    <col min="3588" max="3588" width="11.28515625" style="5" bestFit="1" customWidth="1"/>
    <col min="3589" max="3589" width="9.42578125" style="5" bestFit="1" customWidth="1"/>
    <col min="3590" max="3590" width="8.85546875" style="5" bestFit="1" customWidth="1"/>
    <col min="3591" max="3591" width="7.7109375" style="5" bestFit="1" customWidth="1"/>
    <col min="3592" max="3593" width="7" style="5" customWidth="1"/>
    <col min="3594" max="3594" width="6.28515625" style="5" customWidth="1"/>
    <col min="3595" max="3595" width="7.28515625" style="5" bestFit="1" customWidth="1"/>
    <col min="3596" max="3597" width="8.140625" style="5" bestFit="1" customWidth="1"/>
    <col min="3598" max="3598" width="9.42578125" style="5" bestFit="1" customWidth="1"/>
    <col min="3599" max="3600" width="8.7109375" style="5" bestFit="1" customWidth="1"/>
    <col min="3601" max="3601" width="9.42578125" style="5" bestFit="1" customWidth="1"/>
    <col min="3602" max="3602" width="6.85546875" style="5" bestFit="1" customWidth="1"/>
    <col min="3603" max="3603" width="8.85546875" style="5" bestFit="1" customWidth="1"/>
    <col min="3604" max="3604" width="7.7109375" style="5" bestFit="1" customWidth="1"/>
    <col min="3605" max="3605" width="6.28515625" style="5" bestFit="1" customWidth="1"/>
    <col min="3606" max="3606" width="6.42578125" style="5" bestFit="1" customWidth="1"/>
    <col min="3607" max="3608" width="6.28515625" style="5" customWidth="1"/>
    <col min="3609" max="3610" width="8.140625" style="5" bestFit="1" customWidth="1"/>
    <col min="3611" max="3611" width="9.42578125" style="5" bestFit="1" customWidth="1"/>
    <col min="3612" max="3613" width="8.7109375" style="5" bestFit="1" customWidth="1"/>
    <col min="3614" max="3614" width="8.28515625" style="5" bestFit="1" customWidth="1"/>
    <col min="3615" max="3840" width="11.42578125" style="5"/>
    <col min="3841" max="3841" width="24.28515625" style="5" bestFit="1" customWidth="1"/>
    <col min="3842" max="3842" width="47" style="5" bestFit="1" customWidth="1"/>
    <col min="3843" max="3843" width="14.28515625" style="5" bestFit="1" customWidth="1"/>
    <col min="3844" max="3844" width="11.28515625" style="5" bestFit="1" customWidth="1"/>
    <col min="3845" max="3845" width="9.42578125" style="5" bestFit="1" customWidth="1"/>
    <col min="3846" max="3846" width="8.85546875" style="5" bestFit="1" customWidth="1"/>
    <col min="3847" max="3847" width="7.7109375" style="5" bestFit="1" customWidth="1"/>
    <col min="3848" max="3849" width="7" style="5" customWidth="1"/>
    <col min="3850" max="3850" width="6.28515625" style="5" customWidth="1"/>
    <col min="3851" max="3851" width="7.28515625" style="5" bestFit="1" customWidth="1"/>
    <col min="3852" max="3853" width="8.140625" style="5" bestFit="1" customWidth="1"/>
    <col min="3854" max="3854" width="9.42578125" style="5" bestFit="1" customWidth="1"/>
    <col min="3855" max="3856" width="8.7109375" style="5" bestFit="1" customWidth="1"/>
    <col min="3857" max="3857" width="9.42578125" style="5" bestFit="1" customWidth="1"/>
    <col min="3858" max="3858" width="6.85546875" style="5" bestFit="1" customWidth="1"/>
    <col min="3859" max="3859" width="8.85546875" style="5" bestFit="1" customWidth="1"/>
    <col min="3860" max="3860" width="7.7109375" style="5" bestFit="1" customWidth="1"/>
    <col min="3861" max="3861" width="6.28515625" style="5" bestFit="1" customWidth="1"/>
    <col min="3862" max="3862" width="6.42578125" style="5" bestFit="1" customWidth="1"/>
    <col min="3863" max="3864" width="6.28515625" style="5" customWidth="1"/>
    <col min="3865" max="3866" width="8.140625" style="5" bestFit="1" customWidth="1"/>
    <col min="3867" max="3867" width="9.42578125" style="5" bestFit="1" customWidth="1"/>
    <col min="3868" max="3869" width="8.7109375" style="5" bestFit="1" customWidth="1"/>
    <col min="3870" max="3870" width="8.28515625" style="5" bestFit="1" customWidth="1"/>
    <col min="3871" max="4096" width="11.42578125" style="5"/>
    <col min="4097" max="4097" width="24.28515625" style="5" bestFit="1" customWidth="1"/>
    <col min="4098" max="4098" width="47" style="5" bestFit="1" customWidth="1"/>
    <col min="4099" max="4099" width="14.28515625" style="5" bestFit="1" customWidth="1"/>
    <col min="4100" max="4100" width="11.28515625" style="5" bestFit="1" customWidth="1"/>
    <col min="4101" max="4101" width="9.42578125" style="5" bestFit="1" customWidth="1"/>
    <col min="4102" max="4102" width="8.85546875" style="5" bestFit="1" customWidth="1"/>
    <col min="4103" max="4103" width="7.7109375" style="5" bestFit="1" customWidth="1"/>
    <col min="4104" max="4105" width="7" style="5" customWidth="1"/>
    <col min="4106" max="4106" width="6.28515625" style="5" customWidth="1"/>
    <col min="4107" max="4107" width="7.28515625" style="5" bestFit="1" customWidth="1"/>
    <col min="4108" max="4109" width="8.140625" style="5" bestFit="1" customWidth="1"/>
    <col min="4110" max="4110" width="9.42578125" style="5" bestFit="1" customWidth="1"/>
    <col min="4111" max="4112" width="8.7109375" style="5" bestFit="1" customWidth="1"/>
    <col min="4113" max="4113" width="9.42578125" style="5" bestFit="1" customWidth="1"/>
    <col min="4114" max="4114" width="6.85546875" style="5" bestFit="1" customWidth="1"/>
    <col min="4115" max="4115" width="8.85546875" style="5" bestFit="1" customWidth="1"/>
    <col min="4116" max="4116" width="7.7109375" style="5" bestFit="1" customWidth="1"/>
    <col min="4117" max="4117" width="6.28515625" style="5" bestFit="1" customWidth="1"/>
    <col min="4118" max="4118" width="6.42578125" style="5" bestFit="1" customWidth="1"/>
    <col min="4119" max="4120" width="6.28515625" style="5" customWidth="1"/>
    <col min="4121" max="4122" width="8.140625" style="5" bestFit="1" customWidth="1"/>
    <col min="4123" max="4123" width="9.42578125" style="5" bestFit="1" customWidth="1"/>
    <col min="4124" max="4125" width="8.7109375" style="5" bestFit="1" customWidth="1"/>
    <col min="4126" max="4126" width="8.28515625" style="5" bestFit="1" customWidth="1"/>
    <col min="4127" max="4352" width="11.42578125" style="5"/>
    <col min="4353" max="4353" width="24.28515625" style="5" bestFit="1" customWidth="1"/>
    <col min="4354" max="4354" width="47" style="5" bestFit="1" customWidth="1"/>
    <col min="4355" max="4355" width="14.28515625" style="5" bestFit="1" customWidth="1"/>
    <col min="4356" max="4356" width="11.28515625" style="5" bestFit="1" customWidth="1"/>
    <col min="4357" max="4357" width="9.42578125" style="5" bestFit="1" customWidth="1"/>
    <col min="4358" max="4358" width="8.85546875" style="5" bestFit="1" customWidth="1"/>
    <col min="4359" max="4359" width="7.7109375" style="5" bestFit="1" customWidth="1"/>
    <col min="4360" max="4361" width="7" style="5" customWidth="1"/>
    <col min="4362" max="4362" width="6.28515625" style="5" customWidth="1"/>
    <col min="4363" max="4363" width="7.28515625" style="5" bestFit="1" customWidth="1"/>
    <col min="4364" max="4365" width="8.140625" style="5" bestFit="1" customWidth="1"/>
    <col min="4366" max="4366" width="9.42578125" style="5" bestFit="1" customWidth="1"/>
    <col min="4367" max="4368" width="8.7109375" style="5" bestFit="1" customWidth="1"/>
    <col min="4369" max="4369" width="9.42578125" style="5" bestFit="1" customWidth="1"/>
    <col min="4370" max="4370" width="6.85546875" style="5" bestFit="1" customWidth="1"/>
    <col min="4371" max="4371" width="8.85546875" style="5" bestFit="1" customWidth="1"/>
    <col min="4372" max="4372" width="7.7109375" style="5" bestFit="1" customWidth="1"/>
    <col min="4373" max="4373" width="6.28515625" style="5" bestFit="1" customWidth="1"/>
    <col min="4374" max="4374" width="6.42578125" style="5" bestFit="1" customWidth="1"/>
    <col min="4375" max="4376" width="6.28515625" style="5" customWidth="1"/>
    <col min="4377" max="4378" width="8.140625" style="5" bestFit="1" customWidth="1"/>
    <col min="4379" max="4379" width="9.42578125" style="5" bestFit="1" customWidth="1"/>
    <col min="4380" max="4381" width="8.7109375" style="5" bestFit="1" customWidth="1"/>
    <col min="4382" max="4382" width="8.28515625" style="5" bestFit="1" customWidth="1"/>
    <col min="4383" max="4608" width="11.42578125" style="5"/>
    <col min="4609" max="4609" width="24.28515625" style="5" bestFit="1" customWidth="1"/>
    <col min="4610" max="4610" width="47" style="5" bestFit="1" customWidth="1"/>
    <col min="4611" max="4611" width="14.28515625" style="5" bestFit="1" customWidth="1"/>
    <col min="4612" max="4612" width="11.28515625" style="5" bestFit="1" customWidth="1"/>
    <col min="4613" max="4613" width="9.42578125" style="5" bestFit="1" customWidth="1"/>
    <col min="4614" max="4614" width="8.85546875" style="5" bestFit="1" customWidth="1"/>
    <col min="4615" max="4615" width="7.7109375" style="5" bestFit="1" customWidth="1"/>
    <col min="4616" max="4617" width="7" style="5" customWidth="1"/>
    <col min="4618" max="4618" width="6.28515625" style="5" customWidth="1"/>
    <col min="4619" max="4619" width="7.28515625" style="5" bestFit="1" customWidth="1"/>
    <col min="4620" max="4621" width="8.140625" style="5" bestFit="1" customWidth="1"/>
    <col min="4622" max="4622" width="9.42578125" style="5" bestFit="1" customWidth="1"/>
    <col min="4623" max="4624" width="8.7109375" style="5" bestFit="1" customWidth="1"/>
    <col min="4625" max="4625" width="9.42578125" style="5" bestFit="1" customWidth="1"/>
    <col min="4626" max="4626" width="6.85546875" style="5" bestFit="1" customWidth="1"/>
    <col min="4627" max="4627" width="8.85546875" style="5" bestFit="1" customWidth="1"/>
    <col min="4628" max="4628" width="7.7109375" style="5" bestFit="1" customWidth="1"/>
    <col min="4629" max="4629" width="6.28515625" style="5" bestFit="1" customWidth="1"/>
    <col min="4630" max="4630" width="6.42578125" style="5" bestFit="1" customWidth="1"/>
    <col min="4631" max="4632" width="6.28515625" style="5" customWidth="1"/>
    <col min="4633" max="4634" width="8.140625" style="5" bestFit="1" customWidth="1"/>
    <col min="4635" max="4635" width="9.42578125" style="5" bestFit="1" customWidth="1"/>
    <col min="4636" max="4637" width="8.7109375" style="5" bestFit="1" customWidth="1"/>
    <col min="4638" max="4638" width="8.28515625" style="5" bestFit="1" customWidth="1"/>
    <col min="4639" max="4864" width="11.42578125" style="5"/>
    <col min="4865" max="4865" width="24.28515625" style="5" bestFit="1" customWidth="1"/>
    <col min="4866" max="4866" width="47" style="5" bestFit="1" customWidth="1"/>
    <col min="4867" max="4867" width="14.28515625" style="5" bestFit="1" customWidth="1"/>
    <col min="4868" max="4868" width="11.28515625" style="5" bestFit="1" customWidth="1"/>
    <col min="4869" max="4869" width="9.42578125" style="5" bestFit="1" customWidth="1"/>
    <col min="4870" max="4870" width="8.85546875" style="5" bestFit="1" customWidth="1"/>
    <col min="4871" max="4871" width="7.7109375" style="5" bestFit="1" customWidth="1"/>
    <col min="4872" max="4873" width="7" style="5" customWidth="1"/>
    <col min="4874" max="4874" width="6.28515625" style="5" customWidth="1"/>
    <col min="4875" max="4875" width="7.28515625" style="5" bestFit="1" customWidth="1"/>
    <col min="4876" max="4877" width="8.140625" style="5" bestFit="1" customWidth="1"/>
    <col min="4878" max="4878" width="9.42578125" style="5" bestFit="1" customWidth="1"/>
    <col min="4879" max="4880" width="8.7109375" style="5" bestFit="1" customWidth="1"/>
    <col min="4881" max="4881" width="9.42578125" style="5" bestFit="1" customWidth="1"/>
    <col min="4882" max="4882" width="6.85546875" style="5" bestFit="1" customWidth="1"/>
    <col min="4883" max="4883" width="8.85546875" style="5" bestFit="1" customWidth="1"/>
    <col min="4884" max="4884" width="7.7109375" style="5" bestFit="1" customWidth="1"/>
    <col min="4885" max="4885" width="6.28515625" style="5" bestFit="1" customWidth="1"/>
    <col min="4886" max="4886" width="6.42578125" style="5" bestFit="1" customWidth="1"/>
    <col min="4887" max="4888" width="6.28515625" style="5" customWidth="1"/>
    <col min="4889" max="4890" width="8.140625" style="5" bestFit="1" customWidth="1"/>
    <col min="4891" max="4891" width="9.42578125" style="5" bestFit="1" customWidth="1"/>
    <col min="4892" max="4893" width="8.7109375" style="5" bestFit="1" customWidth="1"/>
    <col min="4894" max="4894" width="8.28515625" style="5" bestFit="1" customWidth="1"/>
    <col min="4895" max="5120" width="11.42578125" style="5"/>
    <col min="5121" max="5121" width="24.28515625" style="5" bestFit="1" customWidth="1"/>
    <col min="5122" max="5122" width="47" style="5" bestFit="1" customWidth="1"/>
    <col min="5123" max="5123" width="14.28515625" style="5" bestFit="1" customWidth="1"/>
    <col min="5124" max="5124" width="11.28515625" style="5" bestFit="1" customWidth="1"/>
    <col min="5125" max="5125" width="9.42578125" style="5" bestFit="1" customWidth="1"/>
    <col min="5126" max="5126" width="8.85546875" style="5" bestFit="1" customWidth="1"/>
    <col min="5127" max="5127" width="7.7109375" style="5" bestFit="1" customWidth="1"/>
    <col min="5128" max="5129" width="7" style="5" customWidth="1"/>
    <col min="5130" max="5130" width="6.28515625" style="5" customWidth="1"/>
    <col min="5131" max="5131" width="7.28515625" style="5" bestFit="1" customWidth="1"/>
    <col min="5132" max="5133" width="8.140625" style="5" bestFit="1" customWidth="1"/>
    <col min="5134" max="5134" width="9.42578125" style="5" bestFit="1" customWidth="1"/>
    <col min="5135" max="5136" width="8.7109375" style="5" bestFit="1" customWidth="1"/>
    <col min="5137" max="5137" width="9.42578125" style="5" bestFit="1" customWidth="1"/>
    <col min="5138" max="5138" width="6.85546875" style="5" bestFit="1" customWidth="1"/>
    <col min="5139" max="5139" width="8.85546875" style="5" bestFit="1" customWidth="1"/>
    <col min="5140" max="5140" width="7.7109375" style="5" bestFit="1" customWidth="1"/>
    <col min="5141" max="5141" width="6.28515625" style="5" bestFit="1" customWidth="1"/>
    <col min="5142" max="5142" width="6.42578125" style="5" bestFit="1" customWidth="1"/>
    <col min="5143" max="5144" width="6.28515625" style="5" customWidth="1"/>
    <col min="5145" max="5146" width="8.140625" style="5" bestFit="1" customWidth="1"/>
    <col min="5147" max="5147" width="9.42578125" style="5" bestFit="1" customWidth="1"/>
    <col min="5148" max="5149" width="8.7109375" style="5" bestFit="1" customWidth="1"/>
    <col min="5150" max="5150" width="8.28515625" style="5" bestFit="1" customWidth="1"/>
    <col min="5151" max="5376" width="11.42578125" style="5"/>
    <col min="5377" max="5377" width="24.28515625" style="5" bestFit="1" customWidth="1"/>
    <col min="5378" max="5378" width="47" style="5" bestFit="1" customWidth="1"/>
    <col min="5379" max="5379" width="14.28515625" style="5" bestFit="1" customWidth="1"/>
    <col min="5380" max="5380" width="11.28515625" style="5" bestFit="1" customWidth="1"/>
    <col min="5381" max="5381" width="9.42578125" style="5" bestFit="1" customWidth="1"/>
    <col min="5382" max="5382" width="8.85546875" style="5" bestFit="1" customWidth="1"/>
    <col min="5383" max="5383" width="7.7109375" style="5" bestFit="1" customWidth="1"/>
    <col min="5384" max="5385" width="7" style="5" customWidth="1"/>
    <col min="5386" max="5386" width="6.28515625" style="5" customWidth="1"/>
    <col min="5387" max="5387" width="7.28515625" style="5" bestFit="1" customWidth="1"/>
    <col min="5388" max="5389" width="8.140625" style="5" bestFit="1" customWidth="1"/>
    <col min="5390" max="5390" width="9.42578125" style="5" bestFit="1" customWidth="1"/>
    <col min="5391" max="5392" width="8.7109375" style="5" bestFit="1" customWidth="1"/>
    <col min="5393" max="5393" width="9.42578125" style="5" bestFit="1" customWidth="1"/>
    <col min="5394" max="5394" width="6.85546875" style="5" bestFit="1" customWidth="1"/>
    <col min="5395" max="5395" width="8.85546875" style="5" bestFit="1" customWidth="1"/>
    <col min="5396" max="5396" width="7.7109375" style="5" bestFit="1" customWidth="1"/>
    <col min="5397" max="5397" width="6.28515625" style="5" bestFit="1" customWidth="1"/>
    <col min="5398" max="5398" width="6.42578125" style="5" bestFit="1" customWidth="1"/>
    <col min="5399" max="5400" width="6.28515625" style="5" customWidth="1"/>
    <col min="5401" max="5402" width="8.140625" style="5" bestFit="1" customWidth="1"/>
    <col min="5403" max="5403" width="9.42578125" style="5" bestFit="1" customWidth="1"/>
    <col min="5404" max="5405" width="8.7109375" style="5" bestFit="1" customWidth="1"/>
    <col min="5406" max="5406" width="8.28515625" style="5" bestFit="1" customWidth="1"/>
    <col min="5407" max="5632" width="11.42578125" style="5"/>
    <col min="5633" max="5633" width="24.28515625" style="5" bestFit="1" customWidth="1"/>
    <col min="5634" max="5634" width="47" style="5" bestFit="1" customWidth="1"/>
    <col min="5635" max="5635" width="14.28515625" style="5" bestFit="1" customWidth="1"/>
    <col min="5636" max="5636" width="11.28515625" style="5" bestFit="1" customWidth="1"/>
    <col min="5637" max="5637" width="9.42578125" style="5" bestFit="1" customWidth="1"/>
    <col min="5638" max="5638" width="8.85546875" style="5" bestFit="1" customWidth="1"/>
    <col min="5639" max="5639" width="7.7109375" style="5" bestFit="1" customWidth="1"/>
    <col min="5640" max="5641" width="7" style="5" customWidth="1"/>
    <col min="5642" max="5642" width="6.28515625" style="5" customWidth="1"/>
    <col min="5643" max="5643" width="7.28515625" style="5" bestFit="1" customWidth="1"/>
    <col min="5644" max="5645" width="8.140625" style="5" bestFit="1" customWidth="1"/>
    <col min="5646" max="5646" width="9.42578125" style="5" bestFit="1" customWidth="1"/>
    <col min="5647" max="5648" width="8.7109375" style="5" bestFit="1" customWidth="1"/>
    <col min="5649" max="5649" width="9.42578125" style="5" bestFit="1" customWidth="1"/>
    <col min="5650" max="5650" width="6.85546875" style="5" bestFit="1" customWidth="1"/>
    <col min="5651" max="5651" width="8.85546875" style="5" bestFit="1" customWidth="1"/>
    <col min="5652" max="5652" width="7.7109375" style="5" bestFit="1" customWidth="1"/>
    <col min="5653" max="5653" width="6.28515625" style="5" bestFit="1" customWidth="1"/>
    <col min="5654" max="5654" width="6.42578125" style="5" bestFit="1" customWidth="1"/>
    <col min="5655" max="5656" width="6.28515625" style="5" customWidth="1"/>
    <col min="5657" max="5658" width="8.140625" style="5" bestFit="1" customWidth="1"/>
    <col min="5659" max="5659" width="9.42578125" style="5" bestFit="1" customWidth="1"/>
    <col min="5660" max="5661" width="8.7109375" style="5" bestFit="1" customWidth="1"/>
    <col min="5662" max="5662" width="8.28515625" style="5" bestFit="1" customWidth="1"/>
    <col min="5663" max="5888" width="11.42578125" style="5"/>
    <col min="5889" max="5889" width="24.28515625" style="5" bestFit="1" customWidth="1"/>
    <col min="5890" max="5890" width="47" style="5" bestFit="1" customWidth="1"/>
    <col min="5891" max="5891" width="14.28515625" style="5" bestFit="1" customWidth="1"/>
    <col min="5892" max="5892" width="11.28515625" style="5" bestFit="1" customWidth="1"/>
    <col min="5893" max="5893" width="9.42578125" style="5" bestFit="1" customWidth="1"/>
    <col min="5894" max="5894" width="8.85546875" style="5" bestFit="1" customWidth="1"/>
    <col min="5895" max="5895" width="7.7109375" style="5" bestFit="1" customWidth="1"/>
    <col min="5896" max="5897" width="7" style="5" customWidth="1"/>
    <col min="5898" max="5898" width="6.28515625" style="5" customWidth="1"/>
    <col min="5899" max="5899" width="7.28515625" style="5" bestFit="1" customWidth="1"/>
    <col min="5900" max="5901" width="8.140625" style="5" bestFit="1" customWidth="1"/>
    <col min="5902" max="5902" width="9.42578125" style="5" bestFit="1" customWidth="1"/>
    <col min="5903" max="5904" width="8.7109375" style="5" bestFit="1" customWidth="1"/>
    <col min="5905" max="5905" width="9.42578125" style="5" bestFit="1" customWidth="1"/>
    <col min="5906" max="5906" width="6.85546875" style="5" bestFit="1" customWidth="1"/>
    <col min="5907" max="5907" width="8.85546875" style="5" bestFit="1" customWidth="1"/>
    <col min="5908" max="5908" width="7.7109375" style="5" bestFit="1" customWidth="1"/>
    <col min="5909" max="5909" width="6.28515625" style="5" bestFit="1" customWidth="1"/>
    <col min="5910" max="5910" width="6.42578125" style="5" bestFit="1" customWidth="1"/>
    <col min="5911" max="5912" width="6.28515625" style="5" customWidth="1"/>
    <col min="5913" max="5914" width="8.140625" style="5" bestFit="1" customWidth="1"/>
    <col min="5915" max="5915" width="9.42578125" style="5" bestFit="1" customWidth="1"/>
    <col min="5916" max="5917" width="8.7109375" style="5" bestFit="1" customWidth="1"/>
    <col min="5918" max="5918" width="8.28515625" style="5" bestFit="1" customWidth="1"/>
    <col min="5919" max="6144" width="11.42578125" style="5"/>
    <col min="6145" max="6145" width="24.28515625" style="5" bestFit="1" customWidth="1"/>
    <col min="6146" max="6146" width="47" style="5" bestFit="1" customWidth="1"/>
    <col min="6147" max="6147" width="14.28515625" style="5" bestFit="1" customWidth="1"/>
    <col min="6148" max="6148" width="11.28515625" style="5" bestFit="1" customWidth="1"/>
    <col min="6149" max="6149" width="9.42578125" style="5" bestFit="1" customWidth="1"/>
    <col min="6150" max="6150" width="8.85546875" style="5" bestFit="1" customWidth="1"/>
    <col min="6151" max="6151" width="7.7109375" style="5" bestFit="1" customWidth="1"/>
    <col min="6152" max="6153" width="7" style="5" customWidth="1"/>
    <col min="6154" max="6154" width="6.28515625" style="5" customWidth="1"/>
    <col min="6155" max="6155" width="7.28515625" style="5" bestFit="1" customWidth="1"/>
    <col min="6156" max="6157" width="8.140625" style="5" bestFit="1" customWidth="1"/>
    <col min="6158" max="6158" width="9.42578125" style="5" bestFit="1" customWidth="1"/>
    <col min="6159" max="6160" width="8.7109375" style="5" bestFit="1" customWidth="1"/>
    <col min="6161" max="6161" width="9.42578125" style="5" bestFit="1" customWidth="1"/>
    <col min="6162" max="6162" width="6.85546875" style="5" bestFit="1" customWidth="1"/>
    <col min="6163" max="6163" width="8.85546875" style="5" bestFit="1" customWidth="1"/>
    <col min="6164" max="6164" width="7.7109375" style="5" bestFit="1" customWidth="1"/>
    <col min="6165" max="6165" width="6.28515625" style="5" bestFit="1" customWidth="1"/>
    <col min="6166" max="6166" width="6.42578125" style="5" bestFit="1" customWidth="1"/>
    <col min="6167" max="6168" width="6.28515625" style="5" customWidth="1"/>
    <col min="6169" max="6170" width="8.140625" style="5" bestFit="1" customWidth="1"/>
    <col min="6171" max="6171" width="9.42578125" style="5" bestFit="1" customWidth="1"/>
    <col min="6172" max="6173" width="8.7109375" style="5" bestFit="1" customWidth="1"/>
    <col min="6174" max="6174" width="8.28515625" style="5" bestFit="1" customWidth="1"/>
    <col min="6175" max="6400" width="11.42578125" style="5"/>
    <col min="6401" max="6401" width="24.28515625" style="5" bestFit="1" customWidth="1"/>
    <col min="6402" max="6402" width="47" style="5" bestFit="1" customWidth="1"/>
    <col min="6403" max="6403" width="14.28515625" style="5" bestFit="1" customWidth="1"/>
    <col min="6404" max="6404" width="11.28515625" style="5" bestFit="1" customWidth="1"/>
    <col min="6405" max="6405" width="9.42578125" style="5" bestFit="1" customWidth="1"/>
    <col min="6406" max="6406" width="8.85546875" style="5" bestFit="1" customWidth="1"/>
    <col min="6407" max="6407" width="7.7109375" style="5" bestFit="1" customWidth="1"/>
    <col min="6408" max="6409" width="7" style="5" customWidth="1"/>
    <col min="6410" max="6410" width="6.28515625" style="5" customWidth="1"/>
    <col min="6411" max="6411" width="7.28515625" style="5" bestFit="1" customWidth="1"/>
    <col min="6412" max="6413" width="8.140625" style="5" bestFit="1" customWidth="1"/>
    <col min="6414" max="6414" width="9.42578125" style="5" bestFit="1" customWidth="1"/>
    <col min="6415" max="6416" width="8.7109375" style="5" bestFit="1" customWidth="1"/>
    <col min="6417" max="6417" width="9.42578125" style="5" bestFit="1" customWidth="1"/>
    <col min="6418" max="6418" width="6.85546875" style="5" bestFit="1" customWidth="1"/>
    <col min="6419" max="6419" width="8.85546875" style="5" bestFit="1" customWidth="1"/>
    <col min="6420" max="6420" width="7.7109375" style="5" bestFit="1" customWidth="1"/>
    <col min="6421" max="6421" width="6.28515625" style="5" bestFit="1" customWidth="1"/>
    <col min="6422" max="6422" width="6.42578125" style="5" bestFit="1" customWidth="1"/>
    <col min="6423" max="6424" width="6.28515625" style="5" customWidth="1"/>
    <col min="6425" max="6426" width="8.140625" style="5" bestFit="1" customWidth="1"/>
    <col min="6427" max="6427" width="9.42578125" style="5" bestFit="1" customWidth="1"/>
    <col min="6428" max="6429" width="8.7109375" style="5" bestFit="1" customWidth="1"/>
    <col min="6430" max="6430" width="8.28515625" style="5" bestFit="1" customWidth="1"/>
    <col min="6431" max="6656" width="11.42578125" style="5"/>
    <col min="6657" max="6657" width="24.28515625" style="5" bestFit="1" customWidth="1"/>
    <col min="6658" max="6658" width="47" style="5" bestFit="1" customWidth="1"/>
    <col min="6659" max="6659" width="14.28515625" style="5" bestFit="1" customWidth="1"/>
    <col min="6660" max="6660" width="11.28515625" style="5" bestFit="1" customWidth="1"/>
    <col min="6661" max="6661" width="9.42578125" style="5" bestFit="1" customWidth="1"/>
    <col min="6662" max="6662" width="8.85546875" style="5" bestFit="1" customWidth="1"/>
    <col min="6663" max="6663" width="7.7109375" style="5" bestFit="1" customWidth="1"/>
    <col min="6664" max="6665" width="7" style="5" customWidth="1"/>
    <col min="6666" max="6666" width="6.28515625" style="5" customWidth="1"/>
    <col min="6667" max="6667" width="7.28515625" style="5" bestFit="1" customWidth="1"/>
    <col min="6668" max="6669" width="8.140625" style="5" bestFit="1" customWidth="1"/>
    <col min="6670" max="6670" width="9.42578125" style="5" bestFit="1" customWidth="1"/>
    <col min="6671" max="6672" width="8.7109375" style="5" bestFit="1" customWidth="1"/>
    <col min="6673" max="6673" width="9.42578125" style="5" bestFit="1" customWidth="1"/>
    <col min="6674" max="6674" width="6.85546875" style="5" bestFit="1" customWidth="1"/>
    <col min="6675" max="6675" width="8.85546875" style="5" bestFit="1" customWidth="1"/>
    <col min="6676" max="6676" width="7.7109375" style="5" bestFit="1" customWidth="1"/>
    <col min="6677" max="6677" width="6.28515625" style="5" bestFit="1" customWidth="1"/>
    <col min="6678" max="6678" width="6.42578125" style="5" bestFit="1" customWidth="1"/>
    <col min="6679" max="6680" width="6.28515625" style="5" customWidth="1"/>
    <col min="6681" max="6682" width="8.140625" style="5" bestFit="1" customWidth="1"/>
    <col min="6683" max="6683" width="9.42578125" style="5" bestFit="1" customWidth="1"/>
    <col min="6684" max="6685" width="8.7109375" style="5" bestFit="1" customWidth="1"/>
    <col min="6686" max="6686" width="8.28515625" style="5" bestFit="1" customWidth="1"/>
    <col min="6687" max="6912" width="11.42578125" style="5"/>
    <col min="6913" max="6913" width="24.28515625" style="5" bestFit="1" customWidth="1"/>
    <col min="6914" max="6914" width="47" style="5" bestFit="1" customWidth="1"/>
    <col min="6915" max="6915" width="14.28515625" style="5" bestFit="1" customWidth="1"/>
    <col min="6916" max="6916" width="11.28515625" style="5" bestFit="1" customWidth="1"/>
    <col min="6917" max="6917" width="9.42578125" style="5" bestFit="1" customWidth="1"/>
    <col min="6918" max="6918" width="8.85546875" style="5" bestFit="1" customWidth="1"/>
    <col min="6919" max="6919" width="7.7109375" style="5" bestFit="1" customWidth="1"/>
    <col min="6920" max="6921" width="7" style="5" customWidth="1"/>
    <col min="6922" max="6922" width="6.28515625" style="5" customWidth="1"/>
    <col min="6923" max="6923" width="7.28515625" style="5" bestFit="1" customWidth="1"/>
    <col min="6924" max="6925" width="8.140625" style="5" bestFit="1" customWidth="1"/>
    <col min="6926" max="6926" width="9.42578125" style="5" bestFit="1" customWidth="1"/>
    <col min="6927" max="6928" width="8.7109375" style="5" bestFit="1" customWidth="1"/>
    <col min="6929" max="6929" width="9.42578125" style="5" bestFit="1" customWidth="1"/>
    <col min="6930" max="6930" width="6.85546875" style="5" bestFit="1" customWidth="1"/>
    <col min="6931" max="6931" width="8.85546875" style="5" bestFit="1" customWidth="1"/>
    <col min="6932" max="6932" width="7.7109375" style="5" bestFit="1" customWidth="1"/>
    <col min="6933" max="6933" width="6.28515625" style="5" bestFit="1" customWidth="1"/>
    <col min="6934" max="6934" width="6.42578125" style="5" bestFit="1" customWidth="1"/>
    <col min="6935" max="6936" width="6.28515625" style="5" customWidth="1"/>
    <col min="6937" max="6938" width="8.140625" style="5" bestFit="1" customWidth="1"/>
    <col min="6939" max="6939" width="9.42578125" style="5" bestFit="1" customWidth="1"/>
    <col min="6940" max="6941" width="8.7109375" style="5" bestFit="1" customWidth="1"/>
    <col min="6942" max="6942" width="8.28515625" style="5" bestFit="1" customWidth="1"/>
    <col min="6943" max="7168" width="11.42578125" style="5"/>
    <col min="7169" max="7169" width="24.28515625" style="5" bestFit="1" customWidth="1"/>
    <col min="7170" max="7170" width="47" style="5" bestFit="1" customWidth="1"/>
    <col min="7171" max="7171" width="14.28515625" style="5" bestFit="1" customWidth="1"/>
    <col min="7172" max="7172" width="11.28515625" style="5" bestFit="1" customWidth="1"/>
    <col min="7173" max="7173" width="9.42578125" style="5" bestFit="1" customWidth="1"/>
    <col min="7174" max="7174" width="8.85546875" style="5" bestFit="1" customWidth="1"/>
    <col min="7175" max="7175" width="7.7109375" style="5" bestFit="1" customWidth="1"/>
    <col min="7176" max="7177" width="7" style="5" customWidth="1"/>
    <col min="7178" max="7178" width="6.28515625" style="5" customWidth="1"/>
    <col min="7179" max="7179" width="7.28515625" style="5" bestFit="1" customWidth="1"/>
    <col min="7180" max="7181" width="8.140625" style="5" bestFit="1" customWidth="1"/>
    <col min="7182" max="7182" width="9.42578125" style="5" bestFit="1" customWidth="1"/>
    <col min="7183" max="7184" width="8.7109375" style="5" bestFit="1" customWidth="1"/>
    <col min="7185" max="7185" width="9.42578125" style="5" bestFit="1" customWidth="1"/>
    <col min="7186" max="7186" width="6.85546875" style="5" bestFit="1" customWidth="1"/>
    <col min="7187" max="7187" width="8.85546875" style="5" bestFit="1" customWidth="1"/>
    <col min="7188" max="7188" width="7.7109375" style="5" bestFit="1" customWidth="1"/>
    <col min="7189" max="7189" width="6.28515625" style="5" bestFit="1" customWidth="1"/>
    <col min="7190" max="7190" width="6.42578125" style="5" bestFit="1" customWidth="1"/>
    <col min="7191" max="7192" width="6.28515625" style="5" customWidth="1"/>
    <col min="7193" max="7194" width="8.140625" style="5" bestFit="1" customWidth="1"/>
    <col min="7195" max="7195" width="9.42578125" style="5" bestFit="1" customWidth="1"/>
    <col min="7196" max="7197" width="8.7109375" style="5" bestFit="1" customWidth="1"/>
    <col min="7198" max="7198" width="8.28515625" style="5" bestFit="1" customWidth="1"/>
    <col min="7199" max="7424" width="11.42578125" style="5"/>
    <col min="7425" max="7425" width="24.28515625" style="5" bestFit="1" customWidth="1"/>
    <col min="7426" max="7426" width="47" style="5" bestFit="1" customWidth="1"/>
    <col min="7427" max="7427" width="14.28515625" style="5" bestFit="1" customWidth="1"/>
    <col min="7428" max="7428" width="11.28515625" style="5" bestFit="1" customWidth="1"/>
    <col min="7429" max="7429" width="9.42578125" style="5" bestFit="1" customWidth="1"/>
    <col min="7430" max="7430" width="8.85546875" style="5" bestFit="1" customWidth="1"/>
    <col min="7431" max="7431" width="7.7109375" style="5" bestFit="1" customWidth="1"/>
    <col min="7432" max="7433" width="7" style="5" customWidth="1"/>
    <col min="7434" max="7434" width="6.28515625" style="5" customWidth="1"/>
    <col min="7435" max="7435" width="7.28515625" style="5" bestFit="1" customWidth="1"/>
    <col min="7436" max="7437" width="8.140625" style="5" bestFit="1" customWidth="1"/>
    <col min="7438" max="7438" width="9.42578125" style="5" bestFit="1" customWidth="1"/>
    <col min="7439" max="7440" width="8.7109375" style="5" bestFit="1" customWidth="1"/>
    <col min="7441" max="7441" width="9.42578125" style="5" bestFit="1" customWidth="1"/>
    <col min="7442" max="7442" width="6.85546875" style="5" bestFit="1" customWidth="1"/>
    <col min="7443" max="7443" width="8.85546875" style="5" bestFit="1" customWidth="1"/>
    <col min="7444" max="7444" width="7.7109375" style="5" bestFit="1" customWidth="1"/>
    <col min="7445" max="7445" width="6.28515625" style="5" bestFit="1" customWidth="1"/>
    <col min="7446" max="7446" width="6.42578125" style="5" bestFit="1" customWidth="1"/>
    <col min="7447" max="7448" width="6.28515625" style="5" customWidth="1"/>
    <col min="7449" max="7450" width="8.140625" style="5" bestFit="1" customWidth="1"/>
    <col min="7451" max="7451" width="9.42578125" style="5" bestFit="1" customWidth="1"/>
    <col min="7452" max="7453" width="8.7109375" style="5" bestFit="1" customWidth="1"/>
    <col min="7454" max="7454" width="8.28515625" style="5" bestFit="1" customWidth="1"/>
    <col min="7455" max="7680" width="11.42578125" style="5"/>
    <col min="7681" max="7681" width="24.28515625" style="5" bestFit="1" customWidth="1"/>
    <col min="7682" max="7682" width="47" style="5" bestFit="1" customWidth="1"/>
    <col min="7683" max="7683" width="14.28515625" style="5" bestFit="1" customWidth="1"/>
    <col min="7684" max="7684" width="11.28515625" style="5" bestFit="1" customWidth="1"/>
    <col min="7685" max="7685" width="9.42578125" style="5" bestFit="1" customWidth="1"/>
    <col min="7686" max="7686" width="8.85546875" style="5" bestFit="1" customWidth="1"/>
    <col min="7687" max="7687" width="7.7109375" style="5" bestFit="1" customWidth="1"/>
    <col min="7688" max="7689" width="7" style="5" customWidth="1"/>
    <col min="7690" max="7690" width="6.28515625" style="5" customWidth="1"/>
    <col min="7691" max="7691" width="7.28515625" style="5" bestFit="1" customWidth="1"/>
    <col min="7692" max="7693" width="8.140625" style="5" bestFit="1" customWidth="1"/>
    <col min="7694" max="7694" width="9.42578125" style="5" bestFit="1" customWidth="1"/>
    <col min="7695" max="7696" width="8.7109375" style="5" bestFit="1" customWidth="1"/>
    <col min="7697" max="7697" width="9.42578125" style="5" bestFit="1" customWidth="1"/>
    <col min="7698" max="7698" width="6.85546875" style="5" bestFit="1" customWidth="1"/>
    <col min="7699" max="7699" width="8.85546875" style="5" bestFit="1" customWidth="1"/>
    <col min="7700" max="7700" width="7.7109375" style="5" bestFit="1" customWidth="1"/>
    <col min="7701" max="7701" width="6.28515625" style="5" bestFit="1" customWidth="1"/>
    <col min="7702" max="7702" width="6.42578125" style="5" bestFit="1" customWidth="1"/>
    <col min="7703" max="7704" width="6.28515625" style="5" customWidth="1"/>
    <col min="7705" max="7706" width="8.140625" style="5" bestFit="1" customWidth="1"/>
    <col min="7707" max="7707" width="9.42578125" style="5" bestFit="1" customWidth="1"/>
    <col min="7708" max="7709" width="8.7109375" style="5" bestFit="1" customWidth="1"/>
    <col min="7710" max="7710" width="8.28515625" style="5" bestFit="1" customWidth="1"/>
    <col min="7711" max="7936" width="11.42578125" style="5"/>
    <col min="7937" max="7937" width="24.28515625" style="5" bestFit="1" customWidth="1"/>
    <col min="7938" max="7938" width="47" style="5" bestFit="1" customWidth="1"/>
    <col min="7939" max="7939" width="14.28515625" style="5" bestFit="1" customWidth="1"/>
    <col min="7940" max="7940" width="11.28515625" style="5" bestFit="1" customWidth="1"/>
    <col min="7941" max="7941" width="9.42578125" style="5" bestFit="1" customWidth="1"/>
    <col min="7942" max="7942" width="8.85546875" style="5" bestFit="1" customWidth="1"/>
    <col min="7943" max="7943" width="7.7109375" style="5" bestFit="1" customWidth="1"/>
    <col min="7944" max="7945" width="7" style="5" customWidth="1"/>
    <col min="7946" max="7946" width="6.28515625" style="5" customWidth="1"/>
    <col min="7947" max="7947" width="7.28515625" style="5" bestFit="1" customWidth="1"/>
    <col min="7948" max="7949" width="8.140625" style="5" bestFit="1" customWidth="1"/>
    <col min="7950" max="7950" width="9.42578125" style="5" bestFit="1" customWidth="1"/>
    <col min="7951" max="7952" width="8.7109375" style="5" bestFit="1" customWidth="1"/>
    <col min="7953" max="7953" width="9.42578125" style="5" bestFit="1" customWidth="1"/>
    <col min="7954" max="7954" width="6.85546875" style="5" bestFit="1" customWidth="1"/>
    <col min="7955" max="7955" width="8.85546875" style="5" bestFit="1" customWidth="1"/>
    <col min="7956" max="7956" width="7.7109375" style="5" bestFit="1" customWidth="1"/>
    <col min="7957" max="7957" width="6.28515625" style="5" bestFit="1" customWidth="1"/>
    <col min="7958" max="7958" width="6.42578125" style="5" bestFit="1" customWidth="1"/>
    <col min="7959" max="7960" width="6.28515625" style="5" customWidth="1"/>
    <col min="7961" max="7962" width="8.140625" style="5" bestFit="1" customWidth="1"/>
    <col min="7963" max="7963" width="9.42578125" style="5" bestFit="1" customWidth="1"/>
    <col min="7964" max="7965" width="8.7109375" style="5" bestFit="1" customWidth="1"/>
    <col min="7966" max="7966" width="8.28515625" style="5" bestFit="1" customWidth="1"/>
    <col min="7967" max="8192" width="11.42578125" style="5"/>
    <col min="8193" max="8193" width="24.28515625" style="5" bestFit="1" customWidth="1"/>
    <col min="8194" max="8194" width="47" style="5" bestFit="1" customWidth="1"/>
    <col min="8195" max="8195" width="14.28515625" style="5" bestFit="1" customWidth="1"/>
    <col min="8196" max="8196" width="11.28515625" style="5" bestFit="1" customWidth="1"/>
    <col min="8197" max="8197" width="9.42578125" style="5" bestFit="1" customWidth="1"/>
    <col min="8198" max="8198" width="8.85546875" style="5" bestFit="1" customWidth="1"/>
    <col min="8199" max="8199" width="7.7109375" style="5" bestFit="1" customWidth="1"/>
    <col min="8200" max="8201" width="7" style="5" customWidth="1"/>
    <col min="8202" max="8202" width="6.28515625" style="5" customWidth="1"/>
    <col min="8203" max="8203" width="7.28515625" style="5" bestFit="1" customWidth="1"/>
    <col min="8204" max="8205" width="8.140625" style="5" bestFit="1" customWidth="1"/>
    <col min="8206" max="8206" width="9.42578125" style="5" bestFit="1" customWidth="1"/>
    <col min="8207" max="8208" width="8.7109375" style="5" bestFit="1" customWidth="1"/>
    <col min="8209" max="8209" width="9.42578125" style="5" bestFit="1" customWidth="1"/>
    <col min="8210" max="8210" width="6.85546875" style="5" bestFit="1" customWidth="1"/>
    <col min="8211" max="8211" width="8.85546875" style="5" bestFit="1" customWidth="1"/>
    <col min="8212" max="8212" width="7.7109375" style="5" bestFit="1" customWidth="1"/>
    <col min="8213" max="8213" width="6.28515625" style="5" bestFit="1" customWidth="1"/>
    <col min="8214" max="8214" width="6.42578125" style="5" bestFit="1" customWidth="1"/>
    <col min="8215" max="8216" width="6.28515625" style="5" customWidth="1"/>
    <col min="8217" max="8218" width="8.140625" style="5" bestFit="1" customWidth="1"/>
    <col min="8219" max="8219" width="9.42578125" style="5" bestFit="1" customWidth="1"/>
    <col min="8220" max="8221" width="8.7109375" style="5" bestFit="1" customWidth="1"/>
    <col min="8222" max="8222" width="8.28515625" style="5" bestFit="1" customWidth="1"/>
    <col min="8223" max="8448" width="11.42578125" style="5"/>
    <col min="8449" max="8449" width="24.28515625" style="5" bestFit="1" customWidth="1"/>
    <col min="8450" max="8450" width="47" style="5" bestFit="1" customWidth="1"/>
    <col min="8451" max="8451" width="14.28515625" style="5" bestFit="1" customWidth="1"/>
    <col min="8452" max="8452" width="11.28515625" style="5" bestFit="1" customWidth="1"/>
    <col min="8453" max="8453" width="9.42578125" style="5" bestFit="1" customWidth="1"/>
    <col min="8454" max="8454" width="8.85546875" style="5" bestFit="1" customWidth="1"/>
    <col min="8455" max="8455" width="7.7109375" style="5" bestFit="1" customWidth="1"/>
    <col min="8456" max="8457" width="7" style="5" customWidth="1"/>
    <col min="8458" max="8458" width="6.28515625" style="5" customWidth="1"/>
    <col min="8459" max="8459" width="7.28515625" style="5" bestFit="1" customWidth="1"/>
    <col min="8460" max="8461" width="8.140625" style="5" bestFit="1" customWidth="1"/>
    <col min="8462" max="8462" width="9.42578125" style="5" bestFit="1" customWidth="1"/>
    <col min="8463" max="8464" width="8.7109375" style="5" bestFit="1" customWidth="1"/>
    <col min="8465" max="8465" width="9.42578125" style="5" bestFit="1" customWidth="1"/>
    <col min="8466" max="8466" width="6.85546875" style="5" bestFit="1" customWidth="1"/>
    <col min="8467" max="8467" width="8.85546875" style="5" bestFit="1" customWidth="1"/>
    <col min="8468" max="8468" width="7.7109375" style="5" bestFit="1" customWidth="1"/>
    <col min="8469" max="8469" width="6.28515625" style="5" bestFit="1" customWidth="1"/>
    <col min="8470" max="8470" width="6.42578125" style="5" bestFit="1" customWidth="1"/>
    <col min="8471" max="8472" width="6.28515625" style="5" customWidth="1"/>
    <col min="8473" max="8474" width="8.140625" style="5" bestFit="1" customWidth="1"/>
    <col min="8475" max="8475" width="9.42578125" style="5" bestFit="1" customWidth="1"/>
    <col min="8476" max="8477" width="8.7109375" style="5" bestFit="1" customWidth="1"/>
    <col min="8478" max="8478" width="8.28515625" style="5" bestFit="1" customWidth="1"/>
    <col min="8479" max="8704" width="11.42578125" style="5"/>
    <col min="8705" max="8705" width="24.28515625" style="5" bestFit="1" customWidth="1"/>
    <col min="8706" max="8706" width="47" style="5" bestFit="1" customWidth="1"/>
    <col min="8707" max="8707" width="14.28515625" style="5" bestFit="1" customWidth="1"/>
    <col min="8708" max="8708" width="11.28515625" style="5" bestFit="1" customWidth="1"/>
    <col min="8709" max="8709" width="9.42578125" style="5" bestFit="1" customWidth="1"/>
    <col min="8710" max="8710" width="8.85546875" style="5" bestFit="1" customWidth="1"/>
    <col min="8711" max="8711" width="7.7109375" style="5" bestFit="1" customWidth="1"/>
    <col min="8712" max="8713" width="7" style="5" customWidth="1"/>
    <col min="8714" max="8714" width="6.28515625" style="5" customWidth="1"/>
    <col min="8715" max="8715" width="7.28515625" style="5" bestFit="1" customWidth="1"/>
    <col min="8716" max="8717" width="8.140625" style="5" bestFit="1" customWidth="1"/>
    <col min="8718" max="8718" width="9.42578125" style="5" bestFit="1" customWidth="1"/>
    <col min="8719" max="8720" width="8.7109375" style="5" bestFit="1" customWidth="1"/>
    <col min="8721" max="8721" width="9.42578125" style="5" bestFit="1" customWidth="1"/>
    <col min="8722" max="8722" width="6.85546875" style="5" bestFit="1" customWidth="1"/>
    <col min="8723" max="8723" width="8.85546875" style="5" bestFit="1" customWidth="1"/>
    <col min="8724" max="8724" width="7.7109375" style="5" bestFit="1" customWidth="1"/>
    <col min="8725" max="8725" width="6.28515625" style="5" bestFit="1" customWidth="1"/>
    <col min="8726" max="8726" width="6.42578125" style="5" bestFit="1" customWidth="1"/>
    <col min="8727" max="8728" width="6.28515625" style="5" customWidth="1"/>
    <col min="8729" max="8730" width="8.140625" style="5" bestFit="1" customWidth="1"/>
    <col min="8731" max="8731" width="9.42578125" style="5" bestFit="1" customWidth="1"/>
    <col min="8732" max="8733" width="8.7109375" style="5" bestFit="1" customWidth="1"/>
    <col min="8734" max="8734" width="8.28515625" style="5" bestFit="1" customWidth="1"/>
    <col min="8735" max="8960" width="11.42578125" style="5"/>
    <col min="8961" max="8961" width="24.28515625" style="5" bestFit="1" customWidth="1"/>
    <col min="8962" max="8962" width="47" style="5" bestFit="1" customWidth="1"/>
    <col min="8963" max="8963" width="14.28515625" style="5" bestFit="1" customWidth="1"/>
    <col min="8964" max="8964" width="11.28515625" style="5" bestFit="1" customWidth="1"/>
    <col min="8965" max="8965" width="9.42578125" style="5" bestFit="1" customWidth="1"/>
    <col min="8966" max="8966" width="8.85546875" style="5" bestFit="1" customWidth="1"/>
    <col min="8967" max="8967" width="7.7109375" style="5" bestFit="1" customWidth="1"/>
    <col min="8968" max="8969" width="7" style="5" customWidth="1"/>
    <col min="8970" max="8970" width="6.28515625" style="5" customWidth="1"/>
    <col min="8971" max="8971" width="7.28515625" style="5" bestFit="1" customWidth="1"/>
    <col min="8972" max="8973" width="8.140625" style="5" bestFit="1" customWidth="1"/>
    <col min="8974" max="8974" width="9.42578125" style="5" bestFit="1" customWidth="1"/>
    <col min="8975" max="8976" width="8.7109375" style="5" bestFit="1" customWidth="1"/>
    <col min="8977" max="8977" width="9.42578125" style="5" bestFit="1" customWidth="1"/>
    <col min="8978" max="8978" width="6.85546875" style="5" bestFit="1" customWidth="1"/>
    <col min="8979" max="8979" width="8.85546875" style="5" bestFit="1" customWidth="1"/>
    <col min="8980" max="8980" width="7.7109375" style="5" bestFit="1" customWidth="1"/>
    <col min="8981" max="8981" width="6.28515625" style="5" bestFit="1" customWidth="1"/>
    <col min="8982" max="8982" width="6.42578125" style="5" bestFit="1" customWidth="1"/>
    <col min="8983" max="8984" width="6.28515625" style="5" customWidth="1"/>
    <col min="8985" max="8986" width="8.140625" style="5" bestFit="1" customWidth="1"/>
    <col min="8987" max="8987" width="9.42578125" style="5" bestFit="1" customWidth="1"/>
    <col min="8988" max="8989" width="8.7109375" style="5" bestFit="1" customWidth="1"/>
    <col min="8990" max="8990" width="8.28515625" style="5" bestFit="1" customWidth="1"/>
    <col min="8991" max="9216" width="11.42578125" style="5"/>
    <col min="9217" max="9217" width="24.28515625" style="5" bestFit="1" customWidth="1"/>
    <col min="9218" max="9218" width="47" style="5" bestFit="1" customWidth="1"/>
    <col min="9219" max="9219" width="14.28515625" style="5" bestFit="1" customWidth="1"/>
    <col min="9220" max="9220" width="11.28515625" style="5" bestFit="1" customWidth="1"/>
    <col min="9221" max="9221" width="9.42578125" style="5" bestFit="1" customWidth="1"/>
    <col min="9222" max="9222" width="8.85546875" style="5" bestFit="1" customWidth="1"/>
    <col min="9223" max="9223" width="7.7109375" style="5" bestFit="1" customWidth="1"/>
    <col min="9224" max="9225" width="7" style="5" customWidth="1"/>
    <col min="9226" max="9226" width="6.28515625" style="5" customWidth="1"/>
    <col min="9227" max="9227" width="7.28515625" style="5" bestFit="1" customWidth="1"/>
    <col min="9228" max="9229" width="8.140625" style="5" bestFit="1" customWidth="1"/>
    <col min="9230" max="9230" width="9.42578125" style="5" bestFit="1" customWidth="1"/>
    <col min="9231" max="9232" width="8.7109375" style="5" bestFit="1" customWidth="1"/>
    <col min="9233" max="9233" width="9.42578125" style="5" bestFit="1" customWidth="1"/>
    <col min="9234" max="9234" width="6.85546875" style="5" bestFit="1" customWidth="1"/>
    <col min="9235" max="9235" width="8.85546875" style="5" bestFit="1" customWidth="1"/>
    <col min="9236" max="9236" width="7.7109375" style="5" bestFit="1" customWidth="1"/>
    <col min="9237" max="9237" width="6.28515625" style="5" bestFit="1" customWidth="1"/>
    <col min="9238" max="9238" width="6.42578125" style="5" bestFit="1" customWidth="1"/>
    <col min="9239" max="9240" width="6.28515625" style="5" customWidth="1"/>
    <col min="9241" max="9242" width="8.140625" style="5" bestFit="1" customWidth="1"/>
    <col min="9243" max="9243" width="9.42578125" style="5" bestFit="1" customWidth="1"/>
    <col min="9244" max="9245" width="8.7109375" style="5" bestFit="1" customWidth="1"/>
    <col min="9246" max="9246" width="8.28515625" style="5" bestFit="1" customWidth="1"/>
    <col min="9247" max="9472" width="11.42578125" style="5"/>
    <col min="9473" max="9473" width="24.28515625" style="5" bestFit="1" customWidth="1"/>
    <col min="9474" max="9474" width="47" style="5" bestFit="1" customWidth="1"/>
    <col min="9475" max="9475" width="14.28515625" style="5" bestFit="1" customWidth="1"/>
    <col min="9476" max="9476" width="11.28515625" style="5" bestFit="1" customWidth="1"/>
    <col min="9477" max="9477" width="9.42578125" style="5" bestFit="1" customWidth="1"/>
    <col min="9478" max="9478" width="8.85546875" style="5" bestFit="1" customWidth="1"/>
    <col min="9479" max="9479" width="7.7109375" style="5" bestFit="1" customWidth="1"/>
    <col min="9480" max="9481" width="7" style="5" customWidth="1"/>
    <col min="9482" max="9482" width="6.28515625" style="5" customWidth="1"/>
    <col min="9483" max="9483" width="7.28515625" style="5" bestFit="1" customWidth="1"/>
    <col min="9484" max="9485" width="8.140625" style="5" bestFit="1" customWidth="1"/>
    <col min="9486" max="9486" width="9.42578125" style="5" bestFit="1" customWidth="1"/>
    <col min="9487" max="9488" width="8.7109375" style="5" bestFit="1" customWidth="1"/>
    <col min="9489" max="9489" width="9.42578125" style="5" bestFit="1" customWidth="1"/>
    <col min="9490" max="9490" width="6.85546875" style="5" bestFit="1" customWidth="1"/>
    <col min="9491" max="9491" width="8.85546875" style="5" bestFit="1" customWidth="1"/>
    <col min="9492" max="9492" width="7.7109375" style="5" bestFit="1" customWidth="1"/>
    <col min="9493" max="9493" width="6.28515625" style="5" bestFit="1" customWidth="1"/>
    <col min="9494" max="9494" width="6.42578125" style="5" bestFit="1" customWidth="1"/>
    <col min="9495" max="9496" width="6.28515625" style="5" customWidth="1"/>
    <col min="9497" max="9498" width="8.140625" style="5" bestFit="1" customWidth="1"/>
    <col min="9499" max="9499" width="9.42578125" style="5" bestFit="1" customWidth="1"/>
    <col min="9500" max="9501" width="8.7109375" style="5" bestFit="1" customWidth="1"/>
    <col min="9502" max="9502" width="8.28515625" style="5" bestFit="1" customWidth="1"/>
    <col min="9503" max="9728" width="11.42578125" style="5"/>
    <col min="9729" max="9729" width="24.28515625" style="5" bestFit="1" customWidth="1"/>
    <col min="9730" max="9730" width="47" style="5" bestFit="1" customWidth="1"/>
    <col min="9731" max="9731" width="14.28515625" style="5" bestFit="1" customWidth="1"/>
    <col min="9732" max="9732" width="11.28515625" style="5" bestFit="1" customWidth="1"/>
    <col min="9733" max="9733" width="9.42578125" style="5" bestFit="1" customWidth="1"/>
    <col min="9734" max="9734" width="8.85546875" style="5" bestFit="1" customWidth="1"/>
    <col min="9735" max="9735" width="7.7109375" style="5" bestFit="1" customWidth="1"/>
    <col min="9736" max="9737" width="7" style="5" customWidth="1"/>
    <col min="9738" max="9738" width="6.28515625" style="5" customWidth="1"/>
    <col min="9739" max="9739" width="7.28515625" style="5" bestFit="1" customWidth="1"/>
    <col min="9740" max="9741" width="8.140625" style="5" bestFit="1" customWidth="1"/>
    <col min="9742" max="9742" width="9.42578125" style="5" bestFit="1" customWidth="1"/>
    <col min="9743" max="9744" width="8.7109375" style="5" bestFit="1" customWidth="1"/>
    <col min="9745" max="9745" width="9.42578125" style="5" bestFit="1" customWidth="1"/>
    <col min="9746" max="9746" width="6.85546875" style="5" bestFit="1" customWidth="1"/>
    <col min="9747" max="9747" width="8.85546875" style="5" bestFit="1" customWidth="1"/>
    <col min="9748" max="9748" width="7.7109375" style="5" bestFit="1" customWidth="1"/>
    <col min="9749" max="9749" width="6.28515625" style="5" bestFit="1" customWidth="1"/>
    <col min="9750" max="9750" width="6.42578125" style="5" bestFit="1" customWidth="1"/>
    <col min="9751" max="9752" width="6.28515625" style="5" customWidth="1"/>
    <col min="9753" max="9754" width="8.140625" style="5" bestFit="1" customWidth="1"/>
    <col min="9755" max="9755" width="9.42578125" style="5" bestFit="1" customWidth="1"/>
    <col min="9756" max="9757" width="8.7109375" style="5" bestFit="1" customWidth="1"/>
    <col min="9758" max="9758" width="8.28515625" style="5" bestFit="1" customWidth="1"/>
    <col min="9759" max="9984" width="11.42578125" style="5"/>
    <col min="9985" max="9985" width="24.28515625" style="5" bestFit="1" customWidth="1"/>
    <col min="9986" max="9986" width="47" style="5" bestFit="1" customWidth="1"/>
    <col min="9987" max="9987" width="14.28515625" style="5" bestFit="1" customWidth="1"/>
    <col min="9988" max="9988" width="11.28515625" style="5" bestFit="1" customWidth="1"/>
    <col min="9989" max="9989" width="9.42578125" style="5" bestFit="1" customWidth="1"/>
    <col min="9990" max="9990" width="8.85546875" style="5" bestFit="1" customWidth="1"/>
    <col min="9991" max="9991" width="7.7109375" style="5" bestFit="1" customWidth="1"/>
    <col min="9992" max="9993" width="7" style="5" customWidth="1"/>
    <col min="9994" max="9994" width="6.28515625" style="5" customWidth="1"/>
    <col min="9995" max="9995" width="7.28515625" style="5" bestFit="1" customWidth="1"/>
    <col min="9996" max="9997" width="8.140625" style="5" bestFit="1" customWidth="1"/>
    <col min="9998" max="9998" width="9.42578125" style="5" bestFit="1" customWidth="1"/>
    <col min="9999" max="10000" width="8.7109375" style="5" bestFit="1" customWidth="1"/>
    <col min="10001" max="10001" width="9.42578125" style="5" bestFit="1" customWidth="1"/>
    <col min="10002" max="10002" width="6.85546875" style="5" bestFit="1" customWidth="1"/>
    <col min="10003" max="10003" width="8.85546875" style="5" bestFit="1" customWidth="1"/>
    <col min="10004" max="10004" width="7.7109375" style="5" bestFit="1" customWidth="1"/>
    <col min="10005" max="10005" width="6.28515625" style="5" bestFit="1" customWidth="1"/>
    <col min="10006" max="10006" width="6.42578125" style="5" bestFit="1" customWidth="1"/>
    <col min="10007" max="10008" width="6.28515625" style="5" customWidth="1"/>
    <col min="10009" max="10010" width="8.140625" style="5" bestFit="1" customWidth="1"/>
    <col min="10011" max="10011" width="9.42578125" style="5" bestFit="1" customWidth="1"/>
    <col min="10012" max="10013" width="8.7109375" style="5" bestFit="1" customWidth="1"/>
    <col min="10014" max="10014" width="8.28515625" style="5" bestFit="1" customWidth="1"/>
    <col min="10015" max="10240" width="11.42578125" style="5"/>
    <col min="10241" max="10241" width="24.28515625" style="5" bestFit="1" customWidth="1"/>
    <col min="10242" max="10242" width="47" style="5" bestFit="1" customWidth="1"/>
    <col min="10243" max="10243" width="14.28515625" style="5" bestFit="1" customWidth="1"/>
    <col min="10244" max="10244" width="11.28515625" style="5" bestFit="1" customWidth="1"/>
    <col min="10245" max="10245" width="9.42578125" style="5" bestFit="1" customWidth="1"/>
    <col min="10246" max="10246" width="8.85546875" style="5" bestFit="1" customWidth="1"/>
    <col min="10247" max="10247" width="7.7109375" style="5" bestFit="1" customWidth="1"/>
    <col min="10248" max="10249" width="7" style="5" customWidth="1"/>
    <col min="10250" max="10250" width="6.28515625" style="5" customWidth="1"/>
    <col min="10251" max="10251" width="7.28515625" style="5" bestFit="1" customWidth="1"/>
    <col min="10252" max="10253" width="8.140625" style="5" bestFit="1" customWidth="1"/>
    <col min="10254" max="10254" width="9.42578125" style="5" bestFit="1" customWidth="1"/>
    <col min="10255" max="10256" width="8.7109375" style="5" bestFit="1" customWidth="1"/>
    <col min="10257" max="10257" width="9.42578125" style="5" bestFit="1" customWidth="1"/>
    <col min="10258" max="10258" width="6.85546875" style="5" bestFit="1" customWidth="1"/>
    <col min="10259" max="10259" width="8.85546875" style="5" bestFit="1" customWidth="1"/>
    <col min="10260" max="10260" width="7.7109375" style="5" bestFit="1" customWidth="1"/>
    <col min="10261" max="10261" width="6.28515625" style="5" bestFit="1" customWidth="1"/>
    <col min="10262" max="10262" width="6.42578125" style="5" bestFit="1" customWidth="1"/>
    <col min="10263" max="10264" width="6.28515625" style="5" customWidth="1"/>
    <col min="10265" max="10266" width="8.140625" style="5" bestFit="1" customWidth="1"/>
    <col min="10267" max="10267" width="9.42578125" style="5" bestFit="1" customWidth="1"/>
    <col min="10268" max="10269" width="8.7109375" style="5" bestFit="1" customWidth="1"/>
    <col min="10270" max="10270" width="8.28515625" style="5" bestFit="1" customWidth="1"/>
    <col min="10271" max="10496" width="11.42578125" style="5"/>
    <col min="10497" max="10497" width="24.28515625" style="5" bestFit="1" customWidth="1"/>
    <col min="10498" max="10498" width="47" style="5" bestFit="1" customWidth="1"/>
    <col min="10499" max="10499" width="14.28515625" style="5" bestFit="1" customWidth="1"/>
    <col min="10500" max="10500" width="11.28515625" style="5" bestFit="1" customWidth="1"/>
    <col min="10501" max="10501" width="9.42578125" style="5" bestFit="1" customWidth="1"/>
    <col min="10502" max="10502" width="8.85546875" style="5" bestFit="1" customWidth="1"/>
    <col min="10503" max="10503" width="7.7109375" style="5" bestFit="1" customWidth="1"/>
    <col min="10504" max="10505" width="7" style="5" customWidth="1"/>
    <col min="10506" max="10506" width="6.28515625" style="5" customWidth="1"/>
    <col min="10507" max="10507" width="7.28515625" style="5" bestFit="1" customWidth="1"/>
    <col min="10508" max="10509" width="8.140625" style="5" bestFit="1" customWidth="1"/>
    <col min="10510" max="10510" width="9.42578125" style="5" bestFit="1" customWidth="1"/>
    <col min="10511" max="10512" width="8.7109375" style="5" bestFit="1" customWidth="1"/>
    <col min="10513" max="10513" width="9.42578125" style="5" bestFit="1" customWidth="1"/>
    <col min="10514" max="10514" width="6.85546875" style="5" bestFit="1" customWidth="1"/>
    <col min="10515" max="10515" width="8.85546875" style="5" bestFit="1" customWidth="1"/>
    <col min="10516" max="10516" width="7.7109375" style="5" bestFit="1" customWidth="1"/>
    <col min="10517" max="10517" width="6.28515625" style="5" bestFit="1" customWidth="1"/>
    <col min="10518" max="10518" width="6.42578125" style="5" bestFit="1" customWidth="1"/>
    <col min="10519" max="10520" width="6.28515625" style="5" customWidth="1"/>
    <col min="10521" max="10522" width="8.140625" style="5" bestFit="1" customWidth="1"/>
    <col min="10523" max="10523" width="9.42578125" style="5" bestFit="1" customWidth="1"/>
    <col min="10524" max="10525" width="8.7109375" style="5" bestFit="1" customWidth="1"/>
    <col min="10526" max="10526" width="8.28515625" style="5" bestFit="1" customWidth="1"/>
    <col min="10527" max="10752" width="11.42578125" style="5"/>
    <col min="10753" max="10753" width="24.28515625" style="5" bestFit="1" customWidth="1"/>
    <col min="10754" max="10754" width="47" style="5" bestFit="1" customWidth="1"/>
    <col min="10755" max="10755" width="14.28515625" style="5" bestFit="1" customWidth="1"/>
    <col min="10756" max="10756" width="11.28515625" style="5" bestFit="1" customWidth="1"/>
    <col min="10757" max="10757" width="9.42578125" style="5" bestFit="1" customWidth="1"/>
    <col min="10758" max="10758" width="8.85546875" style="5" bestFit="1" customWidth="1"/>
    <col min="10759" max="10759" width="7.7109375" style="5" bestFit="1" customWidth="1"/>
    <col min="10760" max="10761" width="7" style="5" customWidth="1"/>
    <col min="10762" max="10762" width="6.28515625" style="5" customWidth="1"/>
    <col min="10763" max="10763" width="7.28515625" style="5" bestFit="1" customWidth="1"/>
    <col min="10764" max="10765" width="8.140625" style="5" bestFit="1" customWidth="1"/>
    <col min="10766" max="10766" width="9.42578125" style="5" bestFit="1" customWidth="1"/>
    <col min="10767" max="10768" width="8.7109375" style="5" bestFit="1" customWidth="1"/>
    <col min="10769" max="10769" width="9.42578125" style="5" bestFit="1" customWidth="1"/>
    <col min="10770" max="10770" width="6.85546875" style="5" bestFit="1" customWidth="1"/>
    <col min="10771" max="10771" width="8.85546875" style="5" bestFit="1" customWidth="1"/>
    <col min="10772" max="10772" width="7.7109375" style="5" bestFit="1" customWidth="1"/>
    <col min="10773" max="10773" width="6.28515625" style="5" bestFit="1" customWidth="1"/>
    <col min="10774" max="10774" width="6.42578125" style="5" bestFit="1" customWidth="1"/>
    <col min="10775" max="10776" width="6.28515625" style="5" customWidth="1"/>
    <col min="10777" max="10778" width="8.140625" style="5" bestFit="1" customWidth="1"/>
    <col min="10779" max="10779" width="9.42578125" style="5" bestFit="1" customWidth="1"/>
    <col min="10780" max="10781" width="8.7109375" style="5" bestFit="1" customWidth="1"/>
    <col min="10782" max="10782" width="8.28515625" style="5" bestFit="1" customWidth="1"/>
    <col min="10783" max="11008" width="11.42578125" style="5"/>
    <col min="11009" max="11009" width="24.28515625" style="5" bestFit="1" customWidth="1"/>
    <col min="11010" max="11010" width="47" style="5" bestFit="1" customWidth="1"/>
    <col min="11011" max="11011" width="14.28515625" style="5" bestFit="1" customWidth="1"/>
    <col min="11012" max="11012" width="11.28515625" style="5" bestFit="1" customWidth="1"/>
    <col min="11013" max="11013" width="9.42578125" style="5" bestFit="1" customWidth="1"/>
    <col min="11014" max="11014" width="8.85546875" style="5" bestFit="1" customWidth="1"/>
    <col min="11015" max="11015" width="7.7109375" style="5" bestFit="1" customWidth="1"/>
    <col min="11016" max="11017" width="7" style="5" customWidth="1"/>
    <col min="11018" max="11018" width="6.28515625" style="5" customWidth="1"/>
    <col min="11019" max="11019" width="7.28515625" style="5" bestFit="1" customWidth="1"/>
    <col min="11020" max="11021" width="8.140625" style="5" bestFit="1" customWidth="1"/>
    <col min="11022" max="11022" width="9.42578125" style="5" bestFit="1" customWidth="1"/>
    <col min="11023" max="11024" width="8.7109375" style="5" bestFit="1" customWidth="1"/>
    <col min="11025" max="11025" width="9.42578125" style="5" bestFit="1" customWidth="1"/>
    <col min="11026" max="11026" width="6.85546875" style="5" bestFit="1" customWidth="1"/>
    <col min="11027" max="11027" width="8.85546875" style="5" bestFit="1" customWidth="1"/>
    <col min="11028" max="11028" width="7.7109375" style="5" bestFit="1" customWidth="1"/>
    <col min="11029" max="11029" width="6.28515625" style="5" bestFit="1" customWidth="1"/>
    <col min="11030" max="11030" width="6.42578125" style="5" bestFit="1" customWidth="1"/>
    <col min="11031" max="11032" width="6.28515625" style="5" customWidth="1"/>
    <col min="11033" max="11034" width="8.140625" style="5" bestFit="1" customWidth="1"/>
    <col min="11035" max="11035" width="9.42578125" style="5" bestFit="1" customWidth="1"/>
    <col min="11036" max="11037" width="8.7109375" style="5" bestFit="1" customWidth="1"/>
    <col min="11038" max="11038" width="8.28515625" style="5" bestFit="1" customWidth="1"/>
    <col min="11039" max="11264" width="11.42578125" style="5"/>
    <col min="11265" max="11265" width="24.28515625" style="5" bestFit="1" customWidth="1"/>
    <col min="11266" max="11266" width="47" style="5" bestFit="1" customWidth="1"/>
    <col min="11267" max="11267" width="14.28515625" style="5" bestFit="1" customWidth="1"/>
    <col min="11268" max="11268" width="11.28515625" style="5" bestFit="1" customWidth="1"/>
    <col min="11269" max="11269" width="9.42578125" style="5" bestFit="1" customWidth="1"/>
    <col min="11270" max="11270" width="8.85546875" style="5" bestFit="1" customWidth="1"/>
    <col min="11271" max="11271" width="7.7109375" style="5" bestFit="1" customWidth="1"/>
    <col min="11272" max="11273" width="7" style="5" customWidth="1"/>
    <col min="11274" max="11274" width="6.28515625" style="5" customWidth="1"/>
    <col min="11275" max="11275" width="7.28515625" style="5" bestFit="1" customWidth="1"/>
    <col min="11276" max="11277" width="8.140625" style="5" bestFit="1" customWidth="1"/>
    <col min="11278" max="11278" width="9.42578125" style="5" bestFit="1" customWidth="1"/>
    <col min="11279" max="11280" width="8.7109375" style="5" bestFit="1" customWidth="1"/>
    <col min="11281" max="11281" width="9.42578125" style="5" bestFit="1" customWidth="1"/>
    <col min="11282" max="11282" width="6.85546875" style="5" bestFit="1" customWidth="1"/>
    <col min="11283" max="11283" width="8.85546875" style="5" bestFit="1" customWidth="1"/>
    <col min="11284" max="11284" width="7.7109375" style="5" bestFit="1" customWidth="1"/>
    <col min="11285" max="11285" width="6.28515625" style="5" bestFit="1" customWidth="1"/>
    <col min="11286" max="11286" width="6.42578125" style="5" bestFit="1" customWidth="1"/>
    <col min="11287" max="11288" width="6.28515625" style="5" customWidth="1"/>
    <col min="11289" max="11290" width="8.140625" style="5" bestFit="1" customWidth="1"/>
    <col min="11291" max="11291" width="9.42578125" style="5" bestFit="1" customWidth="1"/>
    <col min="11292" max="11293" width="8.7109375" style="5" bestFit="1" customWidth="1"/>
    <col min="11294" max="11294" width="8.28515625" style="5" bestFit="1" customWidth="1"/>
    <col min="11295" max="11520" width="11.42578125" style="5"/>
    <col min="11521" max="11521" width="24.28515625" style="5" bestFit="1" customWidth="1"/>
    <col min="11522" max="11522" width="47" style="5" bestFit="1" customWidth="1"/>
    <col min="11523" max="11523" width="14.28515625" style="5" bestFit="1" customWidth="1"/>
    <col min="11524" max="11524" width="11.28515625" style="5" bestFit="1" customWidth="1"/>
    <col min="11525" max="11525" width="9.42578125" style="5" bestFit="1" customWidth="1"/>
    <col min="11526" max="11526" width="8.85546875" style="5" bestFit="1" customWidth="1"/>
    <col min="11527" max="11527" width="7.7109375" style="5" bestFit="1" customWidth="1"/>
    <col min="11528" max="11529" width="7" style="5" customWidth="1"/>
    <col min="11530" max="11530" width="6.28515625" style="5" customWidth="1"/>
    <col min="11531" max="11531" width="7.28515625" style="5" bestFit="1" customWidth="1"/>
    <col min="11532" max="11533" width="8.140625" style="5" bestFit="1" customWidth="1"/>
    <col min="11534" max="11534" width="9.42578125" style="5" bestFit="1" customWidth="1"/>
    <col min="11535" max="11536" width="8.7109375" style="5" bestFit="1" customWidth="1"/>
    <col min="11537" max="11537" width="9.42578125" style="5" bestFit="1" customWidth="1"/>
    <col min="11538" max="11538" width="6.85546875" style="5" bestFit="1" customWidth="1"/>
    <col min="11539" max="11539" width="8.85546875" style="5" bestFit="1" customWidth="1"/>
    <col min="11540" max="11540" width="7.7109375" style="5" bestFit="1" customWidth="1"/>
    <col min="11541" max="11541" width="6.28515625" style="5" bestFit="1" customWidth="1"/>
    <col min="11542" max="11542" width="6.42578125" style="5" bestFit="1" customWidth="1"/>
    <col min="11543" max="11544" width="6.28515625" style="5" customWidth="1"/>
    <col min="11545" max="11546" width="8.140625" style="5" bestFit="1" customWidth="1"/>
    <col min="11547" max="11547" width="9.42578125" style="5" bestFit="1" customWidth="1"/>
    <col min="11548" max="11549" width="8.7109375" style="5" bestFit="1" customWidth="1"/>
    <col min="11550" max="11550" width="8.28515625" style="5" bestFit="1" customWidth="1"/>
    <col min="11551" max="11776" width="11.42578125" style="5"/>
    <col min="11777" max="11777" width="24.28515625" style="5" bestFit="1" customWidth="1"/>
    <col min="11778" max="11778" width="47" style="5" bestFit="1" customWidth="1"/>
    <col min="11779" max="11779" width="14.28515625" style="5" bestFit="1" customWidth="1"/>
    <col min="11780" max="11780" width="11.28515625" style="5" bestFit="1" customWidth="1"/>
    <col min="11781" max="11781" width="9.42578125" style="5" bestFit="1" customWidth="1"/>
    <col min="11782" max="11782" width="8.85546875" style="5" bestFit="1" customWidth="1"/>
    <col min="11783" max="11783" width="7.7109375" style="5" bestFit="1" customWidth="1"/>
    <col min="11784" max="11785" width="7" style="5" customWidth="1"/>
    <col min="11786" max="11786" width="6.28515625" style="5" customWidth="1"/>
    <col min="11787" max="11787" width="7.28515625" style="5" bestFit="1" customWidth="1"/>
    <col min="11788" max="11789" width="8.140625" style="5" bestFit="1" customWidth="1"/>
    <col min="11790" max="11790" width="9.42578125" style="5" bestFit="1" customWidth="1"/>
    <col min="11791" max="11792" width="8.7109375" style="5" bestFit="1" customWidth="1"/>
    <col min="11793" max="11793" width="9.42578125" style="5" bestFit="1" customWidth="1"/>
    <col min="11794" max="11794" width="6.85546875" style="5" bestFit="1" customWidth="1"/>
    <col min="11795" max="11795" width="8.85546875" style="5" bestFit="1" customWidth="1"/>
    <col min="11796" max="11796" width="7.7109375" style="5" bestFit="1" customWidth="1"/>
    <col min="11797" max="11797" width="6.28515625" style="5" bestFit="1" customWidth="1"/>
    <col min="11798" max="11798" width="6.42578125" style="5" bestFit="1" customWidth="1"/>
    <col min="11799" max="11800" width="6.28515625" style="5" customWidth="1"/>
    <col min="11801" max="11802" width="8.140625" style="5" bestFit="1" customWidth="1"/>
    <col min="11803" max="11803" width="9.42578125" style="5" bestFit="1" customWidth="1"/>
    <col min="11804" max="11805" width="8.7109375" style="5" bestFit="1" customWidth="1"/>
    <col min="11806" max="11806" width="8.28515625" style="5" bestFit="1" customWidth="1"/>
    <col min="11807" max="12032" width="11.42578125" style="5"/>
    <col min="12033" max="12033" width="24.28515625" style="5" bestFit="1" customWidth="1"/>
    <col min="12034" max="12034" width="47" style="5" bestFit="1" customWidth="1"/>
    <col min="12035" max="12035" width="14.28515625" style="5" bestFit="1" customWidth="1"/>
    <col min="12036" max="12036" width="11.28515625" style="5" bestFit="1" customWidth="1"/>
    <col min="12037" max="12037" width="9.42578125" style="5" bestFit="1" customWidth="1"/>
    <col min="12038" max="12038" width="8.85546875" style="5" bestFit="1" customWidth="1"/>
    <col min="12039" max="12039" width="7.7109375" style="5" bestFit="1" customWidth="1"/>
    <col min="12040" max="12041" width="7" style="5" customWidth="1"/>
    <col min="12042" max="12042" width="6.28515625" style="5" customWidth="1"/>
    <col min="12043" max="12043" width="7.28515625" style="5" bestFit="1" customWidth="1"/>
    <col min="12044" max="12045" width="8.140625" style="5" bestFit="1" customWidth="1"/>
    <col min="12046" max="12046" width="9.42578125" style="5" bestFit="1" customWidth="1"/>
    <col min="12047" max="12048" width="8.7109375" style="5" bestFit="1" customWidth="1"/>
    <col min="12049" max="12049" width="9.42578125" style="5" bestFit="1" customWidth="1"/>
    <col min="12050" max="12050" width="6.85546875" style="5" bestFit="1" customWidth="1"/>
    <col min="12051" max="12051" width="8.85546875" style="5" bestFit="1" customWidth="1"/>
    <col min="12052" max="12052" width="7.7109375" style="5" bestFit="1" customWidth="1"/>
    <col min="12053" max="12053" width="6.28515625" style="5" bestFit="1" customWidth="1"/>
    <col min="12054" max="12054" width="6.42578125" style="5" bestFit="1" customWidth="1"/>
    <col min="12055" max="12056" width="6.28515625" style="5" customWidth="1"/>
    <col min="12057" max="12058" width="8.140625" style="5" bestFit="1" customWidth="1"/>
    <col min="12059" max="12059" width="9.42578125" style="5" bestFit="1" customWidth="1"/>
    <col min="12060" max="12061" width="8.7109375" style="5" bestFit="1" customWidth="1"/>
    <col min="12062" max="12062" width="8.28515625" style="5" bestFit="1" customWidth="1"/>
    <col min="12063" max="12288" width="11.42578125" style="5"/>
    <col min="12289" max="12289" width="24.28515625" style="5" bestFit="1" customWidth="1"/>
    <col min="12290" max="12290" width="47" style="5" bestFit="1" customWidth="1"/>
    <col min="12291" max="12291" width="14.28515625" style="5" bestFit="1" customWidth="1"/>
    <col min="12292" max="12292" width="11.28515625" style="5" bestFit="1" customWidth="1"/>
    <col min="12293" max="12293" width="9.42578125" style="5" bestFit="1" customWidth="1"/>
    <col min="12294" max="12294" width="8.85546875" style="5" bestFit="1" customWidth="1"/>
    <col min="12295" max="12295" width="7.7109375" style="5" bestFit="1" customWidth="1"/>
    <col min="12296" max="12297" width="7" style="5" customWidth="1"/>
    <col min="12298" max="12298" width="6.28515625" style="5" customWidth="1"/>
    <col min="12299" max="12299" width="7.28515625" style="5" bestFit="1" customWidth="1"/>
    <col min="12300" max="12301" width="8.140625" style="5" bestFit="1" customWidth="1"/>
    <col min="12302" max="12302" width="9.42578125" style="5" bestFit="1" customWidth="1"/>
    <col min="12303" max="12304" width="8.7109375" style="5" bestFit="1" customWidth="1"/>
    <col min="12305" max="12305" width="9.42578125" style="5" bestFit="1" customWidth="1"/>
    <col min="12306" max="12306" width="6.85546875" style="5" bestFit="1" customWidth="1"/>
    <col min="12307" max="12307" width="8.85546875" style="5" bestFit="1" customWidth="1"/>
    <col min="12308" max="12308" width="7.7109375" style="5" bestFit="1" customWidth="1"/>
    <col min="12309" max="12309" width="6.28515625" style="5" bestFit="1" customWidth="1"/>
    <col min="12310" max="12310" width="6.42578125" style="5" bestFit="1" customWidth="1"/>
    <col min="12311" max="12312" width="6.28515625" style="5" customWidth="1"/>
    <col min="12313" max="12314" width="8.140625" style="5" bestFit="1" customWidth="1"/>
    <col min="12315" max="12315" width="9.42578125" style="5" bestFit="1" customWidth="1"/>
    <col min="12316" max="12317" width="8.7109375" style="5" bestFit="1" customWidth="1"/>
    <col min="12318" max="12318" width="8.28515625" style="5" bestFit="1" customWidth="1"/>
    <col min="12319" max="12544" width="11.42578125" style="5"/>
    <col min="12545" max="12545" width="24.28515625" style="5" bestFit="1" customWidth="1"/>
    <col min="12546" max="12546" width="47" style="5" bestFit="1" customWidth="1"/>
    <col min="12547" max="12547" width="14.28515625" style="5" bestFit="1" customWidth="1"/>
    <col min="12548" max="12548" width="11.28515625" style="5" bestFit="1" customWidth="1"/>
    <col min="12549" max="12549" width="9.42578125" style="5" bestFit="1" customWidth="1"/>
    <col min="12550" max="12550" width="8.85546875" style="5" bestFit="1" customWidth="1"/>
    <col min="12551" max="12551" width="7.7109375" style="5" bestFit="1" customWidth="1"/>
    <col min="12552" max="12553" width="7" style="5" customWidth="1"/>
    <col min="12554" max="12554" width="6.28515625" style="5" customWidth="1"/>
    <col min="12555" max="12555" width="7.28515625" style="5" bestFit="1" customWidth="1"/>
    <col min="12556" max="12557" width="8.140625" style="5" bestFit="1" customWidth="1"/>
    <col min="12558" max="12558" width="9.42578125" style="5" bestFit="1" customWidth="1"/>
    <col min="12559" max="12560" width="8.7109375" style="5" bestFit="1" customWidth="1"/>
    <col min="12561" max="12561" width="9.42578125" style="5" bestFit="1" customWidth="1"/>
    <col min="12562" max="12562" width="6.85546875" style="5" bestFit="1" customWidth="1"/>
    <col min="12563" max="12563" width="8.85546875" style="5" bestFit="1" customWidth="1"/>
    <col min="12564" max="12564" width="7.7109375" style="5" bestFit="1" customWidth="1"/>
    <col min="12565" max="12565" width="6.28515625" style="5" bestFit="1" customWidth="1"/>
    <col min="12566" max="12566" width="6.42578125" style="5" bestFit="1" customWidth="1"/>
    <col min="12567" max="12568" width="6.28515625" style="5" customWidth="1"/>
    <col min="12569" max="12570" width="8.140625" style="5" bestFit="1" customWidth="1"/>
    <col min="12571" max="12571" width="9.42578125" style="5" bestFit="1" customWidth="1"/>
    <col min="12572" max="12573" width="8.7109375" style="5" bestFit="1" customWidth="1"/>
    <col min="12574" max="12574" width="8.28515625" style="5" bestFit="1" customWidth="1"/>
    <col min="12575" max="12800" width="11.42578125" style="5"/>
    <col min="12801" max="12801" width="24.28515625" style="5" bestFit="1" customWidth="1"/>
    <col min="12802" max="12802" width="47" style="5" bestFit="1" customWidth="1"/>
    <col min="12803" max="12803" width="14.28515625" style="5" bestFit="1" customWidth="1"/>
    <col min="12804" max="12804" width="11.28515625" style="5" bestFit="1" customWidth="1"/>
    <col min="12805" max="12805" width="9.42578125" style="5" bestFit="1" customWidth="1"/>
    <col min="12806" max="12806" width="8.85546875" style="5" bestFit="1" customWidth="1"/>
    <col min="12807" max="12807" width="7.7109375" style="5" bestFit="1" customWidth="1"/>
    <col min="12808" max="12809" width="7" style="5" customWidth="1"/>
    <col min="12810" max="12810" width="6.28515625" style="5" customWidth="1"/>
    <col min="12811" max="12811" width="7.28515625" style="5" bestFit="1" customWidth="1"/>
    <col min="12812" max="12813" width="8.140625" style="5" bestFit="1" customWidth="1"/>
    <col min="12814" max="12814" width="9.42578125" style="5" bestFit="1" customWidth="1"/>
    <col min="12815" max="12816" width="8.7109375" style="5" bestFit="1" customWidth="1"/>
    <col min="12817" max="12817" width="9.42578125" style="5" bestFit="1" customWidth="1"/>
    <col min="12818" max="12818" width="6.85546875" style="5" bestFit="1" customWidth="1"/>
    <col min="12819" max="12819" width="8.85546875" style="5" bestFit="1" customWidth="1"/>
    <col min="12820" max="12820" width="7.7109375" style="5" bestFit="1" customWidth="1"/>
    <col min="12821" max="12821" width="6.28515625" style="5" bestFit="1" customWidth="1"/>
    <col min="12822" max="12822" width="6.42578125" style="5" bestFit="1" customWidth="1"/>
    <col min="12823" max="12824" width="6.28515625" style="5" customWidth="1"/>
    <col min="12825" max="12826" width="8.140625" style="5" bestFit="1" customWidth="1"/>
    <col min="12827" max="12827" width="9.42578125" style="5" bestFit="1" customWidth="1"/>
    <col min="12828" max="12829" width="8.7109375" style="5" bestFit="1" customWidth="1"/>
    <col min="12830" max="12830" width="8.28515625" style="5" bestFit="1" customWidth="1"/>
    <col min="12831" max="13056" width="11.42578125" style="5"/>
    <col min="13057" max="13057" width="24.28515625" style="5" bestFit="1" customWidth="1"/>
    <col min="13058" max="13058" width="47" style="5" bestFit="1" customWidth="1"/>
    <col min="13059" max="13059" width="14.28515625" style="5" bestFit="1" customWidth="1"/>
    <col min="13060" max="13060" width="11.28515625" style="5" bestFit="1" customWidth="1"/>
    <col min="13061" max="13061" width="9.42578125" style="5" bestFit="1" customWidth="1"/>
    <col min="13062" max="13062" width="8.85546875" style="5" bestFit="1" customWidth="1"/>
    <col min="13063" max="13063" width="7.7109375" style="5" bestFit="1" customWidth="1"/>
    <col min="13064" max="13065" width="7" style="5" customWidth="1"/>
    <col min="13066" max="13066" width="6.28515625" style="5" customWidth="1"/>
    <col min="13067" max="13067" width="7.28515625" style="5" bestFit="1" customWidth="1"/>
    <col min="13068" max="13069" width="8.140625" style="5" bestFit="1" customWidth="1"/>
    <col min="13070" max="13070" width="9.42578125" style="5" bestFit="1" customWidth="1"/>
    <col min="13071" max="13072" width="8.7109375" style="5" bestFit="1" customWidth="1"/>
    <col min="13073" max="13073" width="9.42578125" style="5" bestFit="1" customWidth="1"/>
    <col min="13074" max="13074" width="6.85546875" style="5" bestFit="1" customWidth="1"/>
    <col min="13075" max="13075" width="8.85546875" style="5" bestFit="1" customWidth="1"/>
    <col min="13076" max="13076" width="7.7109375" style="5" bestFit="1" customWidth="1"/>
    <col min="13077" max="13077" width="6.28515625" style="5" bestFit="1" customWidth="1"/>
    <col min="13078" max="13078" width="6.42578125" style="5" bestFit="1" customWidth="1"/>
    <col min="13079" max="13080" width="6.28515625" style="5" customWidth="1"/>
    <col min="13081" max="13082" width="8.140625" style="5" bestFit="1" customWidth="1"/>
    <col min="13083" max="13083" width="9.42578125" style="5" bestFit="1" customWidth="1"/>
    <col min="13084" max="13085" width="8.7109375" style="5" bestFit="1" customWidth="1"/>
    <col min="13086" max="13086" width="8.28515625" style="5" bestFit="1" customWidth="1"/>
    <col min="13087" max="13312" width="11.42578125" style="5"/>
    <col min="13313" max="13313" width="24.28515625" style="5" bestFit="1" customWidth="1"/>
    <col min="13314" max="13314" width="47" style="5" bestFit="1" customWidth="1"/>
    <col min="13315" max="13315" width="14.28515625" style="5" bestFit="1" customWidth="1"/>
    <col min="13316" max="13316" width="11.28515625" style="5" bestFit="1" customWidth="1"/>
    <col min="13317" max="13317" width="9.42578125" style="5" bestFit="1" customWidth="1"/>
    <col min="13318" max="13318" width="8.85546875" style="5" bestFit="1" customWidth="1"/>
    <col min="13319" max="13319" width="7.7109375" style="5" bestFit="1" customWidth="1"/>
    <col min="13320" max="13321" width="7" style="5" customWidth="1"/>
    <col min="13322" max="13322" width="6.28515625" style="5" customWidth="1"/>
    <col min="13323" max="13323" width="7.28515625" style="5" bestFit="1" customWidth="1"/>
    <col min="13324" max="13325" width="8.140625" style="5" bestFit="1" customWidth="1"/>
    <col min="13326" max="13326" width="9.42578125" style="5" bestFit="1" customWidth="1"/>
    <col min="13327" max="13328" width="8.7109375" style="5" bestFit="1" customWidth="1"/>
    <col min="13329" max="13329" width="9.42578125" style="5" bestFit="1" customWidth="1"/>
    <col min="13330" max="13330" width="6.85546875" style="5" bestFit="1" customWidth="1"/>
    <col min="13331" max="13331" width="8.85546875" style="5" bestFit="1" customWidth="1"/>
    <col min="13332" max="13332" width="7.7109375" style="5" bestFit="1" customWidth="1"/>
    <col min="13333" max="13333" width="6.28515625" style="5" bestFit="1" customWidth="1"/>
    <col min="13334" max="13334" width="6.42578125" style="5" bestFit="1" customWidth="1"/>
    <col min="13335" max="13336" width="6.28515625" style="5" customWidth="1"/>
    <col min="13337" max="13338" width="8.140625" style="5" bestFit="1" customWidth="1"/>
    <col min="13339" max="13339" width="9.42578125" style="5" bestFit="1" customWidth="1"/>
    <col min="13340" max="13341" width="8.7109375" style="5" bestFit="1" customWidth="1"/>
    <col min="13342" max="13342" width="8.28515625" style="5" bestFit="1" customWidth="1"/>
    <col min="13343" max="13568" width="11.42578125" style="5"/>
    <col min="13569" max="13569" width="24.28515625" style="5" bestFit="1" customWidth="1"/>
    <col min="13570" max="13570" width="47" style="5" bestFit="1" customWidth="1"/>
    <col min="13571" max="13571" width="14.28515625" style="5" bestFit="1" customWidth="1"/>
    <col min="13572" max="13572" width="11.28515625" style="5" bestFit="1" customWidth="1"/>
    <col min="13573" max="13573" width="9.42578125" style="5" bestFit="1" customWidth="1"/>
    <col min="13574" max="13574" width="8.85546875" style="5" bestFit="1" customWidth="1"/>
    <col min="13575" max="13575" width="7.7109375" style="5" bestFit="1" customWidth="1"/>
    <col min="13576" max="13577" width="7" style="5" customWidth="1"/>
    <col min="13578" max="13578" width="6.28515625" style="5" customWidth="1"/>
    <col min="13579" max="13579" width="7.28515625" style="5" bestFit="1" customWidth="1"/>
    <col min="13580" max="13581" width="8.140625" style="5" bestFit="1" customWidth="1"/>
    <col min="13582" max="13582" width="9.42578125" style="5" bestFit="1" customWidth="1"/>
    <col min="13583" max="13584" width="8.7109375" style="5" bestFit="1" customWidth="1"/>
    <col min="13585" max="13585" width="9.42578125" style="5" bestFit="1" customWidth="1"/>
    <col min="13586" max="13586" width="6.85546875" style="5" bestFit="1" customWidth="1"/>
    <col min="13587" max="13587" width="8.85546875" style="5" bestFit="1" customWidth="1"/>
    <col min="13588" max="13588" width="7.7109375" style="5" bestFit="1" customWidth="1"/>
    <col min="13589" max="13589" width="6.28515625" style="5" bestFit="1" customWidth="1"/>
    <col min="13590" max="13590" width="6.42578125" style="5" bestFit="1" customWidth="1"/>
    <col min="13591" max="13592" width="6.28515625" style="5" customWidth="1"/>
    <col min="13593" max="13594" width="8.140625" style="5" bestFit="1" customWidth="1"/>
    <col min="13595" max="13595" width="9.42578125" style="5" bestFit="1" customWidth="1"/>
    <col min="13596" max="13597" width="8.7109375" style="5" bestFit="1" customWidth="1"/>
    <col min="13598" max="13598" width="8.28515625" style="5" bestFit="1" customWidth="1"/>
    <col min="13599" max="13824" width="11.42578125" style="5"/>
    <col min="13825" max="13825" width="24.28515625" style="5" bestFit="1" customWidth="1"/>
    <col min="13826" max="13826" width="47" style="5" bestFit="1" customWidth="1"/>
    <col min="13827" max="13827" width="14.28515625" style="5" bestFit="1" customWidth="1"/>
    <col min="13828" max="13828" width="11.28515625" style="5" bestFit="1" customWidth="1"/>
    <col min="13829" max="13829" width="9.42578125" style="5" bestFit="1" customWidth="1"/>
    <col min="13830" max="13830" width="8.85546875" style="5" bestFit="1" customWidth="1"/>
    <col min="13831" max="13831" width="7.7109375" style="5" bestFit="1" customWidth="1"/>
    <col min="13832" max="13833" width="7" style="5" customWidth="1"/>
    <col min="13834" max="13834" width="6.28515625" style="5" customWidth="1"/>
    <col min="13835" max="13835" width="7.28515625" style="5" bestFit="1" customWidth="1"/>
    <col min="13836" max="13837" width="8.140625" style="5" bestFit="1" customWidth="1"/>
    <col min="13838" max="13838" width="9.42578125" style="5" bestFit="1" customWidth="1"/>
    <col min="13839" max="13840" width="8.7109375" style="5" bestFit="1" customWidth="1"/>
    <col min="13841" max="13841" width="9.42578125" style="5" bestFit="1" customWidth="1"/>
    <col min="13842" max="13842" width="6.85546875" style="5" bestFit="1" customWidth="1"/>
    <col min="13843" max="13843" width="8.85546875" style="5" bestFit="1" customWidth="1"/>
    <col min="13844" max="13844" width="7.7109375" style="5" bestFit="1" customWidth="1"/>
    <col min="13845" max="13845" width="6.28515625" style="5" bestFit="1" customWidth="1"/>
    <col min="13846" max="13846" width="6.42578125" style="5" bestFit="1" customWidth="1"/>
    <col min="13847" max="13848" width="6.28515625" style="5" customWidth="1"/>
    <col min="13849" max="13850" width="8.140625" style="5" bestFit="1" customWidth="1"/>
    <col min="13851" max="13851" width="9.42578125" style="5" bestFit="1" customWidth="1"/>
    <col min="13852" max="13853" width="8.7109375" style="5" bestFit="1" customWidth="1"/>
    <col min="13854" max="13854" width="8.28515625" style="5" bestFit="1" customWidth="1"/>
    <col min="13855" max="14080" width="11.42578125" style="5"/>
    <col min="14081" max="14081" width="24.28515625" style="5" bestFit="1" customWidth="1"/>
    <col min="14082" max="14082" width="47" style="5" bestFit="1" customWidth="1"/>
    <col min="14083" max="14083" width="14.28515625" style="5" bestFit="1" customWidth="1"/>
    <col min="14084" max="14084" width="11.28515625" style="5" bestFit="1" customWidth="1"/>
    <col min="14085" max="14085" width="9.42578125" style="5" bestFit="1" customWidth="1"/>
    <col min="14086" max="14086" width="8.85546875" style="5" bestFit="1" customWidth="1"/>
    <col min="14087" max="14087" width="7.7109375" style="5" bestFit="1" customWidth="1"/>
    <col min="14088" max="14089" width="7" style="5" customWidth="1"/>
    <col min="14090" max="14090" width="6.28515625" style="5" customWidth="1"/>
    <col min="14091" max="14091" width="7.28515625" style="5" bestFit="1" customWidth="1"/>
    <col min="14092" max="14093" width="8.140625" style="5" bestFit="1" customWidth="1"/>
    <col min="14094" max="14094" width="9.42578125" style="5" bestFit="1" customWidth="1"/>
    <col min="14095" max="14096" width="8.7109375" style="5" bestFit="1" customWidth="1"/>
    <col min="14097" max="14097" width="9.42578125" style="5" bestFit="1" customWidth="1"/>
    <col min="14098" max="14098" width="6.85546875" style="5" bestFit="1" customWidth="1"/>
    <col min="14099" max="14099" width="8.85546875" style="5" bestFit="1" customWidth="1"/>
    <col min="14100" max="14100" width="7.7109375" style="5" bestFit="1" customWidth="1"/>
    <col min="14101" max="14101" width="6.28515625" style="5" bestFit="1" customWidth="1"/>
    <col min="14102" max="14102" width="6.42578125" style="5" bestFit="1" customWidth="1"/>
    <col min="14103" max="14104" width="6.28515625" style="5" customWidth="1"/>
    <col min="14105" max="14106" width="8.140625" style="5" bestFit="1" customWidth="1"/>
    <col min="14107" max="14107" width="9.42578125" style="5" bestFit="1" customWidth="1"/>
    <col min="14108" max="14109" width="8.7109375" style="5" bestFit="1" customWidth="1"/>
    <col min="14110" max="14110" width="8.28515625" style="5" bestFit="1" customWidth="1"/>
    <col min="14111" max="14336" width="11.42578125" style="5"/>
    <col min="14337" max="14337" width="24.28515625" style="5" bestFit="1" customWidth="1"/>
    <col min="14338" max="14338" width="47" style="5" bestFit="1" customWidth="1"/>
    <col min="14339" max="14339" width="14.28515625" style="5" bestFit="1" customWidth="1"/>
    <col min="14340" max="14340" width="11.28515625" style="5" bestFit="1" customWidth="1"/>
    <col min="14341" max="14341" width="9.42578125" style="5" bestFit="1" customWidth="1"/>
    <col min="14342" max="14342" width="8.85546875" style="5" bestFit="1" customWidth="1"/>
    <col min="14343" max="14343" width="7.7109375" style="5" bestFit="1" customWidth="1"/>
    <col min="14344" max="14345" width="7" style="5" customWidth="1"/>
    <col min="14346" max="14346" width="6.28515625" style="5" customWidth="1"/>
    <col min="14347" max="14347" width="7.28515625" style="5" bestFit="1" customWidth="1"/>
    <col min="14348" max="14349" width="8.140625" style="5" bestFit="1" customWidth="1"/>
    <col min="14350" max="14350" width="9.42578125" style="5" bestFit="1" customWidth="1"/>
    <col min="14351" max="14352" width="8.7109375" style="5" bestFit="1" customWidth="1"/>
    <col min="14353" max="14353" width="9.42578125" style="5" bestFit="1" customWidth="1"/>
    <col min="14354" max="14354" width="6.85546875" style="5" bestFit="1" customWidth="1"/>
    <col min="14355" max="14355" width="8.85546875" style="5" bestFit="1" customWidth="1"/>
    <col min="14356" max="14356" width="7.7109375" style="5" bestFit="1" customWidth="1"/>
    <col min="14357" max="14357" width="6.28515625" style="5" bestFit="1" customWidth="1"/>
    <col min="14358" max="14358" width="6.42578125" style="5" bestFit="1" customWidth="1"/>
    <col min="14359" max="14360" width="6.28515625" style="5" customWidth="1"/>
    <col min="14361" max="14362" width="8.140625" style="5" bestFit="1" customWidth="1"/>
    <col min="14363" max="14363" width="9.42578125" style="5" bestFit="1" customWidth="1"/>
    <col min="14364" max="14365" width="8.7109375" style="5" bestFit="1" customWidth="1"/>
    <col min="14366" max="14366" width="8.28515625" style="5" bestFit="1" customWidth="1"/>
    <col min="14367" max="14592" width="11.42578125" style="5"/>
    <col min="14593" max="14593" width="24.28515625" style="5" bestFit="1" customWidth="1"/>
    <col min="14594" max="14594" width="47" style="5" bestFit="1" customWidth="1"/>
    <col min="14595" max="14595" width="14.28515625" style="5" bestFit="1" customWidth="1"/>
    <col min="14596" max="14596" width="11.28515625" style="5" bestFit="1" customWidth="1"/>
    <col min="14597" max="14597" width="9.42578125" style="5" bestFit="1" customWidth="1"/>
    <col min="14598" max="14598" width="8.85546875" style="5" bestFit="1" customWidth="1"/>
    <col min="14599" max="14599" width="7.7109375" style="5" bestFit="1" customWidth="1"/>
    <col min="14600" max="14601" width="7" style="5" customWidth="1"/>
    <col min="14602" max="14602" width="6.28515625" style="5" customWidth="1"/>
    <col min="14603" max="14603" width="7.28515625" style="5" bestFit="1" customWidth="1"/>
    <col min="14604" max="14605" width="8.140625" style="5" bestFit="1" customWidth="1"/>
    <col min="14606" max="14606" width="9.42578125" style="5" bestFit="1" customWidth="1"/>
    <col min="14607" max="14608" width="8.7109375" style="5" bestFit="1" customWidth="1"/>
    <col min="14609" max="14609" width="9.42578125" style="5" bestFit="1" customWidth="1"/>
    <col min="14610" max="14610" width="6.85546875" style="5" bestFit="1" customWidth="1"/>
    <col min="14611" max="14611" width="8.85546875" style="5" bestFit="1" customWidth="1"/>
    <col min="14612" max="14612" width="7.7109375" style="5" bestFit="1" customWidth="1"/>
    <col min="14613" max="14613" width="6.28515625" style="5" bestFit="1" customWidth="1"/>
    <col min="14614" max="14614" width="6.42578125" style="5" bestFit="1" customWidth="1"/>
    <col min="14615" max="14616" width="6.28515625" style="5" customWidth="1"/>
    <col min="14617" max="14618" width="8.140625" style="5" bestFit="1" customWidth="1"/>
    <col min="14619" max="14619" width="9.42578125" style="5" bestFit="1" customWidth="1"/>
    <col min="14620" max="14621" width="8.7109375" style="5" bestFit="1" customWidth="1"/>
    <col min="14622" max="14622" width="8.28515625" style="5" bestFit="1" customWidth="1"/>
    <col min="14623" max="14848" width="11.42578125" style="5"/>
    <col min="14849" max="14849" width="24.28515625" style="5" bestFit="1" customWidth="1"/>
    <col min="14850" max="14850" width="47" style="5" bestFit="1" customWidth="1"/>
    <col min="14851" max="14851" width="14.28515625" style="5" bestFit="1" customWidth="1"/>
    <col min="14852" max="14852" width="11.28515625" style="5" bestFit="1" customWidth="1"/>
    <col min="14853" max="14853" width="9.42578125" style="5" bestFit="1" customWidth="1"/>
    <col min="14854" max="14854" width="8.85546875" style="5" bestFit="1" customWidth="1"/>
    <col min="14855" max="14855" width="7.7109375" style="5" bestFit="1" customWidth="1"/>
    <col min="14856" max="14857" width="7" style="5" customWidth="1"/>
    <col min="14858" max="14858" width="6.28515625" style="5" customWidth="1"/>
    <col min="14859" max="14859" width="7.28515625" style="5" bestFit="1" customWidth="1"/>
    <col min="14860" max="14861" width="8.140625" style="5" bestFit="1" customWidth="1"/>
    <col min="14862" max="14862" width="9.42578125" style="5" bestFit="1" customWidth="1"/>
    <col min="14863" max="14864" width="8.7109375" style="5" bestFit="1" customWidth="1"/>
    <col min="14865" max="14865" width="9.42578125" style="5" bestFit="1" customWidth="1"/>
    <col min="14866" max="14866" width="6.85546875" style="5" bestFit="1" customWidth="1"/>
    <col min="14867" max="14867" width="8.85546875" style="5" bestFit="1" customWidth="1"/>
    <col min="14868" max="14868" width="7.7109375" style="5" bestFit="1" customWidth="1"/>
    <col min="14869" max="14869" width="6.28515625" style="5" bestFit="1" customWidth="1"/>
    <col min="14870" max="14870" width="6.42578125" style="5" bestFit="1" customWidth="1"/>
    <col min="14871" max="14872" width="6.28515625" style="5" customWidth="1"/>
    <col min="14873" max="14874" width="8.140625" style="5" bestFit="1" customWidth="1"/>
    <col min="14875" max="14875" width="9.42578125" style="5" bestFit="1" customWidth="1"/>
    <col min="14876" max="14877" width="8.7109375" style="5" bestFit="1" customWidth="1"/>
    <col min="14878" max="14878" width="8.28515625" style="5" bestFit="1" customWidth="1"/>
    <col min="14879" max="15104" width="11.42578125" style="5"/>
    <col min="15105" max="15105" width="24.28515625" style="5" bestFit="1" customWidth="1"/>
    <col min="15106" max="15106" width="47" style="5" bestFit="1" customWidth="1"/>
    <col min="15107" max="15107" width="14.28515625" style="5" bestFit="1" customWidth="1"/>
    <col min="15108" max="15108" width="11.28515625" style="5" bestFit="1" customWidth="1"/>
    <col min="15109" max="15109" width="9.42578125" style="5" bestFit="1" customWidth="1"/>
    <col min="15110" max="15110" width="8.85546875" style="5" bestFit="1" customWidth="1"/>
    <col min="15111" max="15111" width="7.7109375" style="5" bestFit="1" customWidth="1"/>
    <col min="15112" max="15113" width="7" style="5" customWidth="1"/>
    <col min="15114" max="15114" width="6.28515625" style="5" customWidth="1"/>
    <col min="15115" max="15115" width="7.28515625" style="5" bestFit="1" customWidth="1"/>
    <col min="15116" max="15117" width="8.140625" style="5" bestFit="1" customWidth="1"/>
    <col min="15118" max="15118" width="9.42578125" style="5" bestFit="1" customWidth="1"/>
    <col min="15119" max="15120" width="8.7109375" style="5" bestFit="1" customWidth="1"/>
    <col min="15121" max="15121" width="9.42578125" style="5" bestFit="1" customWidth="1"/>
    <col min="15122" max="15122" width="6.85546875" style="5" bestFit="1" customWidth="1"/>
    <col min="15123" max="15123" width="8.85546875" style="5" bestFit="1" customWidth="1"/>
    <col min="15124" max="15124" width="7.7109375" style="5" bestFit="1" customWidth="1"/>
    <col min="15125" max="15125" width="6.28515625" style="5" bestFit="1" customWidth="1"/>
    <col min="15126" max="15126" width="6.42578125" style="5" bestFit="1" customWidth="1"/>
    <col min="15127" max="15128" width="6.28515625" style="5" customWidth="1"/>
    <col min="15129" max="15130" width="8.140625" style="5" bestFit="1" customWidth="1"/>
    <col min="15131" max="15131" width="9.42578125" style="5" bestFit="1" customWidth="1"/>
    <col min="15132" max="15133" width="8.7109375" style="5" bestFit="1" customWidth="1"/>
    <col min="15134" max="15134" width="8.28515625" style="5" bestFit="1" customWidth="1"/>
    <col min="15135" max="15360" width="11.42578125" style="5"/>
    <col min="15361" max="15361" width="24.28515625" style="5" bestFit="1" customWidth="1"/>
    <col min="15362" max="15362" width="47" style="5" bestFit="1" customWidth="1"/>
    <col min="15363" max="15363" width="14.28515625" style="5" bestFit="1" customWidth="1"/>
    <col min="15364" max="15364" width="11.28515625" style="5" bestFit="1" customWidth="1"/>
    <col min="15365" max="15365" width="9.42578125" style="5" bestFit="1" customWidth="1"/>
    <col min="15366" max="15366" width="8.85546875" style="5" bestFit="1" customWidth="1"/>
    <col min="15367" max="15367" width="7.7109375" style="5" bestFit="1" customWidth="1"/>
    <col min="15368" max="15369" width="7" style="5" customWidth="1"/>
    <col min="15370" max="15370" width="6.28515625" style="5" customWidth="1"/>
    <col min="15371" max="15371" width="7.28515625" style="5" bestFit="1" customWidth="1"/>
    <col min="15372" max="15373" width="8.140625" style="5" bestFit="1" customWidth="1"/>
    <col min="15374" max="15374" width="9.42578125" style="5" bestFit="1" customWidth="1"/>
    <col min="15375" max="15376" width="8.7109375" style="5" bestFit="1" customWidth="1"/>
    <col min="15377" max="15377" width="9.42578125" style="5" bestFit="1" customWidth="1"/>
    <col min="15378" max="15378" width="6.85546875" style="5" bestFit="1" customWidth="1"/>
    <col min="15379" max="15379" width="8.85546875" style="5" bestFit="1" customWidth="1"/>
    <col min="15380" max="15380" width="7.7109375" style="5" bestFit="1" customWidth="1"/>
    <col min="15381" max="15381" width="6.28515625" style="5" bestFit="1" customWidth="1"/>
    <col min="15382" max="15382" width="6.42578125" style="5" bestFit="1" customWidth="1"/>
    <col min="15383" max="15384" width="6.28515625" style="5" customWidth="1"/>
    <col min="15385" max="15386" width="8.140625" style="5" bestFit="1" customWidth="1"/>
    <col min="15387" max="15387" width="9.42578125" style="5" bestFit="1" customWidth="1"/>
    <col min="15388" max="15389" width="8.7109375" style="5" bestFit="1" customWidth="1"/>
    <col min="15390" max="15390" width="8.28515625" style="5" bestFit="1" customWidth="1"/>
    <col min="15391" max="15616" width="11.42578125" style="5"/>
    <col min="15617" max="15617" width="24.28515625" style="5" bestFit="1" customWidth="1"/>
    <col min="15618" max="15618" width="47" style="5" bestFit="1" customWidth="1"/>
    <col min="15619" max="15619" width="14.28515625" style="5" bestFit="1" customWidth="1"/>
    <col min="15620" max="15620" width="11.28515625" style="5" bestFit="1" customWidth="1"/>
    <col min="15621" max="15621" width="9.42578125" style="5" bestFit="1" customWidth="1"/>
    <col min="15622" max="15622" width="8.85546875" style="5" bestFit="1" customWidth="1"/>
    <col min="15623" max="15623" width="7.7109375" style="5" bestFit="1" customWidth="1"/>
    <col min="15624" max="15625" width="7" style="5" customWidth="1"/>
    <col min="15626" max="15626" width="6.28515625" style="5" customWidth="1"/>
    <col min="15627" max="15627" width="7.28515625" style="5" bestFit="1" customWidth="1"/>
    <col min="15628" max="15629" width="8.140625" style="5" bestFit="1" customWidth="1"/>
    <col min="15630" max="15630" width="9.42578125" style="5" bestFit="1" customWidth="1"/>
    <col min="15631" max="15632" width="8.7109375" style="5" bestFit="1" customWidth="1"/>
    <col min="15633" max="15633" width="9.42578125" style="5" bestFit="1" customWidth="1"/>
    <col min="15634" max="15634" width="6.85546875" style="5" bestFit="1" customWidth="1"/>
    <col min="15635" max="15635" width="8.85546875" style="5" bestFit="1" customWidth="1"/>
    <col min="15636" max="15636" width="7.7109375" style="5" bestFit="1" customWidth="1"/>
    <col min="15637" max="15637" width="6.28515625" style="5" bestFit="1" customWidth="1"/>
    <col min="15638" max="15638" width="6.42578125" style="5" bestFit="1" customWidth="1"/>
    <col min="15639" max="15640" width="6.28515625" style="5" customWidth="1"/>
    <col min="15641" max="15642" width="8.140625" style="5" bestFit="1" customWidth="1"/>
    <col min="15643" max="15643" width="9.42578125" style="5" bestFit="1" customWidth="1"/>
    <col min="15644" max="15645" width="8.7109375" style="5" bestFit="1" customWidth="1"/>
    <col min="15646" max="15646" width="8.28515625" style="5" bestFit="1" customWidth="1"/>
    <col min="15647" max="15872" width="11.42578125" style="5"/>
    <col min="15873" max="15873" width="24.28515625" style="5" bestFit="1" customWidth="1"/>
    <col min="15874" max="15874" width="47" style="5" bestFit="1" customWidth="1"/>
    <col min="15875" max="15875" width="14.28515625" style="5" bestFit="1" customWidth="1"/>
    <col min="15876" max="15876" width="11.28515625" style="5" bestFit="1" customWidth="1"/>
    <col min="15877" max="15877" width="9.42578125" style="5" bestFit="1" customWidth="1"/>
    <col min="15878" max="15878" width="8.85546875" style="5" bestFit="1" customWidth="1"/>
    <col min="15879" max="15879" width="7.7109375" style="5" bestFit="1" customWidth="1"/>
    <col min="15880" max="15881" width="7" style="5" customWidth="1"/>
    <col min="15882" max="15882" width="6.28515625" style="5" customWidth="1"/>
    <col min="15883" max="15883" width="7.28515625" style="5" bestFit="1" customWidth="1"/>
    <col min="15884" max="15885" width="8.140625" style="5" bestFit="1" customWidth="1"/>
    <col min="15886" max="15886" width="9.42578125" style="5" bestFit="1" customWidth="1"/>
    <col min="15887" max="15888" width="8.7109375" style="5" bestFit="1" customWidth="1"/>
    <col min="15889" max="15889" width="9.42578125" style="5" bestFit="1" customWidth="1"/>
    <col min="15890" max="15890" width="6.85546875" style="5" bestFit="1" customWidth="1"/>
    <col min="15891" max="15891" width="8.85546875" style="5" bestFit="1" customWidth="1"/>
    <col min="15892" max="15892" width="7.7109375" style="5" bestFit="1" customWidth="1"/>
    <col min="15893" max="15893" width="6.28515625" style="5" bestFit="1" customWidth="1"/>
    <col min="15894" max="15894" width="6.42578125" style="5" bestFit="1" customWidth="1"/>
    <col min="15895" max="15896" width="6.28515625" style="5" customWidth="1"/>
    <col min="15897" max="15898" width="8.140625" style="5" bestFit="1" customWidth="1"/>
    <col min="15899" max="15899" width="9.42578125" style="5" bestFit="1" customWidth="1"/>
    <col min="15900" max="15901" width="8.7109375" style="5" bestFit="1" customWidth="1"/>
    <col min="15902" max="15902" width="8.28515625" style="5" bestFit="1" customWidth="1"/>
    <col min="15903" max="16128" width="11.42578125" style="5"/>
    <col min="16129" max="16129" width="24.28515625" style="5" bestFit="1" customWidth="1"/>
    <col min="16130" max="16130" width="47" style="5" bestFit="1" customWidth="1"/>
    <col min="16131" max="16131" width="14.28515625" style="5" bestFit="1" customWidth="1"/>
    <col min="16132" max="16132" width="11.28515625" style="5" bestFit="1" customWidth="1"/>
    <col min="16133" max="16133" width="9.42578125" style="5" bestFit="1" customWidth="1"/>
    <col min="16134" max="16134" width="8.85546875" style="5" bestFit="1" customWidth="1"/>
    <col min="16135" max="16135" width="7.7109375" style="5" bestFit="1" customWidth="1"/>
    <col min="16136" max="16137" width="7" style="5" customWidth="1"/>
    <col min="16138" max="16138" width="6.28515625" style="5" customWidth="1"/>
    <col min="16139" max="16139" width="7.28515625" style="5" bestFit="1" customWidth="1"/>
    <col min="16140" max="16141" width="8.140625" style="5" bestFit="1" customWidth="1"/>
    <col min="16142" max="16142" width="9.42578125" style="5" bestFit="1" customWidth="1"/>
    <col min="16143" max="16144" width="8.7109375" style="5" bestFit="1" customWidth="1"/>
    <col min="16145" max="16145" width="9.42578125" style="5" bestFit="1" customWidth="1"/>
    <col min="16146" max="16146" width="6.85546875" style="5" bestFit="1" customWidth="1"/>
    <col min="16147" max="16147" width="8.85546875" style="5" bestFit="1" customWidth="1"/>
    <col min="16148" max="16148" width="7.7109375" style="5" bestFit="1" customWidth="1"/>
    <col min="16149" max="16149" width="6.28515625" style="5" bestFit="1" customWidth="1"/>
    <col min="16150" max="16150" width="6.42578125" style="5" bestFit="1" customWidth="1"/>
    <col min="16151" max="16152" width="6.28515625" style="5" customWidth="1"/>
    <col min="16153" max="16154" width="8.140625" style="5" bestFit="1" customWidth="1"/>
    <col min="16155" max="16155" width="9.42578125" style="5" bestFit="1" customWidth="1"/>
    <col min="16156" max="16157" width="8.7109375" style="5" bestFit="1" customWidth="1"/>
    <col min="16158" max="16158" width="8.28515625" style="5" bestFit="1" customWidth="1"/>
    <col min="16159" max="16384" width="11.42578125" style="5"/>
  </cols>
  <sheetData>
    <row r="1" spans="1:30" ht="73.5" customHeight="1" thickBot="1" x14ac:dyDescent="0.3">
      <c r="A1" s="260" t="s">
        <v>0</v>
      </c>
      <c r="B1" s="263" t="s">
        <v>1</v>
      </c>
      <c r="C1" s="263" t="s">
        <v>2</v>
      </c>
      <c r="D1" s="247" t="s">
        <v>3</v>
      </c>
      <c r="E1" s="269" t="s">
        <v>264</v>
      </c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Q1" s="270"/>
      <c r="R1" s="270"/>
      <c r="S1" s="270"/>
      <c r="T1" s="270"/>
      <c r="U1" s="270"/>
      <c r="V1" s="270"/>
      <c r="W1" s="270"/>
      <c r="X1" s="270"/>
      <c r="Y1" s="270"/>
      <c r="Z1" s="270"/>
      <c r="AA1" s="270"/>
      <c r="AB1" s="270"/>
      <c r="AC1" s="270"/>
      <c r="AD1" s="271"/>
    </row>
    <row r="2" spans="1:30" ht="15" customHeight="1" x14ac:dyDescent="0.25">
      <c r="A2" s="261"/>
      <c r="B2" s="264"/>
      <c r="C2" s="266"/>
      <c r="D2" s="248"/>
      <c r="E2" s="272" t="s">
        <v>5</v>
      </c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2" t="s">
        <v>6</v>
      </c>
      <c r="S2" s="273"/>
      <c r="T2" s="273"/>
      <c r="U2" s="273"/>
      <c r="V2" s="273"/>
      <c r="W2" s="273"/>
      <c r="X2" s="273"/>
      <c r="Y2" s="273"/>
      <c r="Z2" s="273"/>
      <c r="AA2" s="273"/>
      <c r="AB2" s="273"/>
      <c r="AC2" s="273"/>
      <c r="AD2" s="277"/>
    </row>
    <row r="3" spans="1:30" ht="15" customHeight="1" x14ac:dyDescent="0.25">
      <c r="A3" s="261"/>
      <c r="B3" s="264"/>
      <c r="C3" s="266"/>
      <c r="D3" s="248"/>
      <c r="E3" s="274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74"/>
      <c r="S3" s="231"/>
      <c r="T3" s="231"/>
      <c r="U3" s="231"/>
      <c r="V3" s="231"/>
      <c r="W3" s="231"/>
      <c r="X3" s="231"/>
      <c r="Y3" s="231"/>
      <c r="Z3" s="231"/>
      <c r="AA3" s="231"/>
      <c r="AB3" s="231"/>
      <c r="AC3" s="231"/>
      <c r="AD3" s="278"/>
    </row>
    <row r="4" spans="1:30" ht="15" customHeight="1" x14ac:dyDescent="0.25">
      <c r="A4" s="261"/>
      <c r="B4" s="264"/>
      <c r="C4" s="266"/>
      <c r="D4" s="248"/>
      <c r="E4" s="274"/>
      <c r="F4" s="231"/>
      <c r="G4" s="231"/>
      <c r="H4" s="231"/>
      <c r="I4" s="231"/>
      <c r="J4" s="231"/>
      <c r="K4" s="231"/>
      <c r="L4" s="231"/>
      <c r="M4" s="231"/>
      <c r="N4" s="231"/>
      <c r="O4" s="231"/>
      <c r="P4" s="231"/>
      <c r="Q4" s="231"/>
      <c r="R4" s="274"/>
      <c r="S4" s="231"/>
      <c r="T4" s="231"/>
      <c r="U4" s="231"/>
      <c r="V4" s="231"/>
      <c r="W4" s="231"/>
      <c r="X4" s="231"/>
      <c r="Y4" s="231"/>
      <c r="Z4" s="231"/>
      <c r="AA4" s="231"/>
      <c r="AB4" s="231"/>
      <c r="AC4" s="231"/>
      <c r="AD4" s="278"/>
    </row>
    <row r="5" spans="1:30" ht="15" customHeight="1" x14ac:dyDescent="0.25">
      <c r="A5" s="261"/>
      <c r="B5" s="264"/>
      <c r="C5" s="266"/>
      <c r="D5" s="248"/>
      <c r="E5" s="274"/>
      <c r="F5" s="231"/>
      <c r="G5" s="231"/>
      <c r="H5" s="231"/>
      <c r="I5" s="231"/>
      <c r="J5" s="231"/>
      <c r="K5" s="231"/>
      <c r="L5" s="231"/>
      <c r="M5" s="231"/>
      <c r="N5" s="231"/>
      <c r="O5" s="231"/>
      <c r="P5" s="231"/>
      <c r="Q5" s="231"/>
      <c r="R5" s="274"/>
      <c r="S5" s="231"/>
      <c r="T5" s="231"/>
      <c r="U5" s="231"/>
      <c r="V5" s="231"/>
      <c r="W5" s="231"/>
      <c r="X5" s="231"/>
      <c r="Y5" s="231"/>
      <c r="Z5" s="231"/>
      <c r="AA5" s="231"/>
      <c r="AB5" s="231"/>
      <c r="AC5" s="231"/>
      <c r="AD5" s="278"/>
    </row>
    <row r="6" spans="1:30" ht="15" customHeight="1" x14ac:dyDescent="0.25">
      <c r="A6" s="261"/>
      <c r="B6" s="264"/>
      <c r="C6" s="266"/>
      <c r="D6" s="248"/>
      <c r="E6" s="274"/>
      <c r="F6" s="231"/>
      <c r="G6" s="231"/>
      <c r="H6" s="231"/>
      <c r="I6" s="231"/>
      <c r="J6" s="231"/>
      <c r="K6" s="231"/>
      <c r="L6" s="231"/>
      <c r="M6" s="231"/>
      <c r="N6" s="231"/>
      <c r="O6" s="231"/>
      <c r="P6" s="231"/>
      <c r="Q6" s="231"/>
      <c r="R6" s="274"/>
      <c r="S6" s="231"/>
      <c r="T6" s="231"/>
      <c r="U6" s="231"/>
      <c r="V6" s="231"/>
      <c r="W6" s="231"/>
      <c r="X6" s="231"/>
      <c r="Y6" s="231"/>
      <c r="Z6" s="231"/>
      <c r="AA6" s="231"/>
      <c r="AB6" s="231"/>
      <c r="AC6" s="231"/>
      <c r="AD6" s="278"/>
    </row>
    <row r="7" spans="1:30" ht="15" customHeight="1" x14ac:dyDescent="0.25">
      <c r="A7" s="261"/>
      <c r="B7" s="264"/>
      <c r="C7" s="266"/>
      <c r="D7" s="248"/>
      <c r="E7" s="274"/>
      <c r="F7" s="231"/>
      <c r="G7" s="231"/>
      <c r="H7" s="231"/>
      <c r="I7" s="231"/>
      <c r="J7" s="231"/>
      <c r="K7" s="231"/>
      <c r="L7" s="231"/>
      <c r="M7" s="231"/>
      <c r="N7" s="231"/>
      <c r="O7" s="231"/>
      <c r="P7" s="231"/>
      <c r="Q7" s="231"/>
      <c r="R7" s="274"/>
      <c r="S7" s="231"/>
      <c r="T7" s="231"/>
      <c r="U7" s="231"/>
      <c r="V7" s="231"/>
      <c r="W7" s="231"/>
      <c r="X7" s="231"/>
      <c r="Y7" s="231"/>
      <c r="Z7" s="231"/>
      <c r="AA7" s="231"/>
      <c r="AB7" s="231"/>
      <c r="AC7" s="231"/>
      <c r="AD7" s="278"/>
    </row>
    <row r="8" spans="1:30" ht="15" customHeight="1" x14ac:dyDescent="0.25">
      <c r="A8" s="261"/>
      <c r="B8" s="264"/>
      <c r="C8" s="266"/>
      <c r="D8" s="248"/>
      <c r="E8" s="274"/>
      <c r="F8" s="231"/>
      <c r="G8" s="231"/>
      <c r="H8" s="231"/>
      <c r="I8" s="231"/>
      <c r="J8" s="231"/>
      <c r="K8" s="231"/>
      <c r="L8" s="231"/>
      <c r="M8" s="231"/>
      <c r="N8" s="231"/>
      <c r="O8" s="231"/>
      <c r="P8" s="231"/>
      <c r="Q8" s="231"/>
      <c r="R8" s="274"/>
      <c r="S8" s="231"/>
      <c r="T8" s="231"/>
      <c r="U8" s="231"/>
      <c r="V8" s="231"/>
      <c r="W8" s="231"/>
      <c r="X8" s="231"/>
      <c r="Y8" s="231"/>
      <c r="Z8" s="231"/>
      <c r="AA8" s="231"/>
      <c r="AB8" s="231"/>
      <c r="AC8" s="231"/>
      <c r="AD8" s="278"/>
    </row>
    <row r="9" spans="1:30" ht="15.75" customHeight="1" thickBot="1" x14ac:dyDescent="0.3">
      <c r="A9" s="261"/>
      <c r="B9" s="264"/>
      <c r="C9" s="266"/>
      <c r="D9" s="248"/>
      <c r="E9" s="275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75"/>
      <c r="S9" s="276"/>
      <c r="T9" s="276"/>
      <c r="U9" s="276"/>
      <c r="V9" s="276"/>
      <c r="W9" s="276"/>
      <c r="X9" s="276"/>
      <c r="Y9" s="276"/>
      <c r="Z9" s="276"/>
      <c r="AA9" s="276"/>
      <c r="AB9" s="276"/>
      <c r="AC9" s="276"/>
      <c r="AD9" s="279"/>
    </row>
    <row r="10" spans="1:30" ht="57.75" customHeight="1" thickBot="1" x14ac:dyDescent="0.3">
      <c r="A10" s="262"/>
      <c r="B10" s="265"/>
      <c r="C10" s="266"/>
      <c r="D10" s="268"/>
      <c r="E10" s="280" t="s">
        <v>265</v>
      </c>
      <c r="F10" s="280"/>
      <c r="G10" s="280"/>
      <c r="H10" s="280"/>
      <c r="I10" s="280"/>
      <c r="J10" s="280"/>
      <c r="K10" s="280"/>
      <c r="L10" s="280"/>
      <c r="M10" s="280"/>
      <c r="N10" s="280"/>
      <c r="O10" s="280"/>
      <c r="P10" s="280"/>
      <c r="Q10" s="280"/>
      <c r="R10" s="281" t="s">
        <v>266</v>
      </c>
      <c r="S10" s="282"/>
      <c r="T10" s="282"/>
      <c r="U10" s="282"/>
      <c r="V10" s="282"/>
      <c r="W10" s="282"/>
      <c r="X10" s="282"/>
      <c r="Y10" s="282"/>
      <c r="Z10" s="282"/>
      <c r="AA10" s="282"/>
      <c r="AB10" s="282"/>
      <c r="AC10" s="282"/>
      <c r="AD10" s="283"/>
    </row>
    <row r="11" spans="1:30" ht="15.75" thickBot="1" x14ac:dyDescent="0.3">
      <c r="A11" s="131"/>
      <c r="B11" s="132"/>
      <c r="C11" s="267"/>
      <c r="D11" s="132" t="s">
        <v>9</v>
      </c>
      <c r="E11" s="133" t="s">
        <v>10</v>
      </c>
      <c r="F11" s="133" t="s">
        <v>11</v>
      </c>
      <c r="G11" s="132" t="s">
        <v>12</v>
      </c>
      <c r="H11" s="132" t="s">
        <v>13</v>
      </c>
      <c r="I11" s="132" t="s">
        <v>14</v>
      </c>
      <c r="J11" s="132" t="s">
        <v>15</v>
      </c>
      <c r="K11" s="132" t="s">
        <v>16</v>
      </c>
      <c r="L11" s="132" t="s">
        <v>17</v>
      </c>
      <c r="M11" s="132" t="s">
        <v>18</v>
      </c>
      <c r="N11" s="132" t="s">
        <v>19</v>
      </c>
      <c r="O11" s="132" t="s">
        <v>20</v>
      </c>
      <c r="P11" s="132" t="s">
        <v>21</v>
      </c>
      <c r="Q11" s="132" t="s">
        <v>22</v>
      </c>
      <c r="R11" s="133" t="s">
        <v>10</v>
      </c>
      <c r="S11" s="133" t="s">
        <v>11</v>
      </c>
      <c r="T11" s="132" t="s">
        <v>12</v>
      </c>
      <c r="U11" s="132" t="s">
        <v>13</v>
      </c>
      <c r="V11" s="132" t="s">
        <v>14</v>
      </c>
      <c r="W11" s="132" t="s">
        <v>15</v>
      </c>
      <c r="X11" s="132" t="s">
        <v>16</v>
      </c>
      <c r="Y11" s="132" t="s">
        <v>17</v>
      </c>
      <c r="Z11" s="132" t="s">
        <v>18</v>
      </c>
      <c r="AA11" s="132" t="s">
        <v>19</v>
      </c>
      <c r="AB11" s="132" t="s">
        <v>20</v>
      </c>
      <c r="AC11" s="132" t="s">
        <v>21</v>
      </c>
      <c r="AD11" s="134" t="s">
        <v>22</v>
      </c>
    </row>
    <row r="12" spans="1:30" ht="15.75" customHeight="1" x14ac:dyDescent="0.25">
      <c r="A12" s="2" t="s">
        <v>23</v>
      </c>
      <c r="B12" s="2" t="s">
        <v>24</v>
      </c>
      <c r="C12" s="4"/>
      <c r="D12" s="122"/>
      <c r="E12" s="105">
        <f>IFERROR(VLOOKUP($B12,[1]NUM6!$G$3:$T$144,2,FALSE),0)</f>
        <v>18</v>
      </c>
      <c r="F12" s="105">
        <f>IFERROR(VLOOKUP($B12,[1]NUM6!$G$3:$T$144,3,FALSE),0)</f>
        <v>4</v>
      </c>
      <c r="G12" s="105">
        <f>IFERROR(VLOOKUP($B12,[1]NUM6!$G$3:$T$144,4,FALSE),0)</f>
        <v>25</v>
      </c>
      <c r="H12" s="105">
        <f>IFERROR(VLOOKUP($B12,[1]NUM6!$G$3:$T$144,5,FALSE),0)</f>
        <v>13</v>
      </c>
      <c r="I12" s="105">
        <f>IFERROR(VLOOKUP($B12,[1]NUM6!$G$3:$T$144,6,FALSE),0)</f>
        <v>5</v>
      </c>
      <c r="J12" s="105">
        <f>IFERROR(VLOOKUP($B12,[1]NUM6!$G$3:$T$144,7,FALSE),0)</f>
        <v>4</v>
      </c>
      <c r="K12" s="105">
        <f>IFERROR(VLOOKUP($B12,[1]NUM6!$G$3:$T$144,8,FALSE),0)</f>
        <v>6</v>
      </c>
      <c r="L12" s="105">
        <f>IFERROR(VLOOKUP($B12,[1]NUM6!$G$3:$T$144,9,FALSE),0)</f>
        <v>23</v>
      </c>
      <c r="M12" s="105">
        <f>IFERROR(VLOOKUP($B12,[1]NUM6!$G$3:$T$144,10,FALSE),0)</f>
        <v>13</v>
      </c>
      <c r="N12" s="105">
        <f>IFERROR(VLOOKUP($B12,[1]NUM6!$G$3:$T$144,11,FALSE),0)</f>
        <v>21</v>
      </c>
      <c r="O12" s="105">
        <f>IFERROR(VLOOKUP($B12,[1]NUM6!$G$3:$T$144,12,FALSE),0)</f>
        <v>9</v>
      </c>
      <c r="P12" s="105">
        <f>IFERROR(VLOOKUP($B12,[1]NUM6!$G$3:$T$144,13,FALSE),0)</f>
        <v>8</v>
      </c>
      <c r="Q12" s="85">
        <f t="shared" ref="Q12:Q24" si="0">SUM(E12:P12)</f>
        <v>149</v>
      </c>
      <c r="R12" s="105">
        <f>IFERROR(VLOOKUP($B12,[1]DEN6!$G$3:$T$151,2,FALSE),0)</f>
        <v>21</v>
      </c>
      <c r="S12" s="105">
        <f>IFERROR(VLOOKUP($B12,[1]DEN6!$G$3:$T$151,3,FALSE),0)</f>
        <v>6</v>
      </c>
      <c r="T12" s="105">
        <f>IFERROR(VLOOKUP($B12,[1]DEN6!$G$3:$T$151,4,FALSE),0)</f>
        <v>29</v>
      </c>
      <c r="U12" s="105">
        <f>IFERROR(VLOOKUP($B12,[1]DEN6!$G$3:$T$151,5,FALSE),0)</f>
        <v>16</v>
      </c>
      <c r="V12" s="105">
        <f>IFERROR(VLOOKUP($B12,[1]DEN6!$G$3:$T$151,6,FALSE),0)</f>
        <v>9</v>
      </c>
      <c r="W12" s="105">
        <f>IFERROR(VLOOKUP($B12,[1]DEN6!$G$3:$T$151,7,FALSE),0)</f>
        <v>4</v>
      </c>
      <c r="X12" s="105">
        <f>IFERROR(VLOOKUP($B12,[1]DEN6!$G$3:$T$151,8,FALSE),0)</f>
        <v>7</v>
      </c>
      <c r="Y12" s="105">
        <f>IFERROR(VLOOKUP($B12,[1]DEN6!$G$3:$T$151,9,FALSE),0)</f>
        <v>27</v>
      </c>
      <c r="Z12" s="105">
        <f>IFERROR(VLOOKUP($B12,[1]DEN6!$G$3:$T$151,10,FALSE),0)</f>
        <v>14</v>
      </c>
      <c r="AA12" s="105">
        <f>IFERROR(VLOOKUP($B12,[1]DEN6!$G$3:$T$151,11,FALSE),0)</f>
        <v>25</v>
      </c>
      <c r="AB12" s="105">
        <f>IFERROR(VLOOKUP($B12,[1]DEN6!$G$3:$T$151,12,FALSE),0)</f>
        <v>13</v>
      </c>
      <c r="AC12" s="105">
        <f>IFERROR(VLOOKUP($B12,[1]DEN6!$G$3:$T$151,13,FALSE),0)</f>
        <v>12</v>
      </c>
      <c r="AD12" s="85">
        <f t="shared" ref="AD12:AD76" si="1">SUM(R12:AC12)</f>
        <v>183</v>
      </c>
    </row>
    <row r="13" spans="1:30" ht="15.75" customHeight="1" x14ac:dyDescent="0.25">
      <c r="A13" s="2" t="s">
        <v>23</v>
      </c>
      <c r="B13" s="2" t="s">
        <v>25</v>
      </c>
      <c r="C13" s="4"/>
      <c r="D13" s="122"/>
      <c r="E13" s="105">
        <f>IFERROR(VLOOKUP($B13,[1]NUM6!$G$3:$T$144,2,FALSE),0)</f>
        <v>18</v>
      </c>
      <c r="F13" s="105">
        <f>IFERROR(VLOOKUP($B13,[1]NUM6!$G$3:$T$144,3,FALSE),0)</f>
        <v>10</v>
      </c>
      <c r="G13" s="105">
        <f>IFERROR(VLOOKUP($B13,[1]NUM6!$G$3:$T$144,4,FALSE),0)</f>
        <v>10</v>
      </c>
      <c r="H13" s="105">
        <f>IFERROR(VLOOKUP($B13,[1]NUM6!$G$3:$T$144,5,FALSE),0)</f>
        <v>12</v>
      </c>
      <c r="I13" s="105">
        <f>IFERROR(VLOOKUP($B13,[1]NUM6!$G$3:$T$144,6,FALSE),0)</f>
        <v>7</v>
      </c>
      <c r="J13" s="105">
        <f>IFERROR(VLOOKUP($B13,[1]NUM6!$G$3:$T$144,7,FALSE),0)</f>
        <v>11</v>
      </c>
      <c r="K13" s="105">
        <f>IFERROR(VLOOKUP($B13,[1]NUM6!$G$3:$T$144,8,FALSE),0)</f>
        <v>10</v>
      </c>
      <c r="L13" s="105">
        <f>IFERROR(VLOOKUP($B13,[1]NUM6!$G$3:$T$144,9,FALSE),0)</f>
        <v>8</v>
      </c>
      <c r="M13" s="105">
        <f>IFERROR(VLOOKUP($B13,[1]NUM6!$G$3:$T$144,10,FALSE),0)</f>
        <v>10</v>
      </c>
      <c r="N13" s="105">
        <f>IFERROR(VLOOKUP($B13,[1]NUM6!$G$3:$T$144,11,FALSE),0)</f>
        <v>14</v>
      </c>
      <c r="O13" s="105">
        <f>IFERROR(VLOOKUP($B13,[1]NUM6!$G$3:$T$144,12,FALSE),0)</f>
        <v>9</v>
      </c>
      <c r="P13" s="105">
        <f>IFERROR(VLOOKUP($B13,[1]NUM6!$G$3:$T$144,13,FALSE),0)</f>
        <v>17</v>
      </c>
      <c r="Q13" s="85">
        <f t="shared" si="0"/>
        <v>136</v>
      </c>
      <c r="R13" s="105">
        <f>IFERROR(VLOOKUP($B13,[1]DEN6!$G$3:$T$151,2,FALSE),0)</f>
        <v>22</v>
      </c>
      <c r="S13" s="105">
        <f>IFERROR(VLOOKUP($B13,[1]DEN6!$G$3:$T$151,3,FALSE),0)</f>
        <v>15</v>
      </c>
      <c r="T13" s="105">
        <f>IFERROR(VLOOKUP($B13,[1]DEN6!$G$3:$T$151,4,FALSE),0)</f>
        <v>17</v>
      </c>
      <c r="U13" s="105">
        <f>IFERROR(VLOOKUP($B13,[1]DEN6!$G$3:$T$151,5,FALSE),0)</f>
        <v>18</v>
      </c>
      <c r="V13" s="105">
        <f>IFERROR(VLOOKUP($B13,[1]DEN6!$G$3:$T$151,6,FALSE),0)</f>
        <v>11</v>
      </c>
      <c r="W13" s="105">
        <f>IFERROR(VLOOKUP($B13,[1]DEN6!$G$3:$T$151,7,FALSE),0)</f>
        <v>16</v>
      </c>
      <c r="X13" s="105">
        <f>IFERROR(VLOOKUP($B13,[1]DEN6!$G$3:$T$151,8,FALSE),0)</f>
        <v>15</v>
      </c>
      <c r="Y13" s="105">
        <f>IFERROR(VLOOKUP($B13,[1]DEN6!$G$3:$T$151,9,FALSE),0)</f>
        <v>13</v>
      </c>
      <c r="Z13" s="105">
        <f>IFERROR(VLOOKUP($B13,[1]DEN6!$G$3:$T$151,10,FALSE),0)</f>
        <v>14</v>
      </c>
      <c r="AA13" s="105">
        <f>IFERROR(VLOOKUP($B13,[1]DEN6!$G$3:$T$151,11,FALSE),0)</f>
        <v>21</v>
      </c>
      <c r="AB13" s="105">
        <f>IFERROR(VLOOKUP($B13,[1]DEN6!$G$3:$T$151,12,FALSE),0)</f>
        <v>14</v>
      </c>
      <c r="AC13" s="105">
        <f>IFERROR(VLOOKUP($B13,[1]DEN6!$G$3:$T$151,13,FALSE),0)</f>
        <v>25</v>
      </c>
      <c r="AD13" s="85">
        <f t="shared" si="1"/>
        <v>201</v>
      </c>
    </row>
    <row r="14" spans="1:30" ht="15.75" customHeight="1" x14ac:dyDescent="0.25">
      <c r="A14" s="2" t="s">
        <v>23</v>
      </c>
      <c r="B14" s="2" t="s">
        <v>26</v>
      </c>
      <c r="C14" s="4"/>
      <c r="D14" s="122"/>
      <c r="E14" s="105">
        <f>IFERROR(VLOOKUP($B14,[1]NUM6!$G$3:$T$144,2,FALSE),0)</f>
        <v>10</v>
      </c>
      <c r="F14" s="105">
        <f>IFERROR(VLOOKUP($B14,[1]NUM6!$G$3:$T$144,3,FALSE),0)</f>
        <v>2</v>
      </c>
      <c r="G14" s="105">
        <f>IFERROR(VLOOKUP($B14,[1]NUM6!$G$3:$T$144,4,FALSE),0)</f>
        <v>14</v>
      </c>
      <c r="H14" s="105">
        <f>IFERROR(VLOOKUP($B14,[1]NUM6!$G$3:$T$144,5,FALSE),0)</f>
        <v>11</v>
      </c>
      <c r="I14" s="105">
        <f>IFERROR(VLOOKUP($B14,[1]NUM6!$G$3:$T$144,6,FALSE),0)</f>
        <v>18</v>
      </c>
      <c r="J14" s="105">
        <f>IFERROR(VLOOKUP($B14,[1]NUM6!$G$3:$T$144,7,FALSE),0)</f>
        <v>23</v>
      </c>
      <c r="K14" s="105">
        <f>IFERROR(VLOOKUP($B14,[1]NUM6!$G$3:$T$144,8,FALSE),0)</f>
        <v>18</v>
      </c>
      <c r="L14" s="105">
        <f>IFERROR(VLOOKUP($B14,[1]NUM6!$G$3:$T$144,9,FALSE),0)</f>
        <v>9</v>
      </c>
      <c r="M14" s="105">
        <f>IFERROR(VLOOKUP($B14,[1]NUM6!$G$3:$T$144,10,FALSE),0)</f>
        <v>14</v>
      </c>
      <c r="N14" s="105">
        <f>IFERROR(VLOOKUP($B14,[1]NUM6!$G$3:$T$144,11,FALSE),0)</f>
        <v>18</v>
      </c>
      <c r="O14" s="105">
        <f>IFERROR(VLOOKUP($B14,[1]NUM6!$G$3:$T$144,12,FALSE),0)</f>
        <v>18</v>
      </c>
      <c r="P14" s="105">
        <f>IFERROR(VLOOKUP($B14,[1]NUM6!$G$3:$T$144,13,FALSE),0)</f>
        <v>15</v>
      </c>
      <c r="Q14" s="85">
        <f t="shared" si="0"/>
        <v>170</v>
      </c>
      <c r="R14" s="105">
        <f>IFERROR(VLOOKUP($B14,[1]DEN6!$G$3:$T$151,2,FALSE),0)</f>
        <v>48</v>
      </c>
      <c r="S14" s="105">
        <f>IFERROR(VLOOKUP($B14,[1]DEN6!$G$3:$T$151,3,FALSE),0)</f>
        <v>12</v>
      </c>
      <c r="T14" s="105">
        <f>IFERROR(VLOOKUP($B14,[1]DEN6!$G$3:$T$151,4,FALSE),0)</f>
        <v>27</v>
      </c>
      <c r="U14" s="105">
        <f>IFERROR(VLOOKUP($B14,[1]DEN6!$G$3:$T$151,5,FALSE),0)</f>
        <v>14</v>
      </c>
      <c r="V14" s="105">
        <f>IFERROR(VLOOKUP($B14,[1]DEN6!$G$3:$T$151,6,FALSE),0)</f>
        <v>24</v>
      </c>
      <c r="W14" s="105">
        <f>IFERROR(VLOOKUP($B14,[1]DEN6!$G$3:$T$151,7,FALSE),0)</f>
        <v>26</v>
      </c>
      <c r="X14" s="105">
        <f>IFERROR(VLOOKUP($B14,[1]DEN6!$G$3:$T$151,8,FALSE),0)</f>
        <v>24</v>
      </c>
      <c r="Y14" s="105">
        <f>IFERROR(VLOOKUP($B14,[1]DEN6!$G$3:$T$151,9,FALSE),0)</f>
        <v>16</v>
      </c>
      <c r="Z14" s="105">
        <f>IFERROR(VLOOKUP($B14,[1]DEN6!$G$3:$T$151,10,FALSE),0)</f>
        <v>19</v>
      </c>
      <c r="AA14" s="105">
        <f>IFERROR(VLOOKUP($B14,[1]DEN6!$G$3:$T$151,11,FALSE),0)</f>
        <v>25</v>
      </c>
      <c r="AB14" s="105">
        <f>IFERROR(VLOOKUP($B14,[1]DEN6!$G$3:$T$151,12,FALSE),0)</f>
        <v>29</v>
      </c>
      <c r="AC14" s="105">
        <f>IFERROR(VLOOKUP($B14,[1]DEN6!$G$3:$T$151,13,FALSE),0)</f>
        <v>24</v>
      </c>
      <c r="AD14" s="85">
        <f t="shared" si="1"/>
        <v>288</v>
      </c>
    </row>
    <row r="15" spans="1:30" ht="15.75" customHeight="1" x14ac:dyDescent="0.25">
      <c r="A15" s="2" t="s">
        <v>23</v>
      </c>
      <c r="B15" s="2" t="s">
        <v>27</v>
      </c>
      <c r="C15" s="4"/>
      <c r="D15" s="122"/>
      <c r="E15" s="105">
        <f>IFERROR(VLOOKUP($B15,[1]NUM6!$G$3:$T$144,2,FALSE),0)</f>
        <v>8</v>
      </c>
      <c r="F15" s="105">
        <f>IFERROR(VLOOKUP($B15,[1]NUM6!$G$3:$T$144,3,FALSE),0)</f>
        <v>13</v>
      </c>
      <c r="G15" s="105">
        <f>IFERROR(VLOOKUP($B15,[1]NUM6!$G$3:$T$144,4,FALSE),0)</f>
        <v>14</v>
      </c>
      <c r="H15" s="105">
        <f>IFERROR(VLOOKUP($B15,[1]NUM6!$G$3:$T$144,5,FALSE),0)</f>
        <v>12</v>
      </c>
      <c r="I15" s="105">
        <f>IFERROR(VLOOKUP($B15,[1]NUM6!$G$3:$T$144,6,FALSE),0)</f>
        <v>17</v>
      </c>
      <c r="J15" s="105">
        <f>IFERROR(VLOOKUP($B15,[1]NUM6!$G$3:$T$144,7,FALSE),0)</f>
        <v>11</v>
      </c>
      <c r="K15" s="105">
        <f>IFERROR(VLOOKUP($B15,[1]NUM6!$G$3:$T$144,8,FALSE),0)</f>
        <v>17</v>
      </c>
      <c r="L15" s="105">
        <f>IFERROR(VLOOKUP($B15,[1]NUM6!$G$3:$T$144,9,FALSE),0)</f>
        <v>18</v>
      </c>
      <c r="M15" s="105">
        <f>IFERROR(VLOOKUP($B15,[1]NUM6!$G$3:$T$144,10,FALSE),0)</f>
        <v>8</v>
      </c>
      <c r="N15" s="105">
        <f>IFERROR(VLOOKUP($B15,[1]NUM6!$G$3:$T$144,11,FALSE),0)</f>
        <v>13</v>
      </c>
      <c r="O15" s="105">
        <f>IFERROR(VLOOKUP($B15,[1]NUM6!$G$3:$T$144,12,FALSE),0)</f>
        <v>17</v>
      </c>
      <c r="P15" s="105">
        <f>IFERROR(VLOOKUP($B15,[1]NUM6!$G$3:$T$144,13,FALSE),0)</f>
        <v>13</v>
      </c>
      <c r="Q15" s="85">
        <f t="shared" si="0"/>
        <v>161</v>
      </c>
      <c r="R15" s="105">
        <f>IFERROR(VLOOKUP($B15,[1]DEN6!$G$3:$T$151,2,FALSE),0)</f>
        <v>11</v>
      </c>
      <c r="S15" s="105">
        <f>IFERROR(VLOOKUP($B15,[1]DEN6!$G$3:$T$151,3,FALSE),0)</f>
        <v>17</v>
      </c>
      <c r="T15" s="105">
        <f>IFERROR(VLOOKUP($B15,[1]DEN6!$G$3:$T$151,4,FALSE),0)</f>
        <v>17</v>
      </c>
      <c r="U15" s="105">
        <f>IFERROR(VLOOKUP($B15,[1]DEN6!$G$3:$T$151,5,FALSE),0)</f>
        <v>21</v>
      </c>
      <c r="V15" s="105">
        <f>IFERROR(VLOOKUP($B15,[1]DEN6!$G$3:$T$151,6,FALSE),0)</f>
        <v>23</v>
      </c>
      <c r="W15" s="105">
        <f>IFERROR(VLOOKUP($B15,[1]DEN6!$G$3:$T$151,7,FALSE),0)</f>
        <v>16</v>
      </c>
      <c r="X15" s="105">
        <f>IFERROR(VLOOKUP($B15,[1]DEN6!$G$3:$T$151,8,FALSE),0)</f>
        <v>23</v>
      </c>
      <c r="Y15" s="105">
        <f>IFERROR(VLOOKUP($B15,[1]DEN6!$G$3:$T$151,9,FALSE),0)</f>
        <v>25</v>
      </c>
      <c r="Z15" s="105">
        <f>IFERROR(VLOOKUP($B15,[1]DEN6!$G$3:$T$151,10,FALSE),0)</f>
        <v>13</v>
      </c>
      <c r="AA15" s="105">
        <f>IFERROR(VLOOKUP($B15,[1]DEN6!$G$3:$T$151,11,FALSE),0)</f>
        <v>18</v>
      </c>
      <c r="AB15" s="105">
        <f>IFERROR(VLOOKUP($B15,[1]DEN6!$G$3:$T$151,12,FALSE),0)</f>
        <v>31</v>
      </c>
      <c r="AC15" s="105">
        <f>IFERROR(VLOOKUP($B15,[1]DEN6!$G$3:$T$151,13,FALSE),0)</f>
        <v>21</v>
      </c>
      <c r="AD15" s="85">
        <f t="shared" si="1"/>
        <v>236</v>
      </c>
    </row>
    <row r="16" spans="1:30" ht="15.75" customHeight="1" x14ac:dyDescent="0.25">
      <c r="A16" s="2" t="s">
        <v>23</v>
      </c>
      <c r="B16" s="2" t="s">
        <v>28</v>
      </c>
      <c r="C16" s="7"/>
      <c r="D16" s="122"/>
      <c r="E16" s="105">
        <f>IFERROR(VLOOKUP($B16,[1]NUM6!$G$3:$T$144,2,FALSE),0)</f>
        <v>10</v>
      </c>
      <c r="F16" s="105">
        <f>IFERROR(VLOOKUP($B16,[1]NUM6!$G$3:$T$144,3,FALSE),0)</f>
        <v>2</v>
      </c>
      <c r="G16" s="105">
        <f>IFERROR(VLOOKUP($B16,[1]NUM6!$G$3:$T$144,4,FALSE),0)</f>
        <v>14</v>
      </c>
      <c r="H16" s="105">
        <f>IFERROR(VLOOKUP($B16,[1]NUM6!$G$3:$T$144,5,FALSE),0)</f>
        <v>11</v>
      </c>
      <c r="I16" s="105">
        <f>IFERROR(VLOOKUP($B16,[1]NUM6!$G$3:$T$144,6,FALSE),0)</f>
        <v>4</v>
      </c>
      <c r="J16" s="105">
        <f>IFERROR(VLOOKUP($B16,[1]NUM6!$G$3:$T$144,7,FALSE),0)</f>
        <v>4</v>
      </c>
      <c r="K16" s="105">
        <f>IFERROR(VLOOKUP($B16,[1]NUM6!$G$3:$T$144,8,FALSE),0)</f>
        <v>5</v>
      </c>
      <c r="L16" s="105">
        <f>IFERROR(VLOOKUP($B16,[1]NUM6!$G$3:$T$144,9,FALSE),0)</f>
        <v>5</v>
      </c>
      <c r="M16" s="105">
        <f>IFERROR(VLOOKUP($B16,[1]NUM6!$G$3:$T$144,10,FALSE),0)</f>
        <v>3</v>
      </c>
      <c r="N16" s="105">
        <f>IFERROR(VLOOKUP($B16,[1]NUM6!$G$3:$T$144,11,FALSE),0)</f>
        <v>10</v>
      </c>
      <c r="O16" s="105">
        <f>IFERROR(VLOOKUP($B16,[1]NUM6!$G$3:$T$144,12,FALSE),0)</f>
        <v>8</v>
      </c>
      <c r="P16" s="105">
        <f>IFERROR(VLOOKUP($B16,[1]NUM6!$G$3:$T$144,13,FALSE),0)</f>
        <v>8</v>
      </c>
      <c r="Q16" s="85">
        <f t="shared" si="0"/>
        <v>84</v>
      </c>
      <c r="R16" s="105">
        <f>IFERROR(VLOOKUP($B16,[1]DEN6!$G$3:$T$151,2,FALSE),0)</f>
        <v>16</v>
      </c>
      <c r="S16" s="105">
        <f>IFERROR(VLOOKUP($B16,[1]DEN6!$G$3:$T$151,3,FALSE),0)</f>
        <v>3</v>
      </c>
      <c r="T16" s="105">
        <f>IFERROR(VLOOKUP($B16,[1]DEN6!$G$3:$T$151,4,FALSE),0)</f>
        <v>25</v>
      </c>
      <c r="U16" s="105">
        <f>IFERROR(VLOOKUP($B16,[1]DEN6!$G$3:$T$151,5,FALSE),0)</f>
        <v>21</v>
      </c>
      <c r="V16" s="105">
        <f>IFERROR(VLOOKUP($B16,[1]DEN6!$G$3:$T$151,6,FALSE),0)</f>
        <v>14</v>
      </c>
      <c r="W16" s="105">
        <f>IFERROR(VLOOKUP($B16,[1]DEN6!$G$3:$T$151,7,FALSE),0)</f>
        <v>12</v>
      </c>
      <c r="X16" s="105">
        <f>IFERROR(VLOOKUP($B16,[1]DEN6!$G$3:$T$151,8,FALSE),0)</f>
        <v>10</v>
      </c>
      <c r="Y16" s="105">
        <f>IFERROR(VLOOKUP($B16,[1]DEN6!$G$3:$T$151,9,FALSE),0)</f>
        <v>8</v>
      </c>
      <c r="Z16" s="105">
        <f>IFERROR(VLOOKUP($B16,[1]DEN6!$G$3:$T$151,10,FALSE),0)</f>
        <v>7</v>
      </c>
      <c r="AA16" s="105">
        <f>IFERROR(VLOOKUP($B16,[1]DEN6!$G$3:$T$151,11,FALSE),0)</f>
        <v>26</v>
      </c>
      <c r="AB16" s="105">
        <f>IFERROR(VLOOKUP($B16,[1]DEN6!$G$3:$T$151,12,FALSE),0)</f>
        <v>18</v>
      </c>
      <c r="AC16" s="105">
        <f>IFERROR(VLOOKUP($B16,[1]DEN6!$G$3:$T$151,13,FALSE),0)</f>
        <v>13</v>
      </c>
      <c r="AD16" s="85">
        <f t="shared" si="1"/>
        <v>173</v>
      </c>
    </row>
    <row r="17" spans="1:31" ht="15.75" customHeight="1" x14ac:dyDescent="0.25">
      <c r="A17" s="2" t="s">
        <v>23</v>
      </c>
      <c r="B17" s="2" t="s">
        <v>29</v>
      </c>
      <c r="C17" s="4"/>
      <c r="D17" s="122"/>
      <c r="E17" s="105">
        <f>IFERROR(VLOOKUP($B17,[1]NUM6!$G$3:$T$144,2,FALSE),0)</f>
        <v>13</v>
      </c>
      <c r="F17" s="105">
        <f>IFERROR(VLOOKUP($B17,[1]NUM6!$G$3:$T$144,3,FALSE),0)</f>
        <v>10</v>
      </c>
      <c r="G17" s="105">
        <f>IFERROR(VLOOKUP($B17,[1]NUM6!$G$3:$T$144,4,FALSE),0)</f>
        <v>9</v>
      </c>
      <c r="H17" s="105">
        <f>IFERROR(VLOOKUP($B17,[1]NUM6!$G$3:$T$144,5,FALSE),0)</f>
        <v>8</v>
      </c>
      <c r="I17" s="105">
        <f>IFERROR(VLOOKUP($B17,[1]NUM6!$G$3:$T$144,6,FALSE),0)</f>
        <v>14</v>
      </c>
      <c r="J17" s="105">
        <f>IFERROR(VLOOKUP($B17,[1]NUM6!$G$3:$T$144,7,FALSE),0)</f>
        <v>10</v>
      </c>
      <c r="K17" s="105">
        <f>IFERROR(VLOOKUP($B17,[1]NUM6!$G$3:$T$144,8,FALSE),0)</f>
        <v>11</v>
      </c>
      <c r="L17" s="105">
        <f>IFERROR(VLOOKUP($B17,[1]NUM6!$G$3:$T$144,9,FALSE),0)</f>
        <v>7</v>
      </c>
      <c r="M17" s="105">
        <f>IFERROR(VLOOKUP($B17,[1]NUM6!$G$3:$T$144,10,FALSE),0)</f>
        <v>7</v>
      </c>
      <c r="N17" s="105">
        <f>IFERROR(VLOOKUP($B17,[1]NUM6!$G$3:$T$144,11,FALSE),0)</f>
        <v>17</v>
      </c>
      <c r="O17" s="105">
        <f>IFERROR(VLOOKUP($B17,[1]NUM6!$G$3:$T$144,12,FALSE),0)</f>
        <v>12</v>
      </c>
      <c r="P17" s="105">
        <f>IFERROR(VLOOKUP($B17,[1]NUM6!$G$3:$T$144,13,FALSE),0)</f>
        <v>14</v>
      </c>
      <c r="Q17" s="85">
        <f t="shared" si="0"/>
        <v>132</v>
      </c>
      <c r="R17" s="105">
        <f>IFERROR(VLOOKUP($B17,[1]DEN6!$G$3:$T$151,2,FALSE),0)</f>
        <v>23</v>
      </c>
      <c r="S17" s="105">
        <f>IFERROR(VLOOKUP($B17,[1]DEN6!$G$3:$T$151,3,FALSE),0)</f>
        <v>21</v>
      </c>
      <c r="T17" s="105">
        <f>IFERROR(VLOOKUP($B17,[1]DEN6!$G$3:$T$151,4,FALSE),0)</f>
        <v>19</v>
      </c>
      <c r="U17" s="105">
        <f>IFERROR(VLOOKUP($B17,[1]DEN6!$G$3:$T$151,5,FALSE),0)</f>
        <v>19</v>
      </c>
      <c r="V17" s="105">
        <f>IFERROR(VLOOKUP($B17,[1]DEN6!$G$3:$T$151,6,FALSE),0)</f>
        <v>21</v>
      </c>
      <c r="W17" s="105">
        <f>IFERROR(VLOOKUP($B17,[1]DEN6!$G$3:$T$151,7,FALSE),0)</f>
        <v>17</v>
      </c>
      <c r="X17" s="105">
        <f>IFERROR(VLOOKUP($B17,[1]DEN6!$G$3:$T$151,8,FALSE),0)</f>
        <v>20</v>
      </c>
      <c r="Y17" s="105">
        <f>IFERROR(VLOOKUP($B17,[1]DEN6!$G$3:$T$151,9,FALSE),0)</f>
        <v>11</v>
      </c>
      <c r="Z17" s="105">
        <f>IFERROR(VLOOKUP($B17,[1]DEN6!$G$3:$T$151,10,FALSE),0)</f>
        <v>16</v>
      </c>
      <c r="AA17" s="105">
        <f>IFERROR(VLOOKUP($B17,[1]DEN6!$G$3:$T$151,11,FALSE),0)</f>
        <v>26</v>
      </c>
      <c r="AB17" s="105">
        <f>IFERROR(VLOOKUP($B17,[1]DEN6!$G$3:$T$151,12,FALSE),0)</f>
        <v>21</v>
      </c>
      <c r="AC17" s="105">
        <f>IFERROR(VLOOKUP($B17,[1]DEN6!$G$3:$T$151,13,FALSE),0)</f>
        <v>20</v>
      </c>
      <c r="AD17" s="85">
        <f t="shared" si="1"/>
        <v>234</v>
      </c>
    </row>
    <row r="18" spans="1:31" ht="15.75" customHeight="1" x14ac:dyDescent="0.25">
      <c r="A18" s="2" t="s">
        <v>23</v>
      </c>
      <c r="B18" s="2" t="s">
        <v>30</v>
      </c>
      <c r="C18" s="4"/>
      <c r="D18" s="122"/>
      <c r="E18" s="105">
        <f>IFERROR(VLOOKUP($B18,[1]NUM6!$G$3:$T$144,2,FALSE),0)</f>
        <v>5</v>
      </c>
      <c r="F18" s="105">
        <f>IFERROR(VLOOKUP($B18,[1]NUM6!$G$3:$T$144,3,FALSE),0)</f>
        <v>0</v>
      </c>
      <c r="G18" s="105">
        <f>IFERROR(VLOOKUP($B18,[1]NUM6!$G$3:$T$144,4,FALSE),0)</f>
        <v>0</v>
      </c>
      <c r="H18" s="105">
        <f>IFERROR(VLOOKUP($B18,[1]NUM6!$G$3:$T$144,5,FALSE),0)</f>
        <v>0</v>
      </c>
      <c r="I18" s="105">
        <f>IFERROR(VLOOKUP($B18,[1]NUM6!$G$3:$T$144,6,FALSE),0)</f>
        <v>2</v>
      </c>
      <c r="J18" s="105">
        <f>IFERROR(VLOOKUP($B18,[1]NUM6!$G$3:$T$144,7,FALSE),0)</f>
        <v>0</v>
      </c>
      <c r="K18" s="105">
        <f>IFERROR(VLOOKUP($B18,[1]NUM6!$G$3:$T$144,8,FALSE),0)</f>
        <v>2</v>
      </c>
      <c r="L18" s="105">
        <f>IFERROR(VLOOKUP($B18,[1]NUM6!$G$3:$T$144,9,FALSE),0)</f>
        <v>2</v>
      </c>
      <c r="M18" s="105">
        <f>IFERROR(VLOOKUP($B18,[1]NUM6!$G$3:$T$144,10,FALSE),0)</f>
        <v>0</v>
      </c>
      <c r="N18" s="105">
        <f>IFERROR(VLOOKUP($B18,[1]NUM6!$G$3:$T$144,11,FALSE),0)</f>
        <v>1</v>
      </c>
      <c r="O18" s="105">
        <f>IFERROR(VLOOKUP($B18,[1]NUM6!$G$3:$T$144,12,FALSE),0)</f>
        <v>2</v>
      </c>
      <c r="P18" s="105">
        <f>IFERROR(VLOOKUP($B18,[1]NUM6!$G$3:$T$144,13,FALSE),0)</f>
        <v>2</v>
      </c>
      <c r="Q18" s="85">
        <f t="shared" si="0"/>
        <v>16</v>
      </c>
      <c r="R18" s="105">
        <f>IFERROR(VLOOKUP($B18,[1]DEN6!$G$3:$T$151,2,FALSE),0)</f>
        <v>6</v>
      </c>
      <c r="S18" s="105">
        <f>IFERROR(VLOOKUP($B18,[1]DEN6!$G$3:$T$151,3,FALSE),0)</f>
        <v>4</v>
      </c>
      <c r="T18" s="105">
        <f>IFERROR(VLOOKUP($B18,[1]DEN6!$G$3:$T$151,4,FALSE),0)</f>
        <v>0</v>
      </c>
      <c r="U18" s="105">
        <f>IFERROR(VLOOKUP($B18,[1]DEN6!$G$3:$T$151,5,FALSE),0)</f>
        <v>0</v>
      </c>
      <c r="V18" s="105">
        <f>IFERROR(VLOOKUP($B18,[1]DEN6!$G$3:$T$151,6,FALSE),0)</f>
        <v>3</v>
      </c>
      <c r="W18" s="105">
        <f>IFERROR(VLOOKUP($B18,[1]DEN6!$G$3:$T$151,7,FALSE),0)</f>
        <v>0</v>
      </c>
      <c r="X18" s="105">
        <f>IFERROR(VLOOKUP($B18,[1]DEN6!$G$3:$T$151,8,FALSE),0)</f>
        <v>2</v>
      </c>
      <c r="Y18" s="105">
        <f>IFERROR(VLOOKUP($B18,[1]DEN6!$G$3:$T$151,9,FALSE),0)</f>
        <v>2</v>
      </c>
      <c r="Z18" s="105">
        <f>IFERROR(VLOOKUP($B18,[1]DEN6!$G$3:$T$151,10,FALSE),0)</f>
        <v>0</v>
      </c>
      <c r="AA18" s="105">
        <f>IFERROR(VLOOKUP($B18,[1]DEN6!$G$3:$T$151,11,FALSE),0)</f>
        <v>1</v>
      </c>
      <c r="AB18" s="105">
        <f>IFERROR(VLOOKUP($B18,[1]DEN6!$G$3:$T$151,12,FALSE),0)</f>
        <v>2</v>
      </c>
      <c r="AC18" s="105">
        <f>IFERROR(VLOOKUP($B18,[1]DEN6!$G$3:$T$151,13,FALSE),0)</f>
        <v>4</v>
      </c>
      <c r="AD18" s="85">
        <f t="shared" si="1"/>
        <v>24</v>
      </c>
    </row>
    <row r="19" spans="1:31" ht="15.75" customHeight="1" x14ac:dyDescent="0.25">
      <c r="A19" s="2" t="s">
        <v>23</v>
      </c>
      <c r="B19" s="2" t="s">
        <v>31</v>
      </c>
      <c r="C19" s="4"/>
      <c r="D19" s="122"/>
      <c r="E19" s="105">
        <f>IFERROR(VLOOKUP($B19,[1]NUM6!$G$3:$T$144,2,FALSE),0)</f>
        <v>2</v>
      </c>
      <c r="F19" s="105">
        <f>IFERROR(VLOOKUP($B19,[1]NUM6!$G$3:$T$144,3,FALSE),0)</f>
        <v>0</v>
      </c>
      <c r="G19" s="105">
        <f>IFERROR(VLOOKUP($B19,[1]NUM6!$G$3:$T$144,4,FALSE),0)</f>
        <v>1</v>
      </c>
      <c r="H19" s="105">
        <f>IFERROR(VLOOKUP($B19,[1]NUM6!$G$3:$T$144,5,FALSE),0)</f>
        <v>0</v>
      </c>
      <c r="I19" s="105">
        <f>IFERROR(VLOOKUP($B19,[1]NUM6!$G$3:$T$144,6,FALSE),0)</f>
        <v>0</v>
      </c>
      <c r="J19" s="105">
        <f>IFERROR(VLOOKUP($B19,[1]NUM6!$G$3:$T$144,7,FALSE),0)</f>
        <v>0</v>
      </c>
      <c r="K19" s="105">
        <f>IFERROR(VLOOKUP($B19,[1]NUM6!$G$3:$T$144,8,FALSE),0)</f>
        <v>0</v>
      </c>
      <c r="L19" s="105">
        <f>IFERROR(VLOOKUP($B19,[1]NUM6!$G$3:$T$144,9,FALSE),0)</f>
        <v>0</v>
      </c>
      <c r="M19" s="105">
        <f>IFERROR(VLOOKUP($B19,[1]NUM6!$G$3:$T$144,10,FALSE),0)</f>
        <v>0</v>
      </c>
      <c r="N19" s="105">
        <f>IFERROR(VLOOKUP($B19,[1]NUM6!$G$3:$T$144,11,FALSE),0)</f>
        <v>0</v>
      </c>
      <c r="O19" s="105">
        <f>IFERROR(VLOOKUP($B19,[1]NUM6!$G$3:$T$144,12,FALSE),0)</f>
        <v>0</v>
      </c>
      <c r="P19" s="105">
        <f>IFERROR(VLOOKUP($B19,[1]NUM6!$G$3:$T$144,13,FALSE),0)</f>
        <v>0</v>
      </c>
      <c r="Q19" s="85">
        <f t="shared" si="0"/>
        <v>3</v>
      </c>
      <c r="R19" s="105">
        <f>IFERROR(VLOOKUP($B19,[1]DEN6!$G$3:$T$151,2,FALSE),0)</f>
        <v>2</v>
      </c>
      <c r="S19" s="105">
        <f>IFERROR(VLOOKUP($B19,[1]DEN6!$G$3:$T$151,3,FALSE),0)</f>
        <v>0</v>
      </c>
      <c r="T19" s="105">
        <f>IFERROR(VLOOKUP($B19,[1]DEN6!$G$3:$T$151,4,FALSE),0)</f>
        <v>1</v>
      </c>
      <c r="U19" s="105">
        <f>IFERROR(VLOOKUP($B19,[1]DEN6!$G$3:$T$151,5,FALSE),0)</f>
        <v>0</v>
      </c>
      <c r="V19" s="105">
        <f>IFERROR(VLOOKUP($B19,[1]DEN6!$G$3:$T$151,6,FALSE),0)</f>
        <v>0</v>
      </c>
      <c r="W19" s="105">
        <f>IFERROR(VLOOKUP($B19,[1]DEN6!$G$3:$T$151,7,FALSE),0)</f>
        <v>0</v>
      </c>
      <c r="X19" s="105">
        <f>IFERROR(VLOOKUP($B19,[1]DEN6!$G$3:$T$151,8,FALSE),0)</f>
        <v>0</v>
      </c>
      <c r="Y19" s="105">
        <f>IFERROR(VLOOKUP($B19,[1]DEN6!$G$3:$T$151,9,FALSE),0)</f>
        <v>0</v>
      </c>
      <c r="Z19" s="105">
        <f>IFERROR(VLOOKUP($B19,[1]DEN6!$G$3:$T$151,10,FALSE),0)</f>
        <v>0</v>
      </c>
      <c r="AA19" s="105">
        <f>IFERROR(VLOOKUP($B19,[1]DEN6!$G$3:$T$151,11,FALSE),0)</f>
        <v>0</v>
      </c>
      <c r="AB19" s="105">
        <f>IFERROR(VLOOKUP($B19,[1]DEN6!$G$3:$T$151,12,FALSE),0)</f>
        <v>0</v>
      </c>
      <c r="AC19" s="105">
        <f>IFERROR(VLOOKUP($B19,[1]DEN6!$G$3:$T$151,13,FALSE),0)</f>
        <v>0</v>
      </c>
      <c r="AD19" s="85">
        <f t="shared" si="1"/>
        <v>3</v>
      </c>
    </row>
    <row r="20" spans="1:31" ht="15.75" customHeight="1" x14ac:dyDescent="0.25">
      <c r="A20" s="2" t="s">
        <v>23</v>
      </c>
      <c r="B20" s="2" t="s">
        <v>32</v>
      </c>
      <c r="C20" s="4"/>
      <c r="D20" s="122"/>
      <c r="E20" s="105">
        <f>IFERROR(VLOOKUP($B20,[1]NUM6!$G$3:$T$144,2,FALSE),0)</f>
        <v>0</v>
      </c>
      <c r="F20" s="105">
        <f>IFERROR(VLOOKUP($B20,[1]NUM6!$G$3:$T$144,3,FALSE),0)</f>
        <v>1</v>
      </c>
      <c r="G20" s="105">
        <f>IFERROR(VLOOKUP($B20,[1]NUM6!$G$3:$T$144,4,FALSE),0)</f>
        <v>1</v>
      </c>
      <c r="H20" s="105">
        <f>IFERROR(VLOOKUP($B20,[1]NUM6!$G$3:$T$144,5,FALSE),0)</f>
        <v>0</v>
      </c>
      <c r="I20" s="105">
        <f>IFERROR(VLOOKUP($B20,[1]NUM6!$G$3:$T$144,6,FALSE),0)</f>
        <v>1</v>
      </c>
      <c r="J20" s="105">
        <f>IFERROR(VLOOKUP($B20,[1]NUM6!$G$3:$T$144,7,FALSE),0)</f>
        <v>0</v>
      </c>
      <c r="K20" s="105">
        <f>IFERROR(VLOOKUP($B20,[1]NUM6!$G$3:$T$144,8,FALSE),0)</f>
        <v>0</v>
      </c>
      <c r="L20" s="105">
        <f>IFERROR(VLOOKUP($B20,[1]NUM6!$G$3:$T$144,9,FALSE),0)</f>
        <v>0</v>
      </c>
      <c r="M20" s="105">
        <f>IFERROR(VLOOKUP($B20,[1]NUM6!$G$3:$T$144,10,FALSE),0)</f>
        <v>0</v>
      </c>
      <c r="N20" s="105">
        <f>IFERROR(VLOOKUP($B20,[1]NUM6!$G$3:$T$144,11,FALSE),0)</f>
        <v>1</v>
      </c>
      <c r="O20" s="105">
        <f>IFERROR(VLOOKUP($B20,[1]NUM6!$G$3:$T$144,12,FALSE),0)</f>
        <v>0</v>
      </c>
      <c r="P20" s="105">
        <f>IFERROR(VLOOKUP($B20,[1]NUM6!$G$3:$T$144,13,FALSE),0)</f>
        <v>1</v>
      </c>
      <c r="Q20" s="85">
        <f t="shared" si="0"/>
        <v>5</v>
      </c>
      <c r="R20" s="105">
        <f>IFERROR(VLOOKUP($B20,[1]DEN6!$G$3:$T$151,2,FALSE),0)</f>
        <v>0</v>
      </c>
      <c r="S20" s="105">
        <f>IFERROR(VLOOKUP($B20,[1]DEN6!$G$3:$T$151,3,FALSE),0)</f>
        <v>3</v>
      </c>
      <c r="T20" s="105">
        <f>IFERROR(VLOOKUP($B20,[1]DEN6!$G$3:$T$151,4,FALSE),0)</f>
        <v>1</v>
      </c>
      <c r="U20" s="105">
        <f>IFERROR(VLOOKUP($B20,[1]DEN6!$G$3:$T$151,5,FALSE),0)</f>
        <v>0</v>
      </c>
      <c r="V20" s="105">
        <f>IFERROR(VLOOKUP($B20,[1]DEN6!$G$3:$T$151,6,FALSE),0)</f>
        <v>1</v>
      </c>
      <c r="W20" s="105">
        <f>IFERROR(VLOOKUP($B20,[1]DEN6!$G$3:$T$151,7,FALSE),0)</f>
        <v>0</v>
      </c>
      <c r="X20" s="105">
        <f>IFERROR(VLOOKUP($B20,[1]DEN6!$G$3:$T$151,8,FALSE),0)</f>
        <v>0</v>
      </c>
      <c r="Y20" s="105">
        <f>IFERROR(VLOOKUP($B20,[1]DEN6!$G$3:$T$151,9,FALSE),0)</f>
        <v>0</v>
      </c>
      <c r="Z20" s="105">
        <f>IFERROR(VLOOKUP($B20,[1]DEN6!$G$3:$T$151,10,FALSE),0)</f>
        <v>0</v>
      </c>
      <c r="AA20" s="105">
        <f>IFERROR(VLOOKUP($B20,[1]DEN6!$G$3:$T$151,11,FALSE),0)</f>
        <v>1</v>
      </c>
      <c r="AB20" s="105">
        <f>IFERROR(VLOOKUP($B20,[1]DEN6!$G$3:$T$151,12,FALSE),0)</f>
        <v>0</v>
      </c>
      <c r="AC20" s="105">
        <f>IFERROR(VLOOKUP($B20,[1]DEN6!$G$3:$T$151,13,FALSE),0)</f>
        <v>1</v>
      </c>
      <c r="AD20" s="85">
        <f t="shared" si="1"/>
        <v>7</v>
      </c>
    </row>
    <row r="21" spans="1:31" ht="15.75" customHeight="1" x14ac:dyDescent="0.25">
      <c r="A21" s="2" t="s">
        <v>23</v>
      </c>
      <c r="B21" s="2" t="s">
        <v>33</v>
      </c>
      <c r="C21" s="8"/>
      <c r="D21" s="122"/>
      <c r="E21" s="105">
        <f>IFERROR(VLOOKUP($B21,[1]NUM6!$G$3:$T$144,2,FALSE),0)</f>
        <v>0</v>
      </c>
      <c r="F21" s="105">
        <f>IFERROR(VLOOKUP($B21,[1]NUM6!$G$3:$T$144,3,FALSE),0)</f>
        <v>0</v>
      </c>
      <c r="G21" s="105">
        <f>IFERROR(VLOOKUP($B21,[1]NUM6!$G$3:$T$144,4,FALSE),0)</f>
        <v>1</v>
      </c>
      <c r="H21" s="105">
        <f>IFERROR(VLOOKUP($B21,[1]NUM6!$G$3:$T$144,5,FALSE),0)</f>
        <v>0</v>
      </c>
      <c r="I21" s="105">
        <f>IFERROR(VLOOKUP($B21,[1]NUM6!$G$3:$T$144,6,FALSE),0)</f>
        <v>0</v>
      </c>
      <c r="J21" s="105">
        <f>IFERROR(VLOOKUP($B21,[1]NUM6!$G$3:$T$144,7,FALSE),0)</f>
        <v>0</v>
      </c>
      <c r="K21" s="105">
        <f>IFERROR(VLOOKUP($B21,[1]NUM6!$G$3:$T$144,8,FALSE),0)</f>
        <v>0</v>
      </c>
      <c r="L21" s="105">
        <f>IFERROR(VLOOKUP($B21,[1]NUM6!$G$3:$T$144,9,FALSE),0)</f>
        <v>0</v>
      </c>
      <c r="M21" s="105">
        <f>IFERROR(VLOOKUP($B21,[1]NUM6!$G$3:$T$144,10,FALSE),0)</f>
        <v>1</v>
      </c>
      <c r="N21" s="105">
        <f>IFERROR(VLOOKUP($B21,[1]NUM6!$G$3:$T$144,11,FALSE),0)</f>
        <v>1</v>
      </c>
      <c r="O21" s="105">
        <f>IFERROR(VLOOKUP($B21,[1]NUM6!$G$3:$T$144,12,FALSE),0)</f>
        <v>2</v>
      </c>
      <c r="P21" s="105">
        <f>IFERROR(VLOOKUP($B21,[1]NUM6!$G$3:$T$144,13,FALSE),0)</f>
        <v>0</v>
      </c>
      <c r="Q21" s="85">
        <f t="shared" si="0"/>
        <v>5</v>
      </c>
      <c r="R21" s="105">
        <f>IFERROR(VLOOKUP($B21,[1]DEN6!$G$3:$T$151,2,FALSE),0)</f>
        <v>1</v>
      </c>
      <c r="S21" s="105">
        <f>IFERROR(VLOOKUP($B21,[1]DEN6!$G$3:$T$151,3,FALSE),0)</f>
        <v>0</v>
      </c>
      <c r="T21" s="105">
        <f>IFERROR(VLOOKUP($B21,[1]DEN6!$G$3:$T$151,4,FALSE),0)</f>
        <v>1</v>
      </c>
      <c r="U21" s="105">
        <f>IFERROR(VLOOKUP($B21,[1]DEN6!$G$3:$T$151,5,FALSE),0)</f>
        <v>0</v>
      </c>
      <c r="V21" s="105">
        <f>IFERROR(VLOOKUP($B21,[1]DEN6!$G$3:$T$151,6,FALSE),0)</f>
        <v>0</v>
      </c>
      <c r="W21" s="105">
        <f>IFERROR(VLOOKUP($B21,[1]DEN6!$G$3:$T$151,7,FALSE),0)</f>
        <v>0</v>
      </c>
      <c r="X21" s="105">
        <f>IFERROR(VLOOKUP($B21,[1]DEN6!$G$3:$T$151,8,FALSE),0)</f>
        <v>0</v>
      </c>
      <c r="Y21" s="105">
        <f>IFERROR(VLOOKUP($B21,[1]DEN6!$G$3:$T$151,9,FALSE),0)</f>
        <v>0</v>
      </c>
      <c r="Z21" s="105">
        <f>IFERROR(VLOOKUP($B21,[1]DEN6!$G$3:$T$151,10,FALSE),0)</f>
        <v>1</v>
      </c>
      <c r="AA21" s="105">
        <f>IFERROR(VLOOKUP($B21,[1]DEN6!$G$3:$T$151,11,FALSE),0)</f>
        <v>1</v>
      </c>
      <c r="AB21" s="105">
        <f>IFERROR(VLOOKUP($B21,[1]DEN6!$G$3:$T$151,12,FALSE),0)</f>
        <v>2</v>
      </c>
      <c r="AC21" s="105">
        <f>IFERROR(VLOOKUP($B21,[1]DEN6!$G$3:$T$151,13,FALSE),0)</f>
        <v>0</v>
      </c>
      <c r="AD21" s="85">
        <f t="shared" si="1"/>
        <v>6</v>
      </c>
    </row>
    <row r="22" spans="1:31" ht="15.75" customHeight="1" x14ac:dyDescent="0.25">
      <c r="A22" s="2" t="s">
        <v>23</v>
      </c>
      <c r="B22" s="2" t="s">
        <v>34</v>
      </c>
      <c r="C22" s="4"/>
      <c r="D22" s="122"/>
      <c r="E22" s="105">
        <f>IFERROR(VLOOKUP($B22,[1]NUM6!$G$3:$T$144,2,FALSE),0)</f>
        <v>2</v>
      </c>
      <c r="F22" s="105">
        <f>IFERROR(VLOOKUP($B22,[1]NUM6!$G$3:$T$144,3,FALSE),0)</f>
        <v>1</v>
      </c>
      <c r="G22" s="105">
        <f>IFERROR(VLOOKUP($B22,[1]NUM6!$G$3:$T$144,4,FALSE),0)</f>
        <v>0</v>
      </c>
      <c r="H22" s="105">
        <f>IFERROR(VLOOKUP($B22,[1]NUM6!$G$3:$T$144,5,FALSE),0)</f>
        <v>0</v>
      </c>
      <c r="I22" s="105">
        <f>IFERROR(VLOOKUP($B22,[1]NUM6!$G$3:$T$144,6,FALSE),0)</f>
        <v>2</v>
      </c>
      <c r="J22" s="105">
        <f>IFERROR(VLOOKUP($B22,[1]NUM6!$G$3:$T$144,7,FALSE),0)</f>
        <v>1</v>
      </c>
      <c r="K22" s="105">
        <f>IFERROR(VLOOKUP($B22,[1]NUM6!$G$3:$T$144,8,FALSE),0)</f>
        <v>1</v>
      </c>
      <c r="L22" s="105">
        <f>IFERROR(VLOOKUP($B22,[1]NUM6!$G$3:$T$144,9,FALSE),0)</f>
        <v>1</v>
      </c>
      <c r="M22" s="105">
        <f>IFERROR(VLOOKUP($B22,[1]NUM6!$G$3:$T$144,10,FALSE),0)</f>
        <v>0</v>
      </c>
      <c r="N22" s="105">
        <f>IFERROR(VLOOKUP($B22,[1]NUM6!$G$3:$T$144,11,FALSE),0)</f>
        <v>0</v>
      </c>
      <c r="O22" s="105">
        <f>IFERROR(VLOOKUP($B22,[1]NUM6!$G$3:$T$144,12,FALSE),0)</f>
        <v>1</v>
      </c>
      <c r="P22" s="105">
        <f>IFERROR(VLOOKUP($B22,[1]NUM6!$G$3:$T$144,13,FALSE),0)</f>
        <v>0</v>
      </c>
      <c r="Q22" s="85">
        <f t="shared" si="0"/>
        <v>9</v>
      </c>
      <c r="R22" s="105">
        <f>IFERROR(VLOOKUP($B22,[1]DEN6!$G$3:$T$151,2,FALSE),0)</f>
        <v>3</v>
      </c>
      <c r="S22" s="105">
        <f>IFERROR(VLOOKUP($B22,[1]DEN6!$G$3:$T$151,3,FALSE),0)</f>
        <v>1</v>
      </c>
      <c r="T22" s="105">
        <f>IFERROR(VLOOKUP($B22,[1]DEN6!$G$3:$T$151,4,FALSE),0)</f>
        <v>0</v>
      </c>
      <c r="U22" s="105">
        <f>IFERROR(VLOOKUP($B22,[1]DEN6!$G$3:$T$151,5,FALSE),0)</f>
        <v>1</v>
      </c>
      <c r="V22" s="105">
        <f>IFERROR(VLOOKUP($B22,[1]DEN6!$G$3:$T$151,6,FALSE),0)</f>
        <v>3</v>
      </c>
      <c r="W22" s="105">
        <f>IFERROR(VLOOKUP($B22,[1]DEN6!$G$3:$T$151,7,FALSE),0)</f>
        <v>1</v>
      </c>
      <c r="X22" s="105">
        <f>IFERROR(VLOOKUP($B22,[1]DEN6!$G$3:$T$151,8,FALSE),0)</f>
        <v>1</v>
      </c>
      <c r="Y22" s="105">
        <f>IFERROR(VLOOKUP($B22,[1]DEN6!$G$3:$T$151,9,FALSE),0)</f>
        <v>3</v>
      </c>
      <c r="Z22" s="105">
        <f>IFERROR(VLOOKUP($B22,[1]DEN6!$G$3:$T$151,10,FALSE),0)</f>
        <v>0</v>
      </c>
      <c r="AA22" s="105">
        <f>IFERROR(VLOOKUP($B22,[1]DEN6!$G$3:$T$151,11,FALSE),0)</f>
        <v>0</v>
      </c>
      <c r="AB22" s="105">
        <f>IFERROR(VLOOKUP($B22,[1]DEN6!$G$3:$T$151,12,FALSE),0)</f>
        <v>2</v>
      </c>
      <c r="AC22" s="105">
        <f>IFERROR(VLOOKUP($B22,[1]DEN6!$G$3:$T$151,13,FALSE),0)</f>
        <v>1</v>
      </c>
      <c r="AD22" s="85">
        <f t="shared" si="1"/>
        <v>16</v>
      </c>
    </row>
    <row r="23" spans="1:31" ht="15.75" customHeight="1" x14ac:dyDescent="0.25">
      <c r="A23" s="2" t="s">
        <v>23</v>
      </c>
      <c r="B23" s="2" t="s">
        <v>35</v>
      </c>
      <c r="C23" s="4"/>
      <c r="D23" s="122"/>
      <c r="E23" s="105">
        <f>IFERROR(VLOOKUP($B23,[1]NUM6!$G$3:$T$144,2,FALSE),0)</f>
        <v>0</v>
      </c>
      <c r="F23" s="105">
        <f>IFERROR(VLOOKUP($B23,[1]NUM6!$G$3:$T$144,3,FALSE),0)</f>
        <v>2</v>
      </c>
      <c r="G23" s="105">
        <f>IFERROR(VLOOKUP($B23,[1]NUM6!$G$3:$T$144,4,FALSE),0)</f>
        <v>0</v>
      </c>
      <c r="H23" s="105">
        <f>IFERROR(VLOOKUP($B23,[1]NUM6!$G$3:$T$144,5,FALSE),0)</f>
        <v>0</v>
      </c>
      <c r="I23" s="105">
        <f>IFERROR(VLOOKUP($B23,[1]NUM6!$G$3:$T$144,6,FALSE),0)</f>
        <v>0</v>
      </c>
      <c r="J23" s="105">
        <f>IFERROR(VLOOKUP($B23,[1]NUM6!$G$3:$T$144,7,FALSE),0)</f>
        <v>1</v>
      </c>
      <c r="K23" s="105">
        <f>IFERROR(VLOOKUP($B23,[1]NUM6!$G$3:$T$144,8,FALSE),0)</f>
        <v>0</v>
      </c>
      <c r="L23" s="105">
        <f>IFERROR(VLOOKUP($B23,[1]NUM6!$G$3:$T$144,9,FALSE),0)</f>
        <v>1</v>
      </c>
      <c r="M23" s="105">
        <f>IFERROR(VLOOKUP($B23,[1]NUM6!$G$3:$T$144,10,FALSE),0)</f>
        <v>1</v>
      </c>
      <c r="N23" s="105">
        <f>IFERROR(VLOOKUP($B23,[1]NUM6!$G$3:$T$144,11,FALSE),0)</f>
        <v>1</v>
      </c>
      <c r="O23" s="105">
        <f>IFERROR(VLOOKUP($B23,[1]NUM6!$G$3:$T$144,12,FALSE),0)</f>
        <v>0</v>
      </c>
      <c r="P23" s="105">
        <f>IFERROR(VLOOKUP($B23,[1]NUM6!$G$3:$T$144,13,FALSE),0)</f>
        <v>1</v>
      </c>
      <c r="Q23" s="85">
        <f t="shared" si="0"/>
        <v>7</v>
      </c>
      <c r="R23" s="105">
        <f>IFERROR(VLOOKUP($B23,[1]DEN6!$G$3:$T$151,2,FALSE),0)</f>
        <v>0</v>
      </c>
      <c r="S23" s="105">
        <f>IFERROR(VLOOKUP($B23,[1]DEN6!$G$3:$T$151,3,FALSE),0)</f>
        <v>4</v>
      </c>
      <c r="T23" s="105">
        <f>IFERROR(VLOOKUP($B23,[1]DEN6!$G$3:$T$151,4,FALSE),0)</f>
        <v>0</v>
      </c>
      <c r="U23" s="105">
        <f>IFERROR(VLOOKUP($B23,[1]DEN6!$G$3:$T$151,5,FALSE),0)</f>
        <v>1</v>
      </c>
      <c r="V23" s="105">
        <f>IFERROR(VLOOKUP($B23,[1]DEN6!$G$3:$T$151,6,FALSE),0)</f>
        <v>0</v>
      </c>
      <c r="W23" s="105">
        <f>IFERROR(VLOOKUP($B23,[1]DEN6!$G$3:$T$151,7,FALSE),0)</f>
        <v>1</v>
      </c>
      <c r="X23" s="105">
        <f>IFERROR(VLOOKUP($B23,[1]DEN6!$G$3:$T$151,8,FALSE),0)</f>
        <v>0</v>
      </c>
      <c r="Y23" s="105">
        <f>IFERROR(VLOOKUP($B23,[1]DEN6!$G$3:$T$151,9,FALSE),0)</f>
        <v>1</v>
      </c>
      <c r="Z23" s="105">
        <f>IFERROR(VLOOKUP($B23,[1]DEN6!$G$3:$T$151,10,FALSE),0)</f>
        <v>1</v>
      </c>
      <c r="AA23" s="105">
        <f>IFERROR(VLOOKUP($B23,[1]DEN6!$G$3:$T$151,11,FALSE),0)</f>
        <v>1</v>
      </c>
      <c r="AB23" s="105">
        <f>IFERROR(VLOOKUP($B23,[1]DEN6!$G$3:$T$151,12,FALSE),0)</f>
        <v>0</v>
      </c>
      <c r="AC23" s="105">
        <f>IFERROR(VLOOKUP($B23,[1]DEN6!$G$3:$T$151,13,FALSE),0)</f>
        <v>1</v>
      </c>
      <c r="AD23" s="85">
        <f t="shared" si="1"/>
        <v>10</v>
      </c>
    </row>
    <row r="24" spans="1:31" ht="15.75" customHeight="1" x14ac:dyDescent="0.25">
      <c r="A24" s="2" t="s">
        <v>23</v>
      </c>
      <c r="B24" s="2" t="s">
        <v>36</v>
      </c>
      <c r="C24" s="4"/>
      <c r="D24" s="122"/>
      <c r="E24" s="105">
        <f>IFERROR(VLOOKUP($B24,[1]NUM6!$G$3:$T$144,2,FALSE),0)</f>
        <v>2</v>
      </c>
      <c r="F24" s="105">
        <f>IFERROR(VLOOKUP($B24,[1]NUM6!$G$3:$T$144,3,FALSE),0)</f>
        <v>4</v>
      </c>
      <c r="G24" s="105">
        <f>IFERROR(VLOOKUP($B24,[1]NUM6!$G$3:$T$144,4,FALSE),0)</f>
        <v>1</v>
      </c>
      <c r="H24" s="105">
        <f>IFERROR(VLOOKUP($B24,[1]NUM6!$G$3:$T$144,5,FALSE),0)</f>
        <v>2</v>
      </c>
      <c r="I24" s="105">
        <f>IFERROR(VLOOKUP($B24,[1]NUM6!$G$3:$T$144,6,FALSE),0)</f>
        <v>1</v>
      </c>
      <c r="J24" s="105">
        <f>IFERROR(VLOOKUP($B24,[1]NUM6!$G$3:$T$144,7,FALSE),0)</f>
        <v>0</v>
      </c>
      <c r="K24" s="105">
        <f>IFERROR(VLOOKUP($B24,[1]NUM6!$G$3:$T$144,8,FALSE),0)</f>
        <v>0</v>
      </c>
      <c r="L24" s="105">
        <f>IFERROR(VLOOKUP($B24,[1]NUM6!$G$3:$T$144,9,FALSE),0)</f>
        <v>0</v>
      </c>
      <c r="M24" s="105">
        <f>IFERROR(VLOOKUP($B24,[1]NUM6!$G$3:$T$144,10,FALSE),0)</f>
        <v>0</v>
      </c>
      <c r="N24" s="105">
        <f>IFERROR(VLOOKUP($B24,[1]NUM6!$G$3:$T$144,11,FALSE),0)</f>
        <v>1</v>
      </c>
      <c r="O24" s="105">
        <f>IFERROR(VLOOKUP($B24,[1]NUM6!$G$3:$T$144,12,FALSE),0)</f>
        <v>0</v>
      </c>
      <c r="P24" s="105">
        <f>IFERROR(VLOOKUP($B24,[1]NUM6!$G$3:$T$144,13,FALSE),0)</f>
        <v>0</v>
      </c>
      <c r="Q24" s="85">
        <f t="shared" si="0"/>
        <v>11</v>
      </c>
      <c r="R24" s="105">
        <f>IFERROR(VLOOKUP($B24,[1]DEN6!$G$3:$T$151,2,FALSE),0)</f>
        <v>2</v>
      </c>
      <c r="S24" s="105">
        <f>IFERROR(VLOOKUP($B24,[1]DEN6!$G$3:$T$151,3,FALSE),0)</f>
        <v>4</v>
      </c>
      <c r="T24" s="105">
        <f>IFERROR(VLOOKUP($B24,[1]DEN6!$G$3:$T$151,4,FALSE),0)</f>
        <v>1</v>
      </c>
      <c r="U24" s="105">
        <f>IFERROR(VLOOKUP($B24,[1]DEN6!$G$3:$T$151,5,FALSE),0)</f>
        <v>4</v>
      </c>
      <c r="V24" s="105">
        <f>IFERROR(VLOOKUP($B24,[1]DEN6!$G$3:$T$151,6,FALSE),0)</f>
        <v>1</v>
      </c>
      <c r="W24" s="105">
        <f>IFERROR(VLOOKUP($B24,[1]DEN6!$G$3:$T$151,7,FALSE),0)</f>
        <v>0</v>
      </c>
      <c r="X24" s="105">
        <f>IFERROR(VLOOKUP($B24,[1]DEN6!$G$3:$T$151,8,FALSE),0)</f>
        <v>0</v>
      </c>
      <c r="Y24" s="105">
        <f>IFERROR(VLOOKUP($B24,[1]DEN6!$G$3:$T$151,9,FALSE),0)</f>
        <v>0</v>
      </c>
      <c r="Z24" s="105">
        <f>IFERROR(VLOOKUP($B24,[1]DEN6!$G$3:$T$151,10,FALSE),0)</f>
        <v>0</v>
      </c>
      <c r="AA24" s="105">
        <f>IFERROR(VLOOKUP($B24,[1]DEN6!$G$3:$T$151,11,FALSE),0)</f>
        <v>1</v>
      </c>
      <c r="AB24" s="105">
        <f>IFERROR(VLOOKUP($B24,[1]DEN6!$G$3:$T$151,12,FALSE),0)</f>
        <v>0</v>
      </c>
      <c r="AC24" s="105">
        <f>IFERROR(VLOOKUP($B24,[1]DEN6!$G$3:$T$151,13,FALSE),0)</f>
        <v>0</v>
      </c>
      <c r="AD24" s="85">
        <f t="shared" si="1"/>
        <v>13</v>
      </c>
    </row>
    <row r="25" spans="1:31" ht="15.75" customHeight="1" x14ac:dyDescent="0.25">
      <c r="A25" s="2" t="s">
        <v>23</v>
      </c>
      <c r="B25" s="3" t="s">
        <v>37</v>
      </c>
      <c r="C25" s="4"/>
      <c r="D25" s="122"/>
      <c r="E25" s="105">
        <f>IFERROR(VLOOKUP($B25,[1]NUM6!$G$3:$T$144,2,FALSE),0)</f>
        <v>1</v>
      </c>
      <c r="F25" s="105">
        <f>IFERROR(VLOOKUP($B25,[1]NUM6!$G$3:$T$144,3,FALSE),0)</f>
        <v>2</v>
      </c>
      <c r="G25" s="105">
        <f>IFERROR(VLOOKUP($B25,[1]NUM6!$G$3:$T$144,4,FALSE),0)</f>
        <v>2</v>
      </c>
      <c r="H25" s="105">
        <f>IFERROR(VLOOKUP($B25,[1]NUM6!$G$3:$T$144,5,FALSE),0)</f>
        <v>0</v>
      </c>
      <c r="I25" s="105">
        <f>IFERROR(VLOOKUP($B25,[1]NUM6!$G$3:$T$144,6,FALSE),0)</f>
        <v>1</v>
      </c>
      <c r="J25" s="105">
        <f>IFERROR(VLOOKUP($B25,[1]NUM6!$G$3:$T$144,7,FALSE),0)</f>
        <v>1</v>
      </c>
      <c r="K25" s="105">
        <f>IFERROR(VLOOKUP($B25,[1]NUM6!$G$3:$T$144,8,FALSE),0)</f>
        <v>0</v>
      </c>
      <c r="L25" s="105">
        <f>IFERROR(VLOOKUP($B25,[1]NUM6!$G$3:$T$144,9,FALSE),0)</f>
        <v>2</v>
      </c>
      <c r="M25" s="105">
        <f>IFERROR(VLOOKUP($B25,[1]NUM6!$G$3:$T$144,10,FALSE),0)</f>
        <v>3</v>
      </c>
      <c r="N25" s="105">
        <f>IFERROR(VLOOKUP($B25,[1]NUM6!$G$3:$T$144,11,FALSE),0)</f>
        <v>1</v>
      </c>
      <c r="O25" s="105">
        <f>IFERROR(VLOOKUP($B25,[1]NUM6!$G$3:$T$144,12,FALSE),0)</f>
        <v>2</v>
      </c>
      <c r="P25" s="105">
        <f>IFERROR(VLOOKUP($B25,[1]NUM6!$G$3:$T$144,13,FALSE),0)</f>
        <v>4</v>
      </c>
      <c r="Q25" s="85">
        <f>SUM(E25:P25)</f>
        <v>19</v>
      </c>
      <c r="R25" s="105">
        <f>IFERROR(VLOOKUP($B25,[1]DEN6!$G$3:$T$151,2,FALSE),0)</f>
        <v>1</v>
      </c>
      <c r="S25" s="105">
        <f>IFERROR(VLOOKUP($B25,[1]DEN6!$G$3:$T$151,3,FALSE),0)</f>
        <v>2</v>
      </c>
      <c r="T25" s="105">
        <f>IFERROR(VLOOKUP($B25,[1]DEN6!$G$3:$T$151,4,FALSE),0)</f>
        <v>2</v>
      </c>
      <c r="U25" s="105">
        <f>IFERROR(VLOOKUP($B25,[1]DEN6!$G$3:$T$151,5,FALSE),0)</f>
        <v>0</v>
      </c>
      <c r="V25" s="105">
        <f>IFERROR(VLOOKUP($B25,[1]DEN6!$G$3:$T$151,6,FALSE),0)</f>
        <v>1</v>
      </c>
      <c r="W25" s="105">
        <f>IFERROR(VLOOKUP($B25,[1]DEN6!$G$3:$T$151,7,FALSE),0)</f>
        <v>2</v>
      </c>
      <c r="X25" s="105">
        <f>IFERROR(VLOOKUP($B25,[1]DEN6!$G$3:$T$151,8,FALSE),0)</f>
        <v>0</v>
      </c>
      <c r="Y25" s="105">
        <f>IFERROR(VLOOKUP($B25,[1]DEN6!$G$3:$T$151,9,FALSE),0)</f>
        <v>2</v>
      </c>
      <c r="Z25" s="105">
        <f>IFERROR(VLOOKUP($B25,[1]DEN6!$G$3:$T$151,10,FALSE),0)</f>
        <v>3</v>
      </c>
      <c r="AA25" s="105">
        <f>IFERROR(VLOOKUP($B25,[1]DEN6!$G$3:$T$151,11,FALSE),0)</f>
        <v>1</v>
      </c>
      <c r="AB25" s="105">
        <f>IFERROR(VLOOKUP($B25,[1]DEN6!$G$3:$T$151,12,FALSE),0)</f>
        <v>3</v>
      </c>
      <c r="AC25" s="105">
        <f>IFERROR(VLOOKUP($B25,[1]DEN6!$G$3:$T$151,13,FALSE),0)</f>
        <v>4</v>
      </c>
      <c r="AD25" s="85">
        <f>SUM(R25:AC25)</f>
        <v>21</v>
      </c>
    </row>
    <row r="26" spans="1:31" x14ac:dyDescent="0.25">
      <c r="A26" s="137" t="s">
        <v>230</v>
      </c>
      <c r="B26" s="138"/>
      <c r="C26" s="57">
        <f>D26/'Metas Muni'!O5</f>
        <v>0.89026305457400867</v>
      </c>
      <c r="D26" s="58">
        <f>Q26/AD26</f>
        <v>0.64098939929328624</v>
      </c>
      <c r="E26" s="130">
        <f>SUM(E12:E25)</f>
        <v>89</v>
      </c>
      <c r="F26" s="130">
        <f t="shared" ref="F26:AD26" si="2">SUM(F12:F25)</f>
        <v>51</v>
      </c>
      <c r="G26" s="130">
        <f t="shared" si="2"/>
        <v>92</v>
      </c>
      <c r="H26" s="130">
        <f t="shared" si="2"/>
        <v>69</v>
      </c>
      <c r="I26" s="130">
        <f t="shared" si="2"/>
        <v>72</v>
      </c>
      <c r="J26" s="130">
        <f t="shared" si="2"/>
        <v>66</v>
      </c>
      <c r="K26" s="130">
        <f t="shared" si="2"/>
        <v>70</v>
      </c>
      <c r="L26" s="130">
        <f t="shared" si="2"/>
        <v>76</v>
      </c>
      <c r="M26" s="130">
        <f t="shared" si="2"/>
        <v>60</v>
      </c>
      <c r="N26" s="130">
        <f t="shared" si="2"/>
        <v>99</v>
      </c>
      <c r="O26" s="130">
        <f t="shared" si="2"/>
        <v>80</v>
      </c>
      <c r="P26" s="130">
        <f>SUM(P12:P25)</f>
        <v>83</v>
      </c>
      <c r="Q26" s="130">
        <f>SUM(Q12:Q25)</f>
        <v>907</v>
      </c>
      <c r="R26" s="130">
        <f t="shared" si="2"/>
        <v>156</v>
      </c>
      <c r="S26" s="130">
        <f t="shared" si="2"/>
        <v>92</v>
      </c>
      <c r="T26" s="130">
        <f t="shared" si="2"/>
        <v>140</v>
      </c>
      <c r="U26" s="130">
        <f t="shared" si="2"/>
        <v>115</v>
      </c>
      <c r="V26" s="130">
        <f t="shared" si="2"/>
        <v>111</v>
      </c>
      <c r="W26" s="130">
        <f t="shared" si="2"/>
        <v>95</v>
      </c>
      <c r="X26" s="130">
        <f t="shared" si="2"/>
        <v>102</v>
      </c>
      <c r="Y26" s="130">
        <f t="shared" si="2"/>
        <v>108</v>
      </c>
      <c r="Z26" s="130">
        <f t="shared" si="2"/>
        <v>88</v>
      </c>
      <c r="AA26" s="130">
        <f t="shared" si="2"/>
        <v>147</v>
      </c>
      <c r="AB26" s="130">
        <f t="shared" si="2"/>
        <v>135</v>
      </c>
      <c r="AC26" s="130">
        <f t="shared" si="2"/>
        <v>126</v>
      </c>
      <c r="AD26" s="130">
        <f t="shared" si="2"/>
        <v>1415</v>
      </c>
      <c r="AE26" s="13"/>
    </row>
    <row r="27" spans="1:31" x14ac:dyDescent="0.25">
      <c r="A27" s="2" t="s">
        <v>39</v>
      </c>
      <c r="B27" s="2" t="s">
        <v>40</v>
      </c>
      <c r="C27" s="4"/>
      <c r="D27" s="122"/>
      <c r="E27" s="105">
        <f>IFERROR(VLOOKUP($B27,[1]NUM6!$G$3:$T$144,2,FALSE),0)</f>
        <v>13</v>
      </c>
      <c r="F27" s="105">
        <f>IFERROR(VLOOKUP($B27,[1]NUM6!$G$3:$T$144,3,FALSE),0)</f>
        <v>16</v>
      </c>
      <c r="G27" s="105">
        <f>IFERROR(VLOOKUP($B27,[1]NUM6!$G$3:$T$144,4,FALSE),0)</f>
        <v>11</v>
      </c>
      <c r="H27" s="105">
        <f>IFERROR(VLOOKUP($B27,[1]NUM6!$G$3:$T$144,5,FALSE),0)</f>
        <v>8</v>
      </c>
      <c r="I27" s="105">
        <f>IFERROR(VLOOKUP($B27,[1]NUM6!$G$3:$T$144,6,FALSE),0)</f>
        <v>7</v>
      </c>
      <c r="J27" s="105">
        <f>IFERROR(VLOOKUP($B27,[1]NUM6!$G$3:$T$144,7,FALSE),0)</f>
        <v>9</v>
      </c>
      <c r="K27" s="105">
        <f>IFERROR(VLOOKUP($B27,[1]NUM6!$G$3:$T$144,8,FALSE),0)</f>
        <v>8</v>
      </c>
      <c r="L27" s="105">
        <f>IFERROR(VLOOKUP($B27,[1]NUM6!$G$3:$T$144,9,FALSE),0)</f>
        <v>7</v>
      </c>
      <c r="M27" s="105">
        <f>IFERROR(VLOOKUP($B27,[1]NUM6!$G$3:$T$144,10,FALSE),0)</f>
        <v>10</v>
      </c>
      <c r="N27" s="105">
        <f>IFERROR(VLOOKUP($B27,[1]NUM6!$G$3:$T$144,11,FALSE),0)</f>
        <v>15</v>
      </c>
      <c r="O27" s="105">
        <f>IFERROR(VLOOKUP($B27,[1]NUM6!$G$3:$T$144,12,FALSE),0)</f>
        <v>5</v>
      </c>
      <c r="P27" s="105">
        <f>IFERROR(VLOOKUP($B27,[1]NUM6!$G$3:$T$144,13,FALSE),0)</f>
        <v>7</v>
      </c>
      <c r="Q27" s="85">
        <f t="shared" ref="Q27:Q37" si="3">SUM(E27:P27)</f>
        <v>116</v>
      </c>
      <c r="R27" s="105">
        <f>IFERROR(VLOOKUP($B27,[1]DEN6!$G$3:$T$151,2,FALSE),0)</f>
        <v>18</v>
      </c>
      <c r="S27" s="105">
        <f>IFERROR(VLOOKUP($B27,[1]DEN6!$G$3:$T$151,3,FALSE),0)</f>
        <v>29</v>
      </c>
      <c r="T27" s="105">
        <f>IFERROR(VLOOKUP($B27,[1]DEN6!$G$3:$T$151,4,FALSE),0)</f>
        <v>19</v>
      </c>
      <c r="U27" s="105">
        <f>IFERROR(VLOOKUP($B27,[1]DEN6!$G$3:$T$151,5,FALSE),0)</f>
        <v>16</v>
      </c>
      <c r="V27" s="105">
        <f>IFERROR(VLOOKUP($B27,[1]DEN6!$G$3:$T$151,6,FALSE),0)</f>
        <v>13</v>
      </c>
      <c r="W27" s="105">
        <f>IFERROR(VLOOKUP($B27,[1]DEN6!$G$3:$T$151,7,FALSE),0)</f>
        <v>11</v>
      </c>
      <c r="X27" s="105">
        <f>IFERROR(VLOOKUP($B27,[1]DEN6!$G$3:$T$151,8,FALSE),0)</f>
        <v>18</v>
      </c>
      <c r="Y27" s="105">
        <f>IFERROR(VLOOKUP($B27,[1]DEN6!$G$3:$T$151,9,FALSE),0)</f>
        <v>12</v>
      </c>
      <c r="Z27" s="105">
        <f>IFERROR(VLOOKUP($B27,[1]DEN6!$G$3:$T$151,10,FALSE),0)</f>
        <v>18</v>
      </c>
      <c r="AA27" s="105">
        <f>IFERROR(VLOOKUP($B27,[1]DEN6!$G$3:$T$151,11,FALSE),0)</f>
        <v>24</v>
      </c>
      <c r="AB27" s="105">
        <f>IFERROR(VLOOKUP($B27,[1]DEN6!$G$3:$T$151,12,FALSE),0)</f>
        <v>21</v>
      </c>
      <c r="AC27" s="105">
        <f>IFERROR(VLOOKUP($B27,[1]DEN6!$G$3:$T$151,13,FALSE),0)</f>
        <v>13</v>
      </c>
      <c r="AD27" s="85">
        <f t="shared" si="1"/>
        <v>212</v>
      </c>
    </row>
    <row r="28" spans="1:31" x14ac:dyDescent="0.25">
      <c r="A28" s="2" t="s">
        <v>39</v>
      </c>
      <c r="B28" s="2" t="s">
        <v>41</v>
      </c>
      <c r="C28" s="4"/>
      <c r="D28" s="122"/>
      <c r="E28" s="105">
        <f>IFERROR(VLOOKUP($B28,[1]NUM6!$G$3:$T$144,2,FALSE),0)</f>
        <v>21</v>
      </c>
      <c r="F28" s="105">
        <f>IFERROR(VLOOKUP($B28,[1]NUM6!$G$3:$T$144,3,FALSE),0)</f>
        <v>11</v>
      </c>
      <c r="G28" s="105">
        <f>IFERROR(VLOOKUP($B28,[1]NUM6!$G$3:$T$144,4,FALSE),0)</f>
        <v>13</v>
      </c>
      <c r="H28" s="105">
        <f>IFERROR(VLOOKUP($B28,[1]NUM6!$G$3:$T$144,5,FALSE),0)</f>
        <v>10</v>
      </c>
      <c r="I28" s="105">
        <f>IFERROR(VLOOKUP($B28,[1]NUM6!$G$3:$T$144,6,FALSE),0)</f>
        <v>3</v>
      </c>
      <c r="J28" s="105">
        <f>IFERROR(VLOOKUP($B28,[1]NUM6!$G$3:$T$144,7,FALSE),0)</f>
        <v>6</v>
      </c>
      <c r="K28" s="105">
        <f>IFERROR(VLOOKUP($B28,[1]NUM6!$G$3:$T$144,8,FALSE),0)</f>
        <v>9</v>
      </c>
      <c r="L28" s="105">
        <f>IFERROR(VLOOKUP($B28,[1]NUM6!$G$3:$T$144,9,FALSE),0)</f>
        <v>21</v>
      </c>
      <c r="M28" s="105">
        <f>IFERROR(VLOOKUP($B28,[1]NUM6!$G$3:$T$144,10,FALSE),0)</f>
        <v>13</v>
      </c>
      <c r="N28" s="105">
        <f>IFERROR(VLOOKUP($B28,[1]NUM6!$G$3:$T$144,11,FALSE),0)</f>
        <v>20</v>
      </c>
      <c r="O28" s="105">
        <f>IFERROR(VLOOKUP($B28,[1]NUM6!$G$3:$T$144,12,FALSE),0)</f>
        <v>13</v>
      </c>
      <c r="P28" s="105">
        <f>IFERROR(VLOOKUP($B28,[1]NUM6!$G$3:$T$144,13,FALSE),0)</f>
        <v>9</v>
      </c>
      <c r="Q28" s="85">
        <f t="shared" si="3"/>
        <v>149</v>
      </c>
      <c r="R28" s="105">
        <f>IFERROR(VLOOKUP($B28,[1]DEN6!$G$3:$T$151,2,FALSE),0)</f>
        <v>28</v>
      </c>
      <c r="S28" s="105">
        <f>IFERROR(VLOOKUP($B28,[1]DEN6!$G$3:$T$151,3,FALSE),0)</f>
        <v>23</v>
      </c>
      <c r="T28" s="105">
        <f>IFERROR(VLOOKUP($B28,[1]DEN6!$G$3:$T$151,4,FALSE),0)</f>
        <v>26</v>
      </c>
      <c r="U28" s="105">
        <f>IFERROR(VLOOKUP($B28,[1]DEN6!$G$3:$T$151,5,FALSE),0)</f>
        <v>17</v>
      </c>
      <c r="V28" s="105">
        <f>IFERROR(VLOOKUP($B28,[1]DEN6!$G$3:$T$151,6,FALSE),0)</f>
        <v>18</v>
      </c>
      <c r="W28" s="105">
        <f>IFERROR(VLOOKUP($B28,[1]DEN6!$G$3:$T$151,7,FALSE),0)</f>
        <v>19</v>
      </c>
      <c r="X28" s="105">
        <f>IFERROR(VLOOKUP($B28,[1]DEN6!$G$3:$T$151,8,FALSE),0)</f>
        <v>25</v>
      </c>
      <c r="Y28" s="105">
        <f>IFERROR(VLOOKUP($B28,[1]DEN6!$G$3:$T$151,9,FALSE),0)</f>
        <v>41</v>
      </c>
      <c r="Z28" s="105">
        <f>IFERROR(VLOOKUP($B28,[1]DEN6!$G$3:$T$151,10,FALSE),0)</f>
        <v>25</v>
      </c>
      <c r="AA28" s="105">
        <f>IFERROR(VLOOKUP($B28,[1]DEN6!$G$3:$T$151,11,FALSE),0)</f>
        <v>38</v>
      </c>
      <c r="AB28" s="105">
        <f>IFERROR(VLOOKUP($B28,[1]DEN6!$G$3:$T$151,12,FALSE),0)</f>
        <v>25</v>
      </c>
      <c r="AC28" s="105">
        <f>IFERROR(VLOOKUP($B28,[1]DEN6!$G$3:$T$151,13,FALSE),0)</f>
        <v>21</v>
      </c>
      <c r="AD28" s="85">
        <f t="shared" si="1"/>
        <v>306</v>
      </c>
    </row>
    <row r="29" spans="1:31" x14ac:dyDescent="0.25">
      <c r="A29" s="2" t="s">
        <v>39</v>
      </c>
      <c r="B29" s="2" t="s">
        <v>42</v>
      </c>
      <c r="C29" s="4"/>
      <c r="D29" s="122"/>
      <c r="E29" s="105">
        <f>IFERROR(VLOOKUP($B29,[1]NUM6!$G$3:$T$144,2,FALSE),0)</f>
        <v>30</v>
      </c>
      <c r="F29" s="105">
        <f>IFERROR(VLOOKUP($B29,[1]NUM6!$G$3:$T$144,3,FALSE),0)</f>
        <v>27</v>
      </c>
      <c r="G29" s="105">
        <f>IFERROR(VLOOKUP($B29,[1]NUM6!$G$3:$T$144,4,FALSE),0)</f>
        <v>32</v>
      </c>
      <c r="H29" s="105">
        <f>IFERROR(VLOOKUP($B29,[1]NUM6!$G$3:$T$144,5,FALSE),0)</f>
        <v>28</v>
      </c>
      <c r="I29" s="105">
        <f>IFERROR(VLOOKUP($B29,[1]NUM6!$G$3:$T$144,6,FALSE),0)</f>
        <v>32</v>
      </c>
      <c r="J29" s="105">
        <f>IFERROR(VLOOKUP($B29,[1]NUM6!$G$3:$T$144,7,FALSE),0)</f>
        <v>24</v>
      </c>
      <c r="K29" s="105">
        <f>IFERROR(VLOOKUP($B29,[1]NUM6!$G$3:$T$144,8,FALSE),0)</f>
        <v>31</v>
      </c>
      <c r="L29" s="105">
        <f>IFERROR(VLOOKUP($B29,[1]NUM6!$G$3:$T$144,9,FALSE),0)</f>
        <v>38</v>
      </c>
      <c r="M29" s="105">
        <f>IFERROR(VLOOKUP($B29,[1]NUM6!$G$3:$T$144,10,FALSE),0)</f>
        <v>27</v>
      </c>
      <c r="N29" s="105">
        <f>IFERROR(VLOOKUP($B29,[1]NUM6!$G$3:$T$144,11,FALSE),0)</f>
        <v>31</v>
      </c>
      <c r="O29" s="105">
        <f>IFERROR(VLOOKUP($B29,[1]NUM6!$G$3:$T$144,12,FALSE),0)</f>
        <v>23</v>
      </c>
      <c r="P29" s="105">
        <f>IFERROR(VLOOKUP($B29,[1]NUM6!$G$3:$T$144,13,FALSE),0)</f>
        <v>36</v>
      </c>
      <c r="Q29" s="85">
        <f t="shared" si="3"/>
        <v>359</v>
      </c>
      <c r="R29" s="105">
        <f>IFERROR(VLOOKUP($B29,[1]DEN6!$G$3:$T$151,2,FALSE),0)</f>
        <v>46</v>
      </c>
      <c r="S29" s="105">
        <f>IFERROR(VLOOKUP($B29,[1]DEN6!$G$3:$T$151,3,FALSE),0)</f>
        <v>37</v>
      </c>
      <c r="T29" s="105">
        <f>IFERROR(VLOOKUP($B29,[1]DEN6!$G$3:$T$151,4,FALSE),0)</f>
        <v>51</v>
      </c>
      <c r="U29" s="105">
        <f>IFERROR(VLOOKUP($B29,[1]DEN6!$G$3:$T$151,5,FALSE),0)</f>
        <v>40</v>
      </c>
      <c r="V29" s="105">
        <f>IFERROR(VLOOKUP($B29,[1]DEN6!$G$3:$T$151,6,FALSE),0)</f>
        <v>45</v>
      </c>
      <c r="W29" s="105">
        <f>IFERROR(VLOOKUP($B29,[1]DEN6!$G$3:$T$151,7,FALSE),0)</f>
        <v>39</v>
      </c>
      <c r="X29" s="105">
        <f>IFERROR(VLOOKUP($B29,[1]DEN6!$G$3:$T$151,8,FALSE),0)</f>
        <v>51</v>
      </c>
      <c r="Y29" s="105">
        <f>IFERROR(VLOOKUP($B29,[1]DEN6!$G$3:$T$151,9,FALSE),0)</f>
        <v>53</v>
      </c>
      <c r="Z29" s="105">
        <f>IFERROR(VLOOKUP($B29,[1]DEN6!$G$3:$T$151,10,FALSE),0)</f>
        <v>33</v>
      </c>
      <c r="AA29" s="105">
        <f>IFERROR(VLOOKUP($B29,[1]DEN6!$G$3:$T$151,11,FALSE),0)</f>
        <v>46</v>
      </c>
      <c r="AB29" s="105">
        <f>IFERROR(VLOOKUP($B29,[1]DEN6!$G$3:$T$151,12,FALSE),0)</f>
        <v>38</v>
      </c>
      <c r="AC29" s="105">
        <f>IFERROR(VLOOKUP($B29,[1]DEN6!$G$3:$T$151,13,FALSE),0)</f>
        <v>52</v>
      </c>
      <c r="AD29" s="85">
        <f t="shared" si="1"/>
        <v>531</v>
      </c>
    </row>
    <row r="30" spans="1:31" x14ac:dyDescent="0.25">
      <c r="A30" s="2" t="s">
        <v>39</v>
      </c>
      <c r="B30" s="2" t="s">
        <v>43</v>
      </c>
      <c r="C30" s="4"/>
      <c r="D30" s="122"/>
      <c r="E30" s="105">
        <f>IFERROR(VLOOKUP($B30,[1]NUM6!$G$3:$T$144,2,FALSE),0)</f>
        <v>2</v>
      </c>
      <c r="F30" s="105">
        <f>IFERROR(VLOOKUP($B30,[1]NUM6!$G$3:$T$144,3,FALSE),0)</f>
        <v>7</v>
      </c>
      <c r="G30" s="105">
        <f>IFERROR(VLOOKUP($B30,[1]NUM6!$G$3:$T$144,4,FALSE),0)</f>
        <v>3</v>
      </c>
      <c r="H30" s="105">
        <f>IFERROR(VLOOKUP($B30,[1]NUM6!$G$3:$T$144,5,FALSE),0)</f>
        <v>1</v>
      </c>
      <c r="I30" s="105">
        <f>IFERROR(VLOOKUP($B30,[1]NUM6!$G$3:$T$144,6,FALSE),0)</f>
        <v>0</v>
      </c>
      <c r="J30" s="105">
        <f>IFERROR(VLOOKUP($B30,[1]NUM6!$G$3:$T$144,7,FALSE),0)</f>
        <v>5</v>
      </c>
      <c r="K30" s="105">
        <f>IFERROR(VLOOKUP($B30,[1]NUM6!$G$3:$T$144,8,FALSE),0)</f>
        <v>4</v>
      </c>
      <c r="L30" s="105">
        <f>IFERROR(VLOOKUP($B30,[1]NUM6!$G$3:$T$144,9,FALSE),0)</f>
        <v>1</v>
      </c>
      <c r="M30" s="105">
        <f>IFERROR(VLOOKUP($B30,[1]NUM6!$G$3:$T$144,10,FALSE),0)</f>
        <v>4</v>
      </c>
      <c r="N30" s="105">
        <f>IFERROR(VLOOKUP($B30,[1]NUM6!$G$3:$T$144,11,FALSE),0)</f>
        <v>6</v>
      </c>
      <c r="O30" s="105">
        <f>IFERROR(VLOOKUP($B30,[1]NUM6!$G$3:$T$144,12,FALSE),0)</f>
        <v>6</v>
      </c>
      <c r="P30" s="105">
        <f>IFERROR(VLOOKUP($B30,[1]NUM6!$G$3:$T$144,13,FALSE),0)</f>
        <v>4</v>
      </c>
      <c r="Q30" s="85">
        <f t="shared" si="3"/>
        <v>43</v>
      </c>
      <c r="R30" s="105">
        <f>IFERROR(VLOOKUP($B30,[1]DEN6!$G$3:$T$151,2,FALSE),0)</f>
        <v>5</v>
      </c>
      <c r="S30" s="105">
        <f>IFERROR(VLOOKUP($B30,[1]DEN6!$G$3:$T$151,3,FALSE),0)</f>
        <v>9</v>
      </c>
      <c r="T30" s="105">
        <f>IFERROR(VLOOKUP($B30,[1]DEN6!$G$3:$T$151,4,FALSE),0)</f>
        <v>6</v>
      </c>
      <c r="U30" s="105">
        <f>IFERROR(VLOOKUP($B30,[1]DEN6!$G$3:$T$151,5,FALSE),0)</f>
        <v>3</v>
      </c>
      <c r="V30" s="105">
        <f>IFERROR(VLOOKUP($B30,[1]DEN6!$G$3:$T$151,6,FALSE),0)</f>
        <v>1</v>
      </c>
      <c r="W30" s="105">
        <f>IFERROR(VLOOKUP($B30,[1]DEN6!$G$3:$T$151,7,FALSE),0)</f>
        <v>7</v>
      </c>
      <c r="X30" s="105">
        <f>IFERROR(VLOOKUP($B30,[1]DEN6!$G$3:$T$151,8,FALSE),0)</f>
        <v>11</v>
      </c>
      <c r="Y30" s="105">
        <f>IFERROR(VLOOKUP($B30,[1]DEN6!$G$3:$T$151,9,FALSE),0)</f>
        <v>5</v>
      </c>
      <c r="Z30" s="105">
        <f>IFERROR(VLOOKUP($B30,[1]DEN6!$G$3:$T$151,10,FALSE),0)</f>
        <v>6</v>
      </c>
      <c r="AA30" s="105">
        <f>IFERROR(VLOOKUP($B30,[1]DEN6!$G$3:$T$151,11,FALSE),0)</f>
        <v>11</v>
      </c>
      <c r="AB30" s="105">
        <f>IFERROR(VLOOKUP($B30,[1]DEN6!$G$3:$T$151,12,FALSE),0)</f>
        <v>6</v>
      </c>
      <c r="AC30" s="105">
        <f>IFERROR(VLOOKUP($B30,[1]DEN6!$G$3:$T$151,13,FALSE),0)</f>
        <v>4</v>
      </c>
      <c r="AD30" s="85">
        <f t="shared" si="1"/>
        <v>74</v>
      </c>
    </row>
    <row r="31" spans="1:31" x14ac:dyDescent="0.25">
      <c r="A31" s="2" t="s">
        <v>39</v>
      </c>
      <c r="B31" s="2" t="s">
        <v>44</v>
      </c>
      <c r="C31" s="4"/>
      <c r="D31" s="122"/>
      <c r="E31" s="105">
        <f>IFERROR(VLOOKUP($B31,[1]NUM6!$G$3:$T$144,2,FALSE),0)</f>
        <v>12</v>
      </c>
      <c r="F31" s="105">
        <f>IFERROR(VLOOKUP($B31,[1]NUM6!$G$3:$T$144,3,FALSE),0)</f>
        <v>20</v>
      </c>
      <c r="G31" s="105">
        <f>IFERROR(VLOOKUP($B31,[1]NUM6!$G$3:$T$144,4,FALSE),0)</f>
        <v>20</v>
      </c>
      <c r="H31" s="105">
        <f>IFERROR(VLOOKUP($B31,[1]NUM6!$G$3:$T$144,5,FALSE),0)</f>
        <v>18</v>
      </c>
      <c r="I31" s="105">
        <f>IFERROR(VLOOKUP($B31,[1]NUM6!$G$3:$T$144,6,FALSE),0)</f>
        <v>12</v>
      </c>
      <c r="J31" s="105">
        <f>IFERROR(VLOOKUP($B31,[1]NUM6!$G$3:$T$144,7,FALSE),0)</f>
        <v>18</v>
      </c>
      <c r="K31" s="105">
        <f>IFERROR(VLOOKUP($B31,[1]NUM6!$G$3:$T$144,8,FALSE),0)</f>
        <v>21</v>
      </c>
      <c r="L31" s="105">
        <f>IFERROR(VLOOKUP($B31,[1]NUM6!$G$3:$T$144,9,FALSE),0)</f>
        <v>9</v>
      </c>
      <c r="M31" s="105">
        <f>IFERROR(VLOOKUP($B31,[1]NUM6!$G$3:$T$144,10,FALSE),0)</f>
        <v>13</v>
      </c>
      <c r="N31" s="105">
        <f>IFERROR(VLOOKUP($B31,[1]NUM6!$G$3:$T$144,11,FALSE),0)</f>
        <v>14</v>
      </c>
      <c r="O31" s="105">
        <f>IFERROR(VLOOKUP($B31,[1]NUM6!$G$3:$T$144,12,FALSE),0)</f>
        <v>9</v>
      </c>
      <c r="P31" s="105">
        <f>IFERROR(VLOOKUP($B31,[1]NUM6!$G$3:$T$144,13,FALSE),0)</f>
        <v>18</v>
      </c>
      <c r="Q31" s="85">
        <f t="shared" si="3"/>
        <v>184</v>
      </c>
      <c r="R31" s="105">
        <f>IFERROR(VLOOKUP($B31,[1]DEN6!$G$3:$T$151,2,FALSE),0)</f>
        <v>23</v>
      </c>
      <c r="S31" s="105">
        <f>IFERROR(VLOOKUP($B31,[1]DEN6!$G$3:$T$151,3,FALSE),0)</f>
        <v>40</v>
      </c>
      <c r="T31" s="105">
        <f>IFERROR(VLOOKUP($B31,[1]DEN6!$G$3:$T$151,4,FALSE),0)</f>
        <v>30</v>
      </c>
      <c r="U31" s="105">
        <f>IFERROR(VLOOKUP($B31,[1]DEN6!$G$3:$T$151,5,FALSE),0)</f>
        <v>29</v>
      </c>
      <c r="V31" s="105">
        <f>IFERROR(VLOOKUP($B31,[1]DEN6!$G$3:$T$151,6,FALSE),0)</f>
        <v>18</v>
      </c>
      <c r="W31" s="105">
        <f>IFERROR(VLOOKUP($B31,[1]DEN6!$G$3:$T$151,7,FALSE),0)</f>
        <v>32</v>
      </c>
      <c r="X31" s="105">
        <f>IFERROR(VLOOKUP($B31,[1]DEN6!$G$3:$T$151,8,FALSE),0)</f>
        <v>39</v>
      </c>
      <c r="Y31" s="105">
        <f>IFERROR(VLOOKUP($B31,[1]DEN6!$G$3:$T$151,9,FALSE),0)</f>
        <v>18</v>
      </c>
      <c r="Z31" s="105">
        <f>IFERROR(VLOOKUP($B31,[1]DEN6!$G$3:$T$151,10,FALSE),0)</f>
        <v>20</v>
      </c>
      <c r="AA31" s="105">
        <f>IFERROR(VLOOKUP($B31,[1]DEN6!$G$3:$T$151,11,FALSE),0)</f>
        <v>22</v>
      </c>
      <c r="AB31" s="105">
        <f>IFERROR(VLOOKUP($B31,[1]DEN6!$G$3:$T$151,12,FALSE),0)</f>
        <v>13</v>
      </c>
      <c r="AC31" s="105">
        <f>IFERROR(VLOOKUP($B31,[1]DEN6!$G$3:$T$151,13,FALSE),0)</f>
        <v>27</v>
      </c>
      <c r="AD31" s="85">
        <f t="shared" si="1"/>
        <v>311</v>
      </c>
    </row>
    <row r="32" spans="1:31" x14ac:dyDescent="0.25">
      <c r="A32" s="2" t="s">
        <v>39</v>
      </c>
      <c r="B32" s="2" t="s">
        <v>45</v>
      </c>
      <c r="C32" s="4"/>
      <c r="D32" s="122"/>
      <c r="E32" s="105">
        <f>IFERROR(VLOOKUP($B32,[1]NUM6!$G$3:$T$144,2,FALSE),0)</f>
        <v>0</v>
      </c>
      <c r="F32" s="105">
        <f>IFERROR(VLOOKUP($B32,[1]NUM6!$G$3:$T$144,3,FALSE),0)</f>
        <v>0</v>
      </c>
      <c r="G32" s="105">
        <f>IFERROR(VLOOKUP($B32,[1]NUM6!$G$3:$T$144,4,FALSE),0)</f>
        <v>0</v>
      </c>
      <c r="H32" s="105">
        <f>IFERROR(VLOOKUP($B32,[1]NUM6!$G$3:$T$144,5,FALSE),0)</f>
        <v>0</v>
      </c>
      <c r="I32" s="105">
        <f>IFERROR(VLOOKUP($B32,[1]NUM6!$G$3:$T$144,6,FALSE),0)</f>
        <v>0</v>
      </c>
      <c r="J32" s="105">
        <f>IFERROR(VLOOKUP($B32,[1]NUM6!$G$3:$T$144,7,FALSE),0)</f>
        <v>0</v>
      </c>
      <c r="K32" s="105">
        <f>IFERROR(VLOOKUP($B32,[1]NUM6!$G$3:$T$144,8,FALSE),0)</f>
        <v>0</v>
      </c>
      <c r="L32" s="105">
        <f>IFERROR(VLOOKUP($B32,[1]NUM6!$G$3:$T$144,9,FALSE),0)</f>
        <v>0</v>
      </c>
      <c r="M32" s="105">
        <f>IFERROR(VLOOKUP($B32,[1]NUM6!$G$3:$T$144,10,FALSE),0)</f>
        <v>0</v>
      </c>
      <c r="N32" s="105">
        <f>IFERROR(VLOOKUP($B32,[1]NUM6!$G$3:$T$144,11,FALSE),0)</f>
        <v>0</v>
      </c>
      <c r="O32" s="105">
        <f>IFERROR(VLOOKUP($B32,[1]NUM6!$G$3:$T$144,12,FALSE),0)</f>
        <v>0</v>
      </c>
      <c r="P32" s="105">
        <f>IFERROR(VLOOKUP($B32,[1]NUM6!$G$3:$T$144,13,FALSE),0)</f>
        <v>0</v>
      </c>
      <c r="Q32" s="85">
        <f t="shared" si="3"/>
        <v>0</v>
      </c>
      <c r="R32" s="105">
        <f>IFERROR(VLOOKUP($B32,[1]DEN6!$G$3:$T$151,2,FALSE),0)</f>
        <v>0</v>
      </c>
      <c r="S32" s="105">
        <f>IFERROR(VLOOKUP($B32,[1]DEN6!$G$3:$T$151,3,FALSE),0)</f>
        <v>0</v>
      </c>
      <c r="T32" s="105">
        <f>IFERROR(VLOOKUP($B32,[1]DEN6!$G$3:$T$151,4,FALSE),0)</f>
        <v>0</v>
      </c>
      <c r="U32" s="105">
        <f>IFERROR(VLOOKUP($B32,[1]DEN6!$G$3:$T$151,5,FALSE),0)</f>
        <v>0</v>
      </c>
      <c r="V32" s="105">
        <f>IFERROR(VLOOKUP($B32,[1]DEN6!$G$3:$T$151,6,FALSE),0)</f>
        <v>0</v>
      </c>
      <c r="W32" s="105">
        <f>IFERROR(VLOOKUP($B32,[1]DEN6!$G$3:$T$151,7,FALSE),0)</f>
        <v>0</v>
      </c>
      <c r="X32" s="105">
        <f>IFERROR(VLOOKUP($B32,[1]DEN6!$G$3:$T$151,8,FALSE),0)</f>
        <v>0</v>
      </c>
      <c r="Y32" s="105">
        <f>IFERROR(VLOOKUP($B32,[1]DEN6!$G$3:$T$151,9,FALSE),0)</f>
        <v>0</v>
      </c>
      <c r="Z32" s="105">
        <f>IFERROR(VLOOKUP($B32,[1]DEN6!$G$3:$T$151,10,FALSE),0)</f>
        <v>0</v>
      </c>
      <c r="AA32" s="105">
        <f>IFERROR(VLOOKUP($B32,[1]DEN6!$G$3:$T$151,11,FALSE),0)</f>
        <v>0</v>
      </c>
      <c r="AB32" s="105">
        <f>IFERROR(VLOOKUP($B32,[1]DEN6!$G$3:$T$151,12,FALSE),0)</f>
        <v>0</v>
      </c>
      <c r="AC32" s="105">
        <f>IFERROR(VLOOKUP($B32,[1]DEN6!$G$3:$T$151,13,FALSE),0)</f>
        <v>0</v>
      </c>
      <c r="AD32" s="85">
        <f t="shared" si="1"/>
        <v>0</v>
      </c>
    </row>
    <row r="33" spans="1:31" x14ac:dyDescent="0.25">
      <c r="A33" s="2" t="s">
        <v>39</v>
      </c>
      <c r="B33" s="2" t="s">
        <v>46</v>
      </c>
      <c r="C33" s="4"/>
      <c r="D33" s="122"/>
      <c r="E33" s="105">
        <f>IFERROR(VLOOKUP($B33,[1]NUM6!$G$3:$T$144,2,FALSE),0)</f>
        <v>1</v>
      </c>
      <c r="F33" s="105">
        <f>IFERROR(VLOOKUP($B33,[1]NUM6!$G$3:$T$144,3,FALSE),0)</f>
        <v>1</v>
      </c>
      <c r="G33" s="105">
        <f>IFERROR(VLOOKUP($B33,[1]NUM6!$G$3:$T$144,4,FALSE),0)</f>
        <v>1</v>
      </c>
      <c r="H33" s="105">
        <f>IFERROR(VLOOKUP($B33,[1]NUM6!$G$3:$T$144,5,FALSE),0)</f>
        <v>0</v>
      </c>
      <c r="I33" s="105">
        <f>IFERROR(VLOOKUP($B33,[1]NUM6!$G$3:$T$144,6,FALSE),0)</f>
        <v>2</v>
      </c>
      <c r="J33" s="105">
        <f>IFERROR(VLOOKUP($B33,[1]NUM6!$G$3:$T$144,7,FALSE),0)</f>
        <v>1</v>
      </c>
      <c r="K33" s="105">
        <f>IFERROR(VLOOKUP($B33,[1]NUM6!$G$3:$T$144,8,FALSE),0)</f>
        <v>1</v>
      </c>
      <c r="L33" s="105">
        <f>IFERROR(VLOOKUP($B33,[1]NUM6!$G$3:$T$144,9,FALSE),0)</f>
        <v>3</v>
      </c>
      <c r="M33" s="105">
        <f>IFERROR(VLOOKUP($B33,[1]NUM6!$G$3:$T$144,10,FALSE),0)</f>
        <v>2</v>
      </c>
      <c r="N33" s="105">
        <f>IFERROR(VLOOKUP($B33,[1]NUM6!$G$3:$T$144,11,FALSE),0)</f>
        <v>1</v>
      </c>
      <c r="O33" s="105">
        <f>IFERROR(VLOOKUP($B33,[1]NUM6!$G$3:$T$144,12,FALSE),0)</f>
        <v>0</v>
      </c>
      <c r="P33" s="105">
        <f>IFERROR(VLOOKUP($B33,[1]NUM6!$G$3:$T$144,13,FALSE),0)</f>
        <v>0</v>
      </c>
      <c r="Q33" s="85">
        <f t="shared" si="3"/>
        <v>13</v>
      </c>
      <c r="R33" s="105">
        <f>IFERROR(VLOOKUP($B33,[1]DEN6!$G$3:$T$151,2,FALSE),0)</f>
        <v>1</v>
      </c>
      <c r="S33" s="105">
        <f>IFERROR(VLOOKUP($B33,[1]DEN6!$G$3:$T$151,3,FALSE),0)</f>
        <v>2</v>
      </c>
      <c r="T33" s="105">
        <f>IFERROR(VLOOKUP($B33,[1]DEN6!$G$3:$T$151,4,FALSE),0)</f>
        <v>3</v>
      </c>
      <c r="U33" s="105">
        <f>IFERROR(VLOOKUP($B33,[1]DEN6!$G$3:$T$151,5,FALSE),0)</f>
        <v>0</v>
      </c>
      <c r="V33" s="105">
        <f>IFERROR(VLOOKUP($B33,[1]DEN6!$G$3:$T$151,6,FALSE),0)</f>
        <v>2</v>
      </c>
      <c r="W33" s="105">
        <f>IFERROR(VLOOKUP($B33,[1]DEN6!$G$3:$T$151,7,FALSE),0)</f>
        <v>1</v>
      </c>
      <c r="X33" s="105">
        <f>IFERROR(VLOOKUP($B33,[1]DEN6!$G$3:$T$151,8,FALSE),0)</f>
        <v>2</v>
      </c>
      <c r="Y33" s="105">
        <f>IFERROR(VLOOKUP($B33,[1]DEN6!$G$3:$T$151,9,FALSE),0)</f>
        <v>5</v>
      </c>
      <c r="Z33" s="105">
        <f>IFERROR(VLOOKUP($B33,[1]DEN6!$G$3:$T$151,10,FALSE),0)</f>
        <v>5</v>
      </c>
      <c r="AA33" s="105">
        <f>IFERROR(VLOOKUP($B33,[1]DEN6!$G$3:$T$151,11,FALSE),0)</f>
        <v>2</v>
      </c>
      <c r="AB33" s="105">
        <f>IFERROR(VLOOKUP($B33,[1]DEN6!$G$3:$T$151,12,FALSE),0)</f>
        <v>2</v>
      </c>
      <c r="AC33" s="105">
        <f>IFERROR(VLOOKUP($B33,[1]DEN6!$G$3:$T$151,13,FALSE),0)</f>
        <v>0</v>
      </c>
      <c r="AD33" s="85">
        <f t="shared" si="1"/>
        <v>25</v>
      </c>
    </row>
    <row r="34" spans="1:31" x14ac:dyDescent="0.25">
      <c r="A34" s="2" t="s">
        <v>39</v>
      </c>
      <c r="B34" s="2" t="s">
        <v>47</v>
      </c>
      <c r="C34" s="4"/>
      <c r="D34" s="122"/>
      <c r="E34" s="105">
        <f>IFERROR(VLOOKUP($B34,[1]NUM6!$G$3:$T$144,2,FALSE),0)</f>
        <v>5</v>
      </c>
      <c r="F34" s="105">
        <f>IFERROR(VLOOKUP($B34,[1]NUM6!$G$3:$T$144,3,FALSE),0)</f>
        <v>2</v>
      </c>
      <c r="G34" s="105">
        <f>IFERROR(VLOOKUP($B34,[1]NUM6!$G$3:$T$144,4,FALSE),0)</f>
        <v>1</v>
      </c>
      <c r="H34" s="105">
        <f>IFERROR(VLOOKUP($B34,[1]NUM6!$G$3:$T$144,5,FALSE),0)</f>
        <v>5</v>
      </c>
      <c r="I34" s="105">
        <f>IFERROR(VLOOKUP($B34,[1]NUM6!$G$3:$T$144,6,FALSE),0)</f>
        <v>5</v>
      </c>
      <c r="J34" s="105">
        <f>IFERROR(VLOOKUP($B34,[1]NUM6!$G$3:$T$144,7,FALSE),0)</f>
        <v>1</v>
      </c>
      <c r="K34" s="105">
        <f>IFERROR(VLOOKUP($B34,[1]NUM6!$G$3:$T$144,8,FALSE),0)</f>
        <v>2</v>
      </c>
      <c r="L34" s="105">
        <f>IFERROR(VLOOKUP($B34,[1]NUM6!$G$3:$T$144,9,FALSE),0)</f>
        <v>4</v>
      </c>
      <c r="M34" s="105">
        <f>IFERROR(VLOOKUP($B34,[1]NUM6!$G$3:$T$144,10,FALSE),0)</f>
        <v>0</v>
      </c>
      <c r="N34" s="105">
        <f>IFERROR(VLOOKUP($B34,[1]NUM6!$G$3:$T$144,11,FALSE),0)</f>
        <v>0</v>
      </c>
      <c r="O34" s="105">
        <f>IFERROR(VLOOKUP($B34,[1]NUM6!$G$3:$T$144,12,FALSE),0)</f>
        <v>0</v>
      </c>
      <c r="P34" s="105">
        <f>IFERROR(VLOOKUP($B34,[1]NUM6!$G$3:$T$144,13,FALSE),0)</f>
        <v>0</v>
      </c>
      <c r="Q34" s="85">
        <f t="shared" si="3"/>
        <v>25</v>
      </c>
      <c r="R34" s="105">
        <f>IFERROR(VLOOKUP($B34,[1]DEN6!$G$3:$T$151,2,FALSE),0)</f>
        <v>6</v>
      </c>
      <c r="S34" s="105">
        <f>IFERROR(VLOOKUP($B34,[1]DEN6!$G$3:$T$151,3,FALSE),0)</f>
        <v>3</v>
      </c>
      <c r="T34" s="105">
        <f>IFERROR(VLOOKUP($B34,[1]DEN6!$G$3:$T$151,4,FALSE),0)</f>
        <v>3</v>
      </c>
      <c r="U34" s="105">
        <f>IFERROR(VLOOKUP($B34,[1]DEN6!$G$3:$T$151,5,FALSE),0)</f>
        <v>6</v>
      </c>
      <c r="V34" s="105">
        <f>IFERROR(VLOOKUP($B34,[1]DEN6!$G$3:$T$151,6,FALSE),0)</f>
        <v>6</v>
      </c>
      <c r="W34" s="105">
        <f>IFERROR(VLOOKUP($B34,[1]DEN6!$G$3:$T$151,7,FALSE),0)</f>
        <v>2</v>
      </c>
      <c r="X34" s="105">
        <f>IFERROR(VLOOKUP($B34,[1]DEN6!$G$3:$T$151,8,FALSE),0)</f>
        <v>2</v>
      </c>
      <c r="Y34" s="105">
        <f>IFERROR(VLOOKUP($B34,[1]DEN6!$G$3:$T$151,9,FALSE),0)</f>
        <v>7</v>
      </c>
      <c r="Z34" s="105">
        <f>IFERROR(VLOOKUP($B34,[1]DEN6!$G$3:$T$151,10,FALSE),0)</f>
        <v>0</v>
      </c>
      <c r="AA34" s="105">
        <f>IFERROR(VLOOKUP($B34,[1]DEN6!$G$3:$T$151,11,FALSE),0)</f>
        <v>0</v>
      </c>
      <c r="AB34" s="105">
        <f>IFERROR(VLOOKUP($B34,[1]DEN6!$G$3:$T$151,12,FALSE),0)</f>
        <v>0</v>
      </c>
      <c r="AC34" s="105">
        <f>IFERROR(VLOOKUP($B34,[1]DEN6!$G$3:$T$151,13,FALSE),0)</f>
        <v>0</v>
      </c>
      <c r="AD34" s="85">
        <f t="shared" si="1"/>
        <v>35</v>
      </c>
    </row>
    <row r="35" spans="1:31" x14ac:dyDescent="0.25">
      <c r="A35" s="2" t="s">
        <v>39</v>
      </c>
      <c r="B35" s="2" t="s">
        <v>48</v>
      </c>
      <c r="C35" s="4"/>
      <c r="D35" s="122"/>
      <c r="E35" s="105">
        <f>IFERROR(VLOOKUP($B35,[1]NUM6!$G$3:$T$144,2,FALSE),0)</f>
        <v>0</v>
      </c>
      <c r="F35" s="105">
        <f>IFERROR(VLOOKUP($B35,[1]NUM6!$G$3:$T$144,3,FALSE),0)</f>
        <v>0</v>
      </c>
      <c r="G35" s="105">
        <f>IFERROR(VLOOKUP($B35,[1]NUM6!$G$3:$T$144,4,FALSE),0)</f>
        <v>0</v>
      </c>
      <c r="H35" s="105">
        <f>IFERROR(VLOOKUP($B35,[1]NUM6!$G$3:$T$144,5,FALSE),0)</f>
        <v>2</v>
      </c>
      <c r="I35" s="105">
        <f>IFERROR(VLOOKUP($B35,[1]NUM6!$G$3:$T$144,6,FALSE),0)</f>
        <v>0</v>
      </c>
      <c r="J35" s="105">
        <f>IFERROR(VLOOKUP($B35,[1]NUM6!$G$3:$T$144,7,FALSE),0)</f>
        <v>0</v>
      </c>
      <c r="K35" s="105">
        <f>IFERROR(VLOOKUP($B35,[1]NUM6!$G$3:$T$144,8,FALSE),0)</f>
        <v>1</v>
      </c>
      <c r="L35" s="105">
        <f>IFERROR(VLOOKUP($B35,[1]NUM6!$G$3:$T$144,9,FALSE),0)</f>
        <v>0</v>
      </c>
      <c r="M35" s="105">
        <f>IFERROR(VLOOKUP($B35,[1]NUM6!$G$3:$T$144,10,FALSE),0)</f>
        <v>0</v>
      </c>
      <c r="N35" s="105">
        <f>IFERROR(VLOOKUP($B35,[1]NUM6!$G$3:$T$144,11,FALSE),0)</f>
        <v>0</v>
      </c>
      <c r="O35" s="105">
        <f>IFERROR(VLOOKUP($B35,[1]NUM6!$G$3:$T$144,12,FALSE),0)</f>
        <v>1</v>
      </c>
      <c r="P35" s="105">
        <f>IFERROR(VLOOKUP($B35,[1]NUM6!$G$3:$T$144,13,FALSE),0)</f>
        <v>0</v>
      </c>
      <c r="Q35" s="85">
        <f t="shared" si="3"/>
        <v>4</v>
      </c>
      <c r="R35" s="105">
        <f>IFERROR(VLOOKUP($B35,[1]DEN6!$G$3:$T$151,2,FALSE),0)</f>
        <v>0</v>
      </c>
      <c r="S35" s="105">
        <f>IFERROR(VLOOKUP($B35,[1]DEN6!$G$3:$T$151,3,FALSE),0)</f>
        <v>0</v>
      </c>
      <c r="T35" s="105">
        <f>IFERROR(VLOOKUP($B35,[1]DEN6!$G$3:$T$151,4,FALSE),0)</f>
        <v>0</v>
      </c>
      <c r="U35" s="105">
        <f>IFERROR(VLOOKUP($B35,[1]DEN6!$G$3:$T$151,5,FALSE),0)</f>
        <v>2</v>
      </c>
      <c r="V35" s="105">
        <f>IFERROR(VLOOKUP($B35,[1]DEN6!$G$3:$T$151,6,FALSE),0)</f>
        <v>0</v>
      </c>
      <c r="W35" s="105">
        <f>IFERROR(VLOOKUP($B35,[1]DEN6!$G$3:$T$151,7,FALSE),0)</f>
        <v>0</v>
      </c>
      <c r="X35" s="105">
        <f>IFERROR(VLOOKUP($B35,[1]DEN6!$G$3:$T$151,8,FALSE),0)</f>
        <v>1</v>
      </c>
      <c r="Y35" s="105">
        <f>IFERROR(VLOOKUP($B35,[1]DEN6!$G$3:$T$151,9,FALSE),0)</f>
        <v>0</v>
      </c>
      <c r="Z35" s="105">
        <f>IFERROR(VLOOKUP($B35,[1]DEN6!$G$3:$T$151,10,FALSE),0)</f>
        <v>1</v>
      </c>
      <c r="AA35" s="105">
        <f>IFERROR(VLOOKUP($B35,[1]DEN6!$G$3:$T$151,11,FALSE),0)</f>
        <v>0</v>
      </c>
      <c r="AB35" s="105">
        <f>IFERROR(VLOOKUP($B35,[1]DEN6!$G$3:$T$151,12,FALSE),0)</f>
        <v>1</v>
      </c>
      <c r="AC35" s="105">
        <f>IFERROR(VLOOKUP($B35,[1]DEN6!$G$3:$T$151,13,FALSE),0)</f>
        <v>0</v>
      </c>
      <c r="AD35" s="85">
        <f t="shared" si="1"/>
        <v>5</v>
      </c>
    </row>
    <row r="36" spans="1:31" x14ac:dyDescent="0.25">
      <c r="A36" s="2" t="s">
        <v>39</v>
      </c>
      <c r="B36" s="2" t="s">
        <v>49</v>
      </c>
      <c r="C36" s="4"/>
      <c r="D36" s="122"/>
      <c r="E36" s="105">
        <f>IFERROR(VLOOKUP($B36,[1]NUM6!$G$3:$T$144,2,FALSE),0)</f>
        <v>0</v>
      </c>
      <c r="F36" s="105">
        <f>IFERROR(VLOOKUP($B36,[1]NUM6!$G$3:$T$144,3,FALSE),0)</f>
        <v>6</v>
      </c>
      <c r="G36" s="105">
        <f>IFERROR(VLOOKUP($B36,[1]NUM6!$G$3:$T$144,4,FALSE),0)</f>
        <v>2</v>
      </c>
      <c r="H36" s="105">
        <f>IFERROR(VLOOKUP($B36,[1]NUM6!$G$3:$T$144,5,FALSE),0)</f>
        <v>5</v>
      </c>
      <c r="I36" s="105">
        <f>IFERROR(VLOOKUP($B36,[1]NUM6!$G$3:$T$144,6,FALSE),0)</f>
        <v>5</v>
      </c>
      <c r="J36" s="105">
        <f>IFERROR(VLOOKUP($B36,[1]NUM6!$G$3:$T$144,7,FALSE),0)</f>
        <v>5</v>
      </c>
      <c r="K36" s="105">
        <f>IFERROR(VLOOKUP($B36,[1]NUM6!$G$3:$T$144,8,FALSE),0)</f>
        <v>4</v>
      </c>
      <c r="L36" s="105">
        <f>IFERROR(VLOOKUP($B36,[1]NUM6!$G$3:$T$144,9,FALSE),0)</f>
        <v>4</v>
      </c>
      <c r="M36" s="105">
        <f>IFERROR(VLOOKUP($B36,[1]NUM6!$G$3:$T$144,10,FALSE),0)</f>
        <v>3</v>
      </c>
      <c r="N36" s="105">
        <f>IFERROR(VLOOKUP($B36,[1]NUM6!$G$3:$T$144,11,FALSE),0)</f>
        <v>3</v>
      </c>
      <c r="O36" s="105">
        <f>IFERROR(VLOOKUP($B36,[1]NUM6!$G$3:$T$144,12,FALSE),0)</f>
        <v>3</v>
      </c>
      <c r="P36" s="105">
        <f>IFERROR(VLOOKUP($B36,[1]NUM6!$G$3:$T$144,13,FALSE),0)</f>
        <v>1</v>
      </c>
      <c r="Q36" s="85">
        <f t="shared" si="3"/>
        <v>41</v>
      </c>
      <c r="R36" s="105">
        <f>IFERROR(VLOOKUP($B36,[1]DEN6!$G$3:$T$151,2,FALSE),0)</f>
        <v>0</v>
      </c>
      <c r="S36" s="105">
        <f>IFERROR(VLOOKUP($B36,[1]DEN6!$G$3:$T$151,3,FALSE),0)</f>
        <v>9</v>
      </c>
      <c r="T36" s="105">
        <f>IFERROR(VLOOKUP($B36,[1]DEN6!$G$3:$T$151,4,FALSE),0)</f>
        <v>5</v>
      </c>
      <c r="U36" s="105">
        <f>IFERROR(VLOOKUP($B36,[1]DEN6!$G$3:$T$151,5,FALSE),0)</f>
        <v>5</v>
      </c>
      <c r="V36" s="105">
        <f>IFERROR(VLOOKUP($B36,[1]DEN6!$G$3:$T$151,6,FALSE),0)</f>
        <v>5</v>
      </c>
      <c r="W36" s="105">
        <f>IFERROR(VLOOKUP($B36,[1]DEN6!$G$3:$T$151,7,FALSE),0)</f>
        <v>7</v>
      </c>
      <c r="X36" s="105">
        <f>IFERROR(VLOOKUP($B36,[1]DEN6!$G$3:$T$151,8,FALSE),0)</f>
        <v>5</v>
      </c>
      <c r="Y36" s="105">
        <f>IFERROR(VLOOKUP($B36,[1]DEN6!$G$3:$T$151,9,FALSE),0)</f>
        <v>7</v>
      </c>
      <c r="Z36" s="105">
        <f>IFERROR(VLOOKUP($B36,[1]DEN6!$G$3:$T$151,10,FALSE),0)</f>
        <v>4</v>
      </c>
      <c r="AA36" s="105">
        <f>IFERROR(VLOOKUP($B36,[1]DEN6!$G$3:$T$151,11,FALSE),0)</f>
        <v>3</v>
      </c>
      <c r="AB36" s="105">
        <f>IFERROR(VLOOKUP($B36,[1]DEN6!$G$3:$T$151,12,FALSE),0)</f>
        <v>4</v>
      </c>
      <c r="AC36" s="105">
        <f>IFERROR(VLOOKUP($B36,[1]DEN6!$G$3:$T$151,13,FALSE),0)</f>
        <v>2</v>
      </c>
      <c r="AD36" s="85">
        <f t="shared" si="1"/>
        <v>56</v>
      </c>
    </row>
    <row r="37" spans="1:31" x14ac:dyDescent="0.25">
      <c r="A37" s="11" t="s">
        <v>39</v>
      </c>
      <c r="B37" s="3" t="s">
        <v>50</v>
      </c>
      <c r="C37" s="4"/>
      <c r="D37" s="122"/>
      <c r="E37" s="105">
        <f>IFERROR(VLOOKUP($B37,[1]NUM6!$G$3:$T$144,2,FALSE),0)</f>
        <v>3</v>
      </c>
      <c r="F37" s="105">
        <f>IFERROR(VLOOKUP($B37,[1]NUM6!$G$3:$T$144,3,FALSE),0)</f>
        <v>1</v>
      </c>
      <c r="G37" s="105">
        <f>IFERROR(VLOOKUP($B37,[1]NUM6!$G$3:$T$144,4,FALSE),0)</f>
        <v>4</v>
      </c>
      <c r="H37" s="105">
        <f>IFERROR(VLOOKUP($B37,[1]NUM6!$G$3:$T$144,5,FALSE),0)</f>
        <v>1</v>
      </c>
      <c r="I37" s="105">
        <f>IFERROR(VLOOKUP($B37,[1]NUM6!$G$3:$T$144,6,FALSE),0)</f>
        <v>2</v>
      </c>
      <c r="J37" s="105">
        <f>IFERROR(VLOOKUP($B37,[1]NUM6!$G$3:$T$144,7,FALSE),0)</f>
        <v>0</v>
      </c>
      <c r="K37" s="105">
        <f>IFERROR(VLOOKUP($B37,[1]NUM6!$G$3:$T$144,8,FALSE),0)</f>
        <v>0</v>
      </c>
      <c r="L37" s="105">
        <f>IFERROR(VLOOKUP($B37,[1]NUM6!$G$3:$T$144,9,FALSE),0)</f>
        <v>2</v>
      </c>
      <c r="M37" s="105">
        <f>IFERROR(VLOOKUP($B37,[1]NUM6!$G$3:$T$144,10,FALSE),0)</f>
        <v>1</v>
      </c>
      <c r="N37" s="105">
        <f>IFERROR(VLOOKUP($B37,[1]NUM6!$G$3:$T$144,11,FALSE),0)</f>
        <v>0</v>
      </c>
      <c r="O37" s="105">
        <f>IFERROR(VLOOKUP($B37,[1]NUM6!$G$3:$T$144,12,FALSE),0)</f>
        <v>1</v>
      </c>
      <c r="P37" s="105">
        <f>IFERROR(VLOOKUP($B37,[1]NUM6!$G$3:$T$144,13,FALSE),0)</f>
        <v>1</v>
      </c>
      <c r="Q37" s="85">
        <f t="shared" si="3"/>
        <v>16</v>
      </c>
      <c r="R37" s="105">
        <f>IFERROR(VLOOKUP($B37,[1]DEN6!$G$3:$T$151,2,FALSE),0)</f>
        <v>5</v>
      </c>
      <c r="S37" s="105">
        <f>IFERROR(VLOOKUP($B37,[1]DEN6!$G$3:$T$151,3,FALSE),0)</f>
        <v>4</v>
      </c>
      <c r="T37" s="105">
        <f>IFERROR(VLOOKUP($B37,[1]DEN6!$G$3:$T$151,4,FALSE),0)</f>
        <v>4</v>
      </c>
      <c r="U37" s="105">
        <f>IFERROR(VLOOKUP($B37,[1]DEN6!$G$3:$T$151,5,FALSE),0)</f>
        <v>2</v>
      </c>
      <c r="V37" s="105">
        <f>IFERROR(VLOOKUP($B37,[1]DEN6!$G$3:$T$151,6,FALSE),0)</f>
        <v>6</v>
      </c>
      <c r="W37" s="105">
        <f>IFERROR(VLOOKUP($B37,[1]DEN6!$G$3:$T$151,7,FALSE),0)</f>
        <v>0</v>
      </c>
      <c r="X37" s="105">
        <f>IFERROR(VLOOKUP($B37,[1]DEN6!$G$3:$T$151,8,FALSE),0)</f>
        <v>3</v>
      </c>
      <c r="Y37" s="105">
        <f>IFERROR(VLOOKUP($B37,[1]DEN6!$G$3:$T$151,9,FALSE),0)</f>
        <v>2</v>
      </c>
      <c r="Z37" s="105">
        <f>IFERROR(VLOOKUP($B37,[1]DEN6!$G$3:$T$151,10,FALSE),0)</f>
        <v>7</v>
      </c>
      <c r="AA37" s="105">
        <f>IFERROR(VLOOKUP($B37,[1]DEN6!$G$3:$T$151,11,FALSE),0)</f>
        <v>7</v>
      </c>
      <c r="AB37" s="105">
        <f>IFERROR(VLOOKUP($B37,[1]DEN6!$G$3:$T$151,12,FALSE),0)</f>
        <v>1</v>
      </c>
      <c r="AC37" s="105">
        <f>IFERROR(VLOOKUP($B37,[1]DEN6!$G$3:$T$151,13,FALSE),0)</f>
        <v>4</v>
      </c>
      <c r="AD37" s="85">
        <f t="shared" si="1"/>
        <v>45</v>
      </c>
    </row>
    <row r="38" spans="1:31" x14ac:dyDescent="0.25">
      <c r="A38" s="11" t="s">
        <v>39</v>
      </c>
      <c r="B38" s="2" t="s">
        <v>301</v>
      </c>
      <c r="C38" s="4"/>
      <c r="D38" s="122"/>
      <c r="E38" s="105">
        <f>IFERROR(VLOOKUP($B38,[1]NUM6!$G$3:$T$144,2,FALSE),0)</f>
        <v>0</v>
      </c>
      <c r="F38" s="105">
        <f>IFERROR(VLOOKUP($B38,[1]NUM6!$G$3:$T$144,3,FALSE),0)</f>
        <v>0</v>
      </c>
      <c r="G38" s="105">
        <f>IFERROR(VLOOKUP($B38,[1]NUM6!$G$3:$T$144,4,FALSE),0)</f>
        <v>0</v>
      </c>
      <c r="H38" s="105">
        <f>IFERROR(VLOOKUP($B38,[1]NUM6!$G$3:$T$144,5,FALSE),0)</f>
        <v>0</v>
      </c>
      <c r="I38" s="105">
        <f>IFERROR(VLOOKUP($B38,[1]NUM6!$G$3:$T$144,6,FALSE),0)</f>
        <v>0</v>
      </c>
      <c r="J38" s="105">
        <f>IFERROR(VLOOKUP($B38,[1]NUM6!$G$3:$T$144,7,FALSE),0)</f>
        <v>0</v>
      </c>
      <c r="K38" s="105">
        <f>IFERROR(VLOOKUP($B38,[1]NUM6!$G$3:$T$144,8,FALSE),0)</f>
        <v>0</v>
      </c>
      <c r="L38" s="105">
        <f>IFERROR(VLOOKUP($B38,[1]NUM6!$G$3:$T$144,9,FALSE),0)</f>
        <v>3</v>
      </c>
      <c r="M38" s="105">
        <f>IFERROR(VLOOKUP($B38,[1]NUM6!$G$3:$T$144,10,FALSE),0)</f>
        <v>2</v>
      </c>
      <c r="N38" s="105">
        <f>IFERROR(VLOOKUP($B38,[1]NUM6!$G$3:$T$144,11,FALSE),0)</f>
        <v>4</v>
      </c>
      <c r="O38" s="105">
        <f>IFERROR(VLOOKUP($B38,[1]NUM6!$G$3:$T$144,12,FALSE),0)</f>
        <v>4</v>
      </c>
      <c r="P38" s="105">
        <f>IFERROR(VLOOKUP($B38,[1]NUM6!$G$3:$T$144,13,FALSE),0)</f>
        <v>3</v>
      </c>
      <c r="Q38" s="88">
        <f>SUM(E38:P38)</f>
        <v>16</v>
      </c>
      <c r="R38" s="105">
        <f>IFERROR(VLOOKUP($B38,[1]DEN6!$G$3:$T$151,2,FALSE),0)</f>
        <v>0</v>
      </c>
      <c r="S38" s="105">
        <f>IFERROR(VLOOKUP($B38,[1]DEN6!$G$3:$T$151,3,FALSE),0)</f>
        <v>0</v>
      </c>
      <c r="T38" s="105">
        <f>IFERROR(VLOOKUP($B38,[1]DEN6!$G$3:$T$151,4,FALSE),0)</f>
        <v>0</v>
      </c>
      <c r="U38" s="105">
        <f>IFERROR(VLOOKUP($B38,[1]DEN6!$G$3:$T$151,5,FALSE),0)</f>
        <v>0</v>
      </c>
      <c r="V38" s="105">
        <f>IFERROR(VLOOKUP($B38,[1]DEN6!$G$3:$T$151,6,FALSE),0)</f>
        <v>0</v>
      </c>
      <c r="W38" s="105">
        <f>IFERROR(VLOOKUP($B38,[1]DEN6!$G$3:$T$151,7,FALSE),0)</f>
        <v>0</v>
      </c>
      <c r="X38" s="105">
        <f>IFERROR(VLOOKUP($B38,[1]DEN6!$G$3:$T$151,8,FALSE),0)</f>
        <v>0</v>
      </c>
      <c r="Y38" s="105">
        <f>IFERROR(VLOOKUP($B38,[1]DEN6!$G$3:$T$151,9,FALSE),0)</f>
        <v>7</v>
      </c>
      <c r="Z38" s="105">
        <f>IFERROR(VLOOKUP($B38,[1]DEN6!$G$3:$T$151,10,FALSE),0)</f>
        <v>5</v>
      </c>
      <c r="AA38" s="105">
        <f>IFERROR(VLOOKUP($B38,[1]DEN6!$G$3:$T$151,11,FALSE),0)</f>
        <v>6</v>
      </c>
      <c r="AB38" s="105">
        <f>IFERROR(VLOOKUP($B38,[1]DEN6!$G$3:$T$151,12,FALSE),0)</f>
        <v>6</v>
      </c>
      <c r="AC38" s="105">
        <f>IFERROR(VLOOKUP($B38,[1]DEN6!$G$3:$T$151,13,FALSE),0)</f>
        <v>12</v>
      </c>
      <c r="AD38" s="88">
        <f>SUM(R38:AC38)</f>
        <v>36</v>
      </c>
    </row>
    <row r="39" spans="1:31" x14ac:dyDescent="0.25">
      <c r="A39" s="11" t="s">
        <v>39</v>
      </c>
      <c r="B39" s="2" t="s">
        <v>302</v>
      </c>
      <c r="C39" s="4"/>
      <c r="D39" s="122"/>
      <c r="E39" s="105">
        <f>IFERROR(VLOOKUP($B39,[1]NUM6!$G$3:$T$144,2,FALSE),0)</f>
        <v>0</v>
      </c>
      <c r="F39" s="105">
        <f>IFERROR(VLOOKUP($B39,[1]NUM6!$G$3:$T$144,3,FALSE),0)</f>
        <v>0</v>
      </c>
      <c r="G39" s="105">
        <f>IFERROR(VLOOKUP($B39,[1]NUM6!$G$3:$T$144,4,FALSE),0)</f>
        <v>0</v>
      </c>
      <c r="H39" s="105">
        <f>IFERROR(VLOOKUP($B39,[1]NUM6!$G$3:$T$144,5,FALSE),0)</f>
        <v>0</v>
      </c>
      <c r="I39" s="105">
        <f>IFERROR(VLOOKUP($B39,[1]NUM6!$G$3:$T$144,6,FALSE),0)</f>
        <v>0</v>
      </c>
      <c r="J39" s="105">
        <f>IFERROR(VLOOKUP($B39,[1]NUM6!$G$3:$T$144,7,FALSE),0)</f>
        <v>0</v>
      </c>
      <c r="K39" s="105">
        <f>IFERROR(VLOOKUP($B39,[1]NUM6!$G$3:$T$144,8,FALSE),0)</f>
        <v>0</v>
      </c>
      <c r="L39" s="105">
        <f>IFERROR(VLOOKUP($B39,[1]NUM6!$G$3:$T$144,9,FALSE),0)</f>
        <v>0</v>
      </c>
      <c r="M39" s="105">
        <f>IFERROR(VLOOKUP($B39,[1]NUM6!$G$3:$T$144,10,FALSE),0)</f>
        <v>1</v>
      </c>
      <c r="N39" s="105">
        <f>IFERROR(VLOOKUP($B39,[1]NUM6!$G$3:$T$144,11,FALSE),0)</f>
        <v>2</v>
      </c>
      <c r="O39" s="105">
        <f>IFERROR(VLOOKUP($B39,[1]NUM6!$G$3:$T$144,12,FALSE),0)</f>
        <v>2</v>
      </c>
      <c r="P39" s="105">
        <f>IFERROR(VLOOKUP($B39,[1]NUM6!$G$3:$T$144,13,FALSE),0)</f>
        <v>4</v>
      </c>
      <c r="Q39" s="88">
        <f>SUM(E39:P39)</f>
        <v>9</v>
      </c>
      <c r="R39" s="105">
        <f>IFERROR(VLOOKUP($B39,[1]DEN6!$G$3:$T$151,2,FALSE),0)</f>
        <v>0</v>
      </c>
      <c r="S39" s="105">
        <f>IFERROR(VLOOKUP($B39,[1]DEN6!$G$3:$T$151,3,FALSE),0)</f>
        <v>0</v>
      </c>
      <c r="T39" s="105">
        <f>IFERROR(VLOOKUP($B39,[1]DEN6!$G$3:$T$151,4,FALSE),0)</f>
        <v>0</v>
      </c>
      <c r="U39" s="105">
        <f>IFERROR(VLOOKUP($B39,[1]DEN6!$G$3:$T$151,5,FALSE),0)</f>
        <v>0</v>
      </c>
      <c r="V39" s="105">
        <f>IFERROR(VLOOKUP($B39,[1]DEN6!$G$3:$T$151,6,FALSE),0)</f>
        <v>0</v>
      </c>
      <c r="W39" s="105">
        <f>IFERROR(VLOOKUP($B39,[1]DEN6!$G$3:$T$151,7,FALSE),0)</f>
        <v>0</v>
      </c>
      <c r="X39" s="105">
        <f>IFERROR(VLOOKUP($B39,[1]DEN6!$G$3:$T$151,8,FALSE),0)</f>
        <v>0</v>
      </c>
      <c r="Y39" s="105">
        <f>IFERROR(VLOOKUP($B39,[1]DEN6!$G$3:$T$151,9,FALSE),0)</f>
        <v>0</v>
      </c>
      <c r="Z39" s="105">
        <f>IFERROR(VLOOKUP($B39,[1]DEN6!$G$3:$T$151,10,FALSE),0)</f>
        <v>2</v>
      </c>
      <c r="AA39" s="105">
        <f>IFERROR(VLOOKUP($B39,[1]DEN6!$G$3:$T$151,11,FALSE),0)</f>
        <v>3</v>
      </c>
      <c r="AB39" s="105">
        <f>IFERROR(VLOOKUP($B39,[1]DEN6!$G$3:$T$151,12,FALSE),0)</f>
        <v>2</v>
      </c>
      <c r="AC39" s="105">
        <f>IFERROR(VLOOKUP($B39,[1]DEN6!$G$3:$T$151,13,FALSE),0)</f>
        <v>4</v>
      </c>
      <c r="AD39" s="88">
        <f>SUM(R39:AC39)</f>
        <v>11</v>
      </c>
    </row>
    <row r="40" spans="1:31" x14ac:dyDescent="0.25">
      <c r="A40" s="137" t="s">
        <v>231</v>
      </c>
      <c r="B40" s="138"/>
      <c r="C40" s="57">
        <f>D40/'Metas Muni'!O6</f>
        <v>0.98664238008500316</v>
      </c>
      <c r="D40" s="58">
        <f>Q40/AD40</f>
        <v>0.59198542805100185</v>
      </c>
      <c r="E40" s="117">
        <f>SUM(E27:E39)</f>
        <v>87</v>
      </c>
      <c r="F40" s="117">
        <f t="shared" ref="F40:Q40" si="4">SUM(F27:F39)</f>
        <v>91</v>
      </c>
      <c r="G40" s="117">
        <f t="shared" si="4"/>
        <v>87</v>
      </c>
      <c r="H40" s="117">
        <f t="shared" si="4"/>
        <v>78</v>
      </c>
      <c r="I40" s="117">
        <f t="shared" si="4"/>
        <v>68</v>
      </c>
      <c r="J40" s="117">
        <f t="shared" si="4"/>
        <v>69</v>
      </c>
      <c r="K40" s="117">
        <f t="shared" si="4"/>
        <v>81</v>
      </c>
      <c r="L40" s="117">
        <f t="shared" si="4"/>
        <v>92</v>
      </c>
      <c r="M40" s="117">
        <f t="shared" si="4"/>
        <v>76</v>
      </c>
      <c r="N40" s="117">
        <f t="shared" si="4"/>
        <v>96</v>
      </c>
      <c r="O40" s="117">
        <f t="shared" si="4"/>
        <v>67</v>
      </c>
      <c r="P40" s="117">
        <f t="shared" si="4"/>
        <v>83</v>
      </c>
      <c r="Q40" s="117">
        <f t="shared" si="4"/>
        <v>975</v>
      </c>
      <c r="R40" s="117">
        <f>SUM(R27:R39)</f>
        <v>132</v>
      </c>
      <c r="S40" s="117">
        <f t="shared" ref="S40:AD40" si="5">SUM(S27:S39)</f>
        <v>156</v>
      </c>
      <c r="T40" s="117">
        <f t="shared" si="5"/>
        <v>147</v>
      </c>
      <c r="U40" s="117">
        <f t="shared" si="5"/>
        <v>120</v>
      </c>
      <c r="V40" s="117">
        <f t="shared" si="5"/>
        <v>114</v>
      </c>
      <c r="W40" s="117">
        <f t="shared" si="5"/>
        <v>118</v>
      </c>
      <c r="X40" s="117">
        <f t="shared" si="5"/>
        <v>157</v>
      </c>
      <c r="Y40" s="117">
        <f t="shared" si="5"/>
        <v>157</v>
      </c>
      <c r="Z40" s="117">
        <f t="shared" si="5"/>
        <v>126</v>
      </c>
      <c r="AA40" s="117">
        <f t="shared" si="5"/>
        <v>162</v>
      </c>
      <c r="AB40" s="117">
        <f t="shared" si="5"/>
        <v>119</v>
      </c>
      <c r="AC40" s="117">
        <f t="shared" si="5"/>
        <v>139</v>
      </c>
      <c r="AD40" s="117">
        <f t="shared" si="5"/>
        <v>1647</v>
      </c>
      <c r="AE40" s="13"/>
    </row>
    <row r="41" spans="1:31" x14ac:dyDescent="0.25">
      <c r="A41" s="2" t="s">
        <v>52</v>
      </c>
      <c r="B41" s="2" t="s">
        <v>53</v>
      </c>
      <c r="C41" s="4"/>
      <c r="D41" s="122"/>
      <c r="E41" s="105">
        <f>IFERROR(VLOOKUP($B41,[1]NUM6!$G$3:$T$144,2,FALSE),0)</f>
        <v>0</v>
      </c>
      <c r="F41" s="105">
        <f>IFERROR(VLOOKUP($B41,[1]NUM6!$G$3:$T$144,3,FALSE),0)</f>
        <v>0</v>
      </c>
      <c r="G41" s="105">
        <f>IFERROR(VLOOKUP($B41,[1]NUM6!$G$3:$T$144,4,FALSE),0)</f>
        <v>0</v>
      </c>
      <c r="H41" s="105">
        <f>IFERROR(VLOOKUP($B41,[1]NUM6!$G$3:$T$144,5,FALSE),0)</f>
        <v>0</v>
      </c>
      <c r="I41" s="105">
        <f>IFERROR(VLOOKUP($B41,[1]NUM6!$G$3:$T$144,6,FALSE),0)</f>
        <v>0</v>
      </c>
      <c r="J41" s="105">
        <f>IFERROR(VLOOKUP($B41,[1]NUM6!$G$3:$T$144,7,FALSE),0)</f>
        <v>0</v>
      </c>
      <c r="K41" s="105">
        <f>IFERROR(VLOOKUP($B41,[1]NUM6!$G$3:$T$144,8,FALSE),0)</f>
        <v>0</v>
      </c>
      <c r="L41" s="105">
        <f>IFERROR(VLOOKUP($B41,[1]NUM6!$G$3:$T$144,9,FALSE),0)</f>
        <v>1</v>
      </c>
      <c r="M41" s="105">
        <f>IFERROR(VLOOKUP($B41,[1]NUM6!$G$3:$T$144,10,FALSE),0)</f>
        <v>2</v>
      </c>
      <c r="N41" s="105">
        <f>IFERROR(VLOOKUP($B41,[1]NUM6!$G$3:$T$144,11,FALSE),0)</f>
        <v>0</v>
      </c>
      <c r="O41" s="105">
        <f>IFERROR(VLOOKUP($B41,[1]NUM6!$G$3:$T$144,12,FALSE),0)</f>
        <v>0</v>
      </c>
      <c r="P41" s="105">
        <f>IFERROR(VLOOKUP($B41,[1]NUM6!$G$3:$T$144,13,FALSE),0)</f>
        <v>1</v>
      </c>
      <c r="Q41" s="89">
        <f>SUM(E41:P41)</f>
        <v>4</v>
      </c>
      <c r="R41" s="105">
        <f>IFERROR(VLOOKUP($B41,[1]DEN6!$G$3:$T$151,2,FALSE),0)</f>
        <v>0</v>
      </c>
      <c r="S41" s="105">
        <f>IFERROR(VLOOKUP($B41,[1]DEN6!$G$3:$T$151,3,FALSE),0)</f>
        <v>0</v>
      </c>
      <c r="T41" s="105">
        <f>IFERROR(VLOOKUP($B41,[1]DEN6!$G$3:$T$151,4,FALSE),0)</f>
        <v>0</v>
      </c>
      <c r="U41" s="105">
        <f>IFERROR(VLOOKUP($B41,[1]DEN6!$G$3:$T$151,5,FALSE),0)</f>
        <v>1</v>
      </c>
      <c r="V41" s="105">
        <f>IFERROR(VLOOKUP($B41,[1]DEN6!$G$3:$T$151,6,FALSE),0)</f>
        <v>0</v>
      </c>
      <c r="W41" s="105">
        <f>IFERROR(VLOOKUP($B41,[1]DEN6!$G$3:$T$151,7,FALSE),0)</f>
        <v>0</v>
      </c>
      <c r="X41" s="105">
        <f>IFERROR(VLOOKUP($B41,[1]DEN6!$G$3:$T$151,8,FALSE),0)</f>
        <v>0</v>
      </c>
      <c r="Y41" s="105">
        <f>IFERROR(VLOOKUP($B41,[1]DEN6!$G$3:$T$151,9,FALSE),0)</f>
        <v>2</v>
      </c>
      <c r="Z41" s="105">
        <f>IFERROR(VLOOKUP($B41,[1]DEN6!$G$3:$T$151,10,FALSE),0)</f>
        <v>2</v>
      </c>
      <c r="AA41" s="105">
        <f>IFERROR(VLOOKUP($B41,[1]DEN6!$G$3:$T$151,11,FALSE),0)</f>
        <v>2</v>
      </c>
      <c r="AB41" s="105">
        <f>IFERROR(VLOOKUP($B41,[1]DEN6!$G$3:$T$151,12,FALSE),0)</f>
        <v>0</v>
      </c>
      <c r="AC41" s="105">
        <f>IFERROR(VLOOKUP($B41,[1]DEN6!$G$3:$T$151,13,FALSE),0)</f>
        <v>2</v>
      </c>
      <c r="AD41" s="85">
        <f>SUM(R41:AC41)</f>
        <v>9</v>
      </c>
    </row>
    <row r="42" spans="1:31" x14ac:dyDescent="0.25">
      <c r="A42" s="2" t="s">
        <v>52</v>
      </c>
      <c r="B42" s="2" t="s">
        <v>54</v>
      </c>
      <c r="C42" s="4"/>
      <c r="D42" s="122"/>
      <c r="E42" s="105">
        <f>IFERROR(VLOOKUP($B42,[1]NUM6!$G$3:$T$144,2,FALSE),0)</f>
        <v>0</v>
      </c>
      <c r="F42" s="105">
        <f>IFERROR(VLOOKUP($B42,[1]NUM6!$G$3:$T$144,3,FALSE),0)</f>
        <v>0</v>
      </c>
      <c r="G42" s="105">
        <f>IFERROR(VLOOKUP($B42,[1]NUM6!$G$3:$T$144,4,FALSE),0)</f>
        <v>0</v>
      </c>
      <c r="H42" s="105">
        <f>IFERROR(VLOOKUP($B42,[1]NUM6!$G$3:$T$144,5,FALSE),0)</f>
        <v>0</v>
      </c>
      <c r="I42" s="105">
        <f>IFERROR(VLOOKUP($B42,[1]NUM6!$G$3:$T$144,6,FALSE),0)</f>
        <v>0</v>
      </c>
      <c r="J42" s="105">
        <f>IFERROR(VLOOKUP($B42,[1]NUM6!$G$3:$T$144,7,FALSE),0)</f>
        <v>0</v>
      </c>
      <c r="K42" s="105">
        <f>IFERROR(VLOOKUP($B42,[1]NUM6!$G$3:$T$144,8,FALSE),0)</f>
        <v>0</v>
      </c>
      <c r="L42" s="105">
        <f>IFERROR(VLOOKUP($B42,[1]NUM6!$G$3:$T$144,9,FALSE),0)</f>
        <v>0</v>
      </c>
      <c r="M42" s="105">
        <f>IFERROR(VLOOKUP($B42,[1]NUM6!$G$3:$T$144,10,FALSE),0)</f>
        <v>1</v>
      </c>
      <c r="N42" s="105">
        <f>IFERROR(VLOOKUP($B42,[1]NUM6!$G$3:$T$144,11,FALSE),0)</f>
        <v>1</v>
      </c>
      <c r="O42" s="105">
        <f>IFERROR(VLOOKUP($B42,[1]NUM6!$G$3:$T$144,12,FALSE),0)</f>
        <v>2</v>
      </c>
      <c r="P42" s="105">
        <f>IFERROR(VLOOKUP($B42,[1]NUM6!$G$3:$T$144,13,FALSE),0)</f>
        <v>0</v>
      </c>
      <c r="Q42" s="89">
        <f>SUM(E42:P42)</f>
        <v>4</v>
      </c>
      <c r="R42" s="105">
        <f>IFERROR(VLOOKUP($B42,[1]DEN6!$G$3:$T$151,2,FALSE),0)</f>
        <v>0</v>
      </c>
      <c r="S42" s="105">
        <f>IFERROR(VLOOKUP($B42,[1]DEN6!$G$3:$T$151,3,FALSE),0)</f>
        <v>0</v>
      </c>
      <c r="T42" s="105">
        <f>IFERROR(VLOOKUP($B42,[1]DEN6!$G$3:$T$151,4,FALSE),0)</f>
        <v>0</v>
      </c>
      <c r="U42" s="105">
        <f>IFERROR(VLOOKUP($B42,[1]DEN6!$G$3:$T$151,5,FALSE),0)</f>
        <v>0</v>
      </c>
      <c r="V42" s="105">
        <f>IFERROR(VLOOKUP($B42,[1]DEN6!$G$3:$T$151,6,FALSE),0)</f>
        <v>0</v>
      </c>
      <c r="W42" s="105">
        <f>IFERROR(VLOOKUP($B42,[1]DEN6!$G$3:$T$151,7,FALSE),0)</f>
        <v>0</v>
      </c>
      <c r="X42" s="105">
        <f>IFERROR(VLOOKUP($B42,[1]DEN6!$G$3:$T$151,8,FALSE),0)</f>
        <v>0</v>
      </c>
      <c r="Y42" s="105">
        <f>IFERROR(VLOOKUP($B42,[1]DEN6!$G$3:$T$151,9,FALSE),0)</f>
        <v>0</v>
      </c>
      <c r="Z42" s="105">
        <f>IFERROR(VLOOKUP($B42,[1]DEN6!$G$3:$T$151,10,FALSE),0)</f>
        <v>1</v>
      </c>
      <c r="AA42" s="105">
        <f>IFERROR(VLOOKUP($B42,[1]DEN6!$G$3:$T$151,11,FALSE),0)</f>
        <v>1</v>
      </c>
      <c r="AB42" s="105">
        <f>IFERROR(VLOOKUP($B42,[1]DEN6!$G$3:$T$151,12,FALSE),0)</f>
        <v>3</v>
      </c>
      <c r="AC42" s="105">
        <f>IFERROR(VLOOKUP($B42,[1]DEN6!$G$3:$T$151,13,FALSE),0)</f>
        <v>0</v>
      </c>
      <c r="AD42" s="85">
        <f>SUM(R42:AC42)</f>
        <v>5</v>
      </c>
    </row>
    <row r="43" spans="1:31" x14ac:dyDescent="0.25">
      <c r="A43" s="2" t="s">
        <v>52</v>
      </c>
      <c r="B43" s="2" t="s">
        <v>55</v>
      </c>
      <c r="C43" s="4"/>
      <c r="D43" s="122"/>
      <c r="E43" s="105">
        <f>IFERROR(VLOOKUP($B43,[1]NUM6!$G$3:$T$144,2,FALSE),0)</f>
        <v>0</v>
      </c>
      <c r="F43" s="105">
        <f>IFERROR(VLOOKUP($B43,[1]NUM6!$G$3:$T$144,3,FALSE),0)</f>
        <v>0</v>
      </c>
      <c r="G43" s="105">
        <f>IFERROR(VLOOKUP($B43,[1]NUM6!$G$3:$T$144,4,FALSE),0)</f>
        <v>0</v>
      </c>
      <c r="H43" s="105">
        <f>IFERROR(VLOOKUP($B43,[1]NUM6!$G$3:$T$144,5,FALSE),0)</f>
        <v>0</v>
      </c>
      <c r="I43" s="105">
        <f>IFERROR(VLOOKUP($B43,[1]NUM6!$G$3:$T$144,6,FALSE),0)</f>
        <v>0</v>
      </c>
      <c r="J43" s="105">
        <f>IFERROR(VLOOKUP($B43,[1]NUM6!$G$3:$T$144,7,FALSE),0)</f>
        <v>0</v>
      </c>
      <c r="K43" s="105">
        <f>IFERROR(VLOOKUP($B43,[1]NUM6!$G$3:$T$144,8,FALSE),0)</f>
        <v>0</v>
      </c>
      <c r="L43" s="105">
        <f>IFERROR(VLOOKUP($B43,[1]NUM6!$G$3:$T$144,9,FALSE),0)</f>
        <v>2</v>
      </c>
      <c r="M43" s="105">
        <f>IFERROR(VLOOKUP($B43,[1]NUM6!$G$3:$T$144,10,FALSE),0)</f>
        <v>0</v>
      </c>
      <c r="N43" s="105">
        <f>IFERROR(VLOOKUP($B43,[1]NUM6!$G$3:$T$144,11,FALSE),0)</f>
        <v>0</v>
      </c>
      <c r="O43" s="105">
        <f>IFERROR(VLOOKUP($B43,[1]NUM6!$G$3:$T$144,12,FALSE),0)</f>
        <v>0</v>
      </c>
      <c r="P43" s="105">
        <f>IFERROR(VLOOKUP($B43,[1]NUM6!$G$3:$T$144,13,FALSE),0)</f>
        <v>0</v>
      </c>
      <c r="Q43" s="89">
        <f>SUM(E43:P43)</f>
        <v>2</v>
      </c>
      <c r="R43" s="105">
        <f>IFERROR(VLOOKUP($B43,[1]DEN6!$G$3:$T$151,2,FALSE),0)</f>
        <v>0</v>
      </c>
      <c r="S43" s="105">
        <f>IFERROR(VLOOKUP($B43,[1]DEN6!$G$3:$T$151,3,FALSE),0)</f>
        <v>0</v>
      </c>
      <c r="T43" s="105">
        <f>IFERROR(VLOOKUP($B43,[1]DEN6!$G$3:$T$151,4,FALSE),0)</f>
        <v>0</v>
      </c>
      <c r="U43" s="105">
        <f>IFERROR(VLOOKUP($B43,[1]DEN6!$G$3:$T$151,5,FALSE),0)</f>
        <v>0</v>
      </c>
      <c r="V43" s="105">
        <f>IFERROR(VLOOKUP($B43,[1]DEN6!$G$3:$T$151,6,FALSE),0)</f>
        <v>0</v>
      </c>
      <c r="W43" s="105">
        <f>IFERROR(VLOOKUP($B43,[1]DEN6!$G$3:$T$151,7,FALSE),0)</f>
        <v>0</v>
      </c>
      <c r="X43" s="105">
        <f>IFERROR(VLOOKUP($B43,[1]DEN6!$G$3:$T$151,8,FALSE),0)</f>
        <v>0</v>
      </c>
      <c r="Y43" s="105">
        <f>IFERROR(VLOOKUP($B43,[1]DEN6!$G$3:$T$151,9,FALSE),0)</f>
        <v>3</v>
      </c>
      <c r="Z43" s="105">
        <f>IFERROR(VLOOKUP($B43,[1]DEN6!$G$3:$T$151,10,FALSE),0)</f>
        <v>1</v>
      </c>
      <c r="AA43" s="105">
        <f>IFERROR(VLOOKUP($B43,[1]DEN6!$G$3:$T$151,11,FALSE),0)</f>
        <v>0</v>
      </c>
      <c r="AB43" s="105">
        <f>IFERROR(VLOOKUP($B43,[1]DEN6!$G$3:$T$151,12,FALSE),0)</f>
        <v>1</v>
      </c>
      <c r="AC43" s="105">
        <f>IFERROR(VLOOKUP($B43,[1]DEN6!$G$3:$T$151,13,FALSE),0)</f>
        <v>0</v>
      </c>
      <c r="AD43" s="85">
        <f>SUM(R43:AC43)</f>
        <v>5</v>
      </c>
    </row>
    <row r="44" spans="1:31" x14ac:dyDescent="0.25">
      <c r="A44" s="2" t="s">
        <v>52</v>
      </c>
      <c r="B44" s="2" t="s">
        <v>56</v>
      </c>
      <c r="C44" s="66"/>
      <c r="D44" s="122"/>
      <c r="E44" s="105">
        <f>IFERROR(VLOOKUP($B44,[1]NUM6!$G$3:$T$144,2,FALSE),0)</f>
        <v>1</v>
      </c>
      <c r="F44" s="105">
        <f>IFERROR(VLOOKUP($B44,[1]NUM6!$G$3:$T$144,3,FALSE),0)</f>
        <v>1</v>
      </c>
      <c r="G44" s="105">
        <f>IFERROR(VLOOKUP($B44,[1]NUM6!$G$3:$T$144,4,FALSE),0)</f>
        <v>0</v>
      </c>
      <c r="H44" s="105">
        <f>IFERROR(VLOOKUP($B44,[1]NUM6!$G$3:$T$144,5,FALSE),0)</f>
        <v>0</v>
      </c>
      <c r="I44" s="105">
        <f>IFERROR(VLOOKUP($B44,[1]NUM6!$G$3:$T$144,6,FALSE),0)</f>
        <v>0</v>
      </c>
      <c r="J44" s="105">
        <f>IFERROR(VLOOKUP($B44,[1]NUM6!$G$3:$T$144,7,FALSE),0)</f>
        <v>0</v>
      </c>
      <c r="K44" s="105">
        <f>IFERROR(VLOOKUP($B44,[1]NUM6!$G$3:$T$144,8,FALSE),0)</f>
        <v>0</v>
      </c>
      <c r="L44" s="105">
        <f>IFERROR(VLOOKUP($B44,[1]NUM6!$G$3:$T$144,9,FALSE),0)</f>
        <v>0</v>
      </c>
      <c r="M44" s="105">
        <f>IFERROR(VLOOKUP($B44,[1]NUM6!$G$3:$T$144,10,FALSE),0)</f>
        <v>1</v>
      </c>
      <c r="N44" s="105">
        <f>IFERROR(VLOOKUP($B44,[1]NUM6!$G$3:$T$144,11,FALSE),0)</f>
        <v>2</v>
      </c>
      <c r="O44" s="105">
        <f>IFERROR(VLOOKUP($B44,[1]NUM6!$G$3:$T$144,12,FALSE),0)</f>
        <v>0</v>
      </c>
      <c r="P44" s="105">
        <f>IFERROR(VLOOKUP($B44,[1]NUM6!$G$3:$T$144,13,FALSE),0)</f>
        <v>0</v>
      </c>
      <c r="Q44" s="89">
        <f>SUM(E44:P44)</f>
        <v>5</v>
      </c>
      <c r="R44" s="105">
        <f>IFERROR(VLOOKUP($B44,[1]DEN6!$G$3:$T$151,2,FALSE),0)</f>
        <v>2</v>
      </c>
      <c r="S44" s="105">
        <f>IFERROR(VLOOKUP($B44,[1]DEN6!$G$3:$T$151,3,FALSE),0)</f>
        <v>1</v>
      </c>
      <c r="T44" s="105">
        <f>IFERROR(VLOOKUP($B44,[1]DEN6!$G$3:$T$151,4,FALSE),0)</f>
        <v>0</v>
      </c>
      <c r="U44" s="105">
        <f>IFERROR(VLOOKUP($B44,[1]DEN6!$G$3:$T$151,5,FALSE),0)</f>
        <v>0</v>
      </c>
      <c r="V44" s="105">
        <f>IFERROR(VLOOKUP($B44,[1]DEN6!$G$3:$T$151,6,FALSE),0)</f>
        <v>0</v>
      </c>
      <c r="W44" s="105">
        <f>IFERROR(VLOOKUP($B44,[1]DEN6!$G$3:$T$151,7,FALSE),0)</f>
        <v>0</v>
      </c>
      <c r="X44" s="105">
        <f>IFERROR(VLOOKUP($B44,[1]DEN6!$G$3:$T$151,8,FALSE),0)</f>
        <v>0</v>
      </c>
      <c r="Y44" s="105">
        <f>IFERROR(VLOOKUP($B44,[1]DEN6!$G$3:$T$151,9,FALSE),0)</f>
        <v>0</v>
      </c>
      <c r="Z44" s="105">
        <f>IFERROR(VLOOKUP($B44,[1]DEN6!$G$3:$T$151,10,FALSE),0)</f>
        <v>1</v>
      </c>
      <c r="AA44" s="105">
        <f>IFERROR(VLOOKUP($B44,[1]DEN6!$G$3:$T$151,11,FALSE),0)</f>
        <v>2</v>
      </c>
      <c r="AB44" s="105">
        <f>IFERROR(VLOOKUP($B44,[1]DEN6!$G$3:$T$151,12,FALSE),0)</f>
        <v>0</v>
      </c>
      <c r="AC44" s="105">
        <f>IFERROR(VLOOKUP($B44,[1]DEN6!$G$3:$T$151,13,FALSE),0)</f>
        <v>0</v>
      </c>
      <c r="AD44" s="85">
        <f>SUM(R44:AC44)</f>
        <v>6</v>
      </c>
    </row>
    <row r="45" spans="1:31" x14ac:dyDescent="0.25">
      <c r="A45" s="151" t="s">
        <v>57</v>
      </c>
      <c r="B45" s="152"/>
      <c r="C45" s="136">
        <f>D45/'Metas Muni'!O7</f>
        <v>1</v>
      </c>
      <c r="D45" s="58">
        <f>Q45/AD45</f>
        <v>0.6</v>
      </c>
      <c r="E45" s="90">
        <f>SUM(E41:E44)</f>
        <v>1</v>
      </c>
      <c r="F45" s="90">
        <f>SUM(F41:F44)</f>
        <v>1</v>
      </c>
      <c r="G45" s="90">
        <f>SUM(G41:G44)</f>
        <v>0</v>
      </c>
      <c r="H45" s="90">
        <f>SUM(H41:H44)</f>
        <v>0</v>
      </c>
      <c r="I45" s="90">
        <f t="shared" ref="I45:AA45" si="6">SUM(I41:I44)</f>
        <v>0</v>
      </c>
      <c r="J45" s="90">
        <f t="shared" si="6"/>
        <v>0</v>
      </c>
      <c r="K45" s="90">
        <f t="shared" si="6"/>
        <v>0</v>
      </c>
      <c r="L45" s="90">
        <f t="shared" si="6"/>
        <v>3</v>
      </c>
      <c r="M45" s="90">
        <f t="shared" si="6"/>
        <v>4</v>
      </c>
      <c r="N45" s="90">
        <f t="shared" si="6"/>
        <v>3</v>
      </c>
      <c r="O45" s="90">
        <f t="shared" si="6"/>
        <v>2</v>
      </c>
      <c r="P45" s="90">
        <f>SUM(P41:P44)</f>
        <v>1</v>
      </c>
      <c r="Q45" s="90">
        <f t="shared" si="6"/>
        <v>15</v>
      </c>
      <c r="R45" s="91">
        <f t="shared" si="6"/>
        <v>2</v>
      </c>
      <c r="S45" s="90">
        <f t="shared" si="6"/>
        <v>1</v>
      </c>
      <c r="T45" s="90">
        <f t="shared" si="6"/>
        <v>0</v>
      </c>
      <c r="U45" s="90">
        <f t="shared" si="6"/>
        <v>1</v>
      </c>
      <c r="V45" s="90">
        <f t="shared" si="6"/>
        <v>0</v>
      </c>
      <c r="W45" s="90">
        <f t="shared" si="6"/>
        <v>0</v>
      </c>
      <c r="X45" s="90">
        <f t="shared" si="6"/>
        <v>0</v>
      </c>
      <c r="Y45" s="90">
        <f t="shared" si="6"/>
        <v>5</v>
      </c>
      <c r="Z45" s="90">
        <f t="shared" si="6"/>
        <v>5</v>
      </c>
      <c r="AA45" s="90">
        <f t="shared" si="6"/>
        <v>5</v>
      </c>
      <c r="AB45" s="90">
        <f>SUM(AB41:AB44)</f>
        <v>4</v>
      </c>
      <c r="AC45" s="90">
        <f>SUM(AC41:AC44)</f>
        <v>2</v>
      </c>
      <c r="AD45" s="90">
        <f>SUM(AD41:AD44)</f>
        <v>25</v>
      </c>
    </row>
    <row r="46" spans="1:31" x14ac:dyDescent="0.25">
      <c r="A46" s="2" t="s">
        <v>58</v>
      </c>
      <c r="B46" s="2" t="s">
        <v>59</v>
      </c>
      <c r="C46" s="4"/>
      <c r="D46" s="122"/>
      <c r="E46" s="105">
        <f>IFERROR(VLOOKUP($B46,[1]NUM6!$G$3:$T$144,2,FALSE),0)</f>
        <v>0</v>
      </c>
      <c r="F46" s="105">
        <f>IFERROR(VLOOKUP($B46,[1]NUM6!$G$3:$T$144,3,FALSE),0)</f>
        <v>0</v>
      </c>
      <c r="G46" s="105">
        <f>IFERROR(VLOOKUP($B46,[1]NUM6!$G$3:$T$144,4,FALSE),0)</f>
        <v>1</v>
      </c>
      <c r="H46" s="105">
        <f>IFERROR(VLOOKUP($B46,[1]NUM6!$G$3:$T$144,5,FALSE),0)</f>
        <v>2</v>
      </c>
      <c r="I46" s="105">
        <f>IFERROR(VLOOKUP($B46,[1]NUM6!$G$3:$T$144,6,FALSE),0)</f>
        <v>0</v>
      </c>
      <c r="J46" s="105">
        <f>IFERROR(VLOOKUP($B46,[1]NUM6!$G$3:$T$144,7,FALSE),0)</f>
        <v>2</v>
      </c>
      <c r="K46" s="105">
        <f>IFERROR(VLOOKUP($B46,[1]NUM6!$G$3:$T$144,8,FALSE),0)</f>
        <v>0</v>
      </c>
      <c r="L46" s="105">
        <f>IFERROR(VLOOKUP($B46,[1]NUM6!$G$3:$T$144,9,FALSE),0)</f>
        <v>1</v>
      </c>
      <c r="M46" s="105">
        <f>IFERROR(VLOOKUP($B46,[1]NUM6!$G$3:$T$144,10,FALSE),0)</f>
        <v>0</v>
      </c>
      <c r="N46" s="105">
        <f>IFERROR(VLOOKUP($B46,[1]NUM6!$G$3:$T$144,11,FALSE),0)</f>
        <v>2</v>
      </c>
      <c r="O46" s="105">
        <f>IFERROR(VLOOKUP($B46,[1]NUM6!$G$3:$T$144,12,FALSE),0)</f>
        <v>0</v>
      </c>
      <c r="P46" s="105">
        <f>IFERROR(VLOOKUP($B46,[1]NUM6!$G$3:$T$144,13,FALSE),0)</f>
        <v>1</v>
      </c>
      <c r="Q46" s="89">
        <f>SUM(E46:P46)</f>
        <v>9</v>
      </c>
      <c r="R46" s="105">
        <f>IFERROR(VLOOKUP($B46,[1]DEN6!$G$3:$T$151,2,FALSE),0)</f>
        <v>0</v>
      </c>
      <c r="S46" s="105">
        <f>IFERROR(VLOOKUP($B46,[1]DEN6!$G$3:$T$151,3,FALSE),0)</f>
        <v>0</v>
      </c>
      <c r="T46" s="105">
        <f>IFERROR(VLOOKUP($B46,[1]DEN6!$G$3:$T$151,4,FALSE),0)</f>
        <v>1</v>
      </c>
      <c r="U46" s="105">
        <f>IFERROR(VLOOKUP($B46,[1]DEN6!$G$3:$T$151,5,FALSE),0)</f>
        <v>2</v>
      </c>
      <c r="V46" s="105">
        <f>IFERROR(VLOOKUP($B46,[1]DEN6!$G$3:$T$151,6,FALSE),0)</f>
        <v>0</v>
      </c>
      <c r="W46" s="105">
        <f>IFERROR(VLOOKUP($B46,[1]DEN6!$G$3:$T$151,7,FALSE),0)</f>
        <v>2</v>
      </c>
      <c r="X46" s="105">
        <f>IFERROR(VLOOKUP($B46,[1]DEN6!$G$3:$T$151,8,FALSE),0)</f>
        <v>0</v>
      </c>
      <c r="Y46" s="105">
        <f>IFERROR(VLOOKUP($B46,[1]DEN6!$G$3:$T$151,9,FALSE),0)</f>
        <v>1</v>
      </c>
      <c r="Z46" s="105">
        <f>IFERROR(VLOOKUP($B46,[1]DEN6!$G$3:$T$151,10,FALSE),0)</f>
        <v>0</v>
      </c>
      <c r="AA46" s="105">
        <f>IFERROR(VLOOKUP($B46,[1]DEN6!$G$3:$T$151,11,FALSE),0)</f>
        <v>2</v>
      </c>
      <c r="AB46" s="105">
        <f>IFERROR(VLOOKUP($B46,[1]DEN6!$G$3:$T$151,12,FALSE),0)</f>
        <v>0</v>
      </c>
      <c r="AC46" s="105">
        <f>IFERROR(VLOOKUP($B46,[1]DEN6!$G$3:$T$151,13,FALSE),0)</f>
        <v>2</v>
      </c>
      <c r="AD46" s="89">
        <f>SUM(R46:AC46)</f>
        <v>10</v>
      </c>
    </row>
    <row r="47" spans="1:31" x14ac:dyDescent="0.25">
      <c r="A47" s="2" t="s">
        <v>58</v>
      </c>
      <c r="B47" s="2" t="s">
        <v>60</v>
      </c>
      <c r="C47" s="4"/>
      <c r="D47" s="122"/>
      <c r="E47" s="105">
        <f>IFERROR(VLOOKUP($B47,[1]NUM6!$G$3:$T$144,2,FALSE),0)</f>
        <v>0</v>
      </c>
      <c r="F47" s="105">
        <f>IFERROR(VLOOKUP($B47,[1]NUM6!$G$3:$T$144,3,FALSE),0)</f>
        <v>1</v>
      </c>
      <c r="G47" s="105">
        <f>IFERROR(VLOOKUP($B47,[1]NUM6!$G$3:$T$144,4,FALSE),0)</f>
        <v>0</v>
      </c>
      <c r="H47" s="105">
        <f>IFERROR(VLOOKUP($B47,[1]NUM6!$G$3:$T$144,5,FALSE),0)</f>
        <v>0</v>
      </c>
      <c r="I47" s="105">
        <f>IFERROR(VLOOKUP($B47,[1]NUM6!$G$3:$T$144,6,FALSE),0)</f>
        <v>0</v>
      </c>
      <c r="J47" s="105">
        <f>IFERROR(VLOOKUP($B47,[1]NUM6!$G$3:$T$144,7,FALSE),0)</f>
        <v>0</v>
      </c>
      <c r="K47" s="105">
        <f>IFERROR(VLOOKUP($B47,[1]NUM6!$G$3:$T$144,8,FALSE),0)</f>
        <v>1</v>
      </c>
      <c r="L47" s="105">
        <f>IFERROR(VLOOKUP($B47,[1]NUM6!$G$3:$T$144,9,FALSE),0)</f>
        <v>0</v>
      </c>
      <c r="M47" s="105">
        <f>IFERROR(VLOOKUP($B47,[1]NUM6!$G$3:$T$144,10,FALSE),0)</f>
        <v>0</v>
      </c>
      <c r="N47" s="105">
        <f>IFERROR(VLOOKUP($B47,[1]NUM6!$G$3:$T$144,11,FALSE),0)</f>
        <v>0</v>
      </c>
      <c r="O47" s="105">
        <f>IFERROR(VLOOKUP($B47,[1]NUM6!$G$3:$T$144,12,FALSE),0)</f>
        <v>0</v>
      </c>
      <c r="P47" s="105">
        <f>IFERROR(VLOOKUP($B47,[1]NUM6!$G$3:$T$144,13,FALSE),0)</f>
        <v>0</v>
      </c>
      <c r="Q47" s="89">
        <f>SUM(E47:P47)</f>
        <v>2</v>
      </c>
      <c r="R47" s="105">
        <f>IFERROR(VLOOKUP($B47,[1]DEN6!$G$3:$T$151,2,FALSE),0)</f>
        <v>1</v>
      </c>
      <c r="S47" s="105">
        <f>IFERROR(VLOOKUP($B47,[1]DEN6!$G$3:$T$151,3,FALSE),0)</f>
        <v>1</v>
      </c>
      <c r="T47" s="105">
        <f>IFERROR(VLOOKUP($B47,[1]DEN6!$G$3:$T$151,4,FALSE),0)</f>
        <v>0</v>
      </c>
      <c r="U47" s="105">
        <f>IFERROR(VLOOKUP($B47,[1]DEN6!$G$3:$T$151,5,FALSE),0)</f>
        <v>0</v>
      </c>
      <c r="V47" s="105">
        <f>IFERROR(VLOOKUP($B47,[1]DEN6!$G$3:$T$151,6,FALSE),0)</f>
        <v>0</v>
      </c>
      <c r="W47" s="105">
        <f>IFERROR(VLOOKUP($B47,[1]DEN6!$G$3:$T$151,7,FALSE),0)</f>
        <v>2</v>
      </c>
      <c r="X47" s="105">
        <f>IFERROR(VLOOKUP($B47,[1]DEN6!$G$3:$T$151,8,FALSE),0)</f>
        <v>2</v>
      </c>
      <c r="Y47" s="105">
        <f>IFERROR(VLOOKUP($B47,[1]DEN6!$G$3:$T$151,9,FALSE),0)</f>
        <v>1</v>
      </c>
      <c r="Z47" s="105">
        <f>IFERROR(VLOOKUP($B47,[1]DEN6!$G$3:$T$151,10,FALSE),0)</f>
        <v>0</v>
      </c>
      <c r="AA47" s="105">
        <f>IFERROR(VLOOKUP($B47,[1]DEN6!$G$3:$T$151,11,FALSE),0)</f>
        <v>0</v>
      </c>
      <c r="AB47" s="105">
        <f>IFERROR(VLOOKUP($B47,[1]DEN6!$G$3:$T$151,12,FALSE),0)</f>
        <v>0</v>
      </c>
      <c r="AC47" s="105">
        <f>IFERROR(VLOOKUP($B47,[1]DEN6!$G$3:$T$151,13,FALSE),0)</f>
        <v>0</v>
      </c>
      <c r="AD47" s="89">
        <f>SUM(R47:AC47)</f>
        <v>7</v>
      </c>
    </row>
    <row r="48" spans="1:31" x14ac:dyDescent="0.25">
      <c r="A48" s="2" t="s">
        <v>58</v>
      </c>
      <c r="B48" s="2" t="s">
        <v>61</v>
      </c>
      <c r="C48" s="4"/>
      <c r="D48" s="122"/>
      <c r="E48" s="105">
        <f>IFERROR(VLOOKUP($B48,[1]NUM6!$G$3:$T$144,2,FALSE),0)</f>
        <v>0</v>
      </c>
      <c r="F48" s="105">
        <f>IFERROR(VLOOKUP($B48,[1]NUM6!$G$3:$T$144,3,FALSE),0)</f>
        <v>0</v>
      </c>
      <c r="G48" s="105">
        <f>IFERROR(VLOOKUP($B48,[1]NUM6!$G$3:$T$144,4,FALSE),0)</f>
        <v>0</v>
      </c>
      <c r="H48" s="105">
        <f>IFERROR(VLOOKUP($B48,[1]NUM6!$G$3:$T$144,5,FALSE),0)</f>
        <v>1</v>
      </c>
      <c r="I48" s="105">
        <f>IFERROR(VLOOKUP($B48,[1]NUM6!$G$3:$T$144,6,FALSE),0)</f>
        <v>0</v>
      </c>
      <c r="J48" s="105">
        <f>IFERROR(VLOOKUP($B48,[1]NUM6!$G$3:$T$144,7,FALSE),0)</f>
        <v>0</v>
      </c>
      <c r="K48" s="105">
        <f>IFERROR(VLOOKUP($B48,[1]NUM6!$G$3:$T$144,8,FALSE),0)</f>
        <v>0</v>
      </c>
      <c r="L48" s="105">
        <f>IFERROR(VLOOKUP($B48,[1]NUM6!$G$3:$T$144,9,FALSE),0)</f>
        <v>0</v>
      </c>
      <c r="M48" s="105">
        <f>IFERROR(VLOOKUP($B48,[1]NUM6!$G$3:$T$144,10,FALSE),0)</f>
        <v>0</v>
      </c>
      <c r="N48" s="105">
        <f>IFERROR(VLOOKUP($B48,[1]NUM6!$G$3:$T$144,11,FALSE),0)</f>
        <v>0</v>
      </c>
      <c r="O48" s="105">
        <f>IFERROR(VLOOKUP($B48,[1]NUM6!$G$3:$T$144,12,FALSE),0)</f>
        <v>0</v>
      </c>
      <c r="P48" s="105">
        <f>IFERROR(VLOOKUP($B48,[1]NUM6!$G$3:$T$144,13,FALSE),0)</f>
        <v>0</v>
      </c>
      <c r="Q48" s="89">
        <f>SUM(E48:P48)</f>
        <v>1</v>
      </c>
      <c r="R48" s="105">
        <f>IFERROR(VLOOKUP($B48,[1]DEN6!$G$3:$T$151,2,FALSE),0)</f>
        <v>0</v>
      </c>
      <c r="S48" s="105">
        <f>IFERROR(VLOOKUP($B48,[1]DEN6!$G$3:$T$151,3,FALSE),0)</f>
        <v>0</v>
      </c>
      <c r="T48" s="105">
        <f>IFERROR(VLOOKUP($B48,[1]DEN6!$G$3:$T$151,4,FALSE),0)</f>
        <v>0</v>
      </c>
      <c r="U48" s="105">
        <f>IFERROR(VLOOKUP($B48,[1]DEN6!$G$3:$T$151,5,FALSE),0)</f>
        <v>1</v>
      </c>
      <c r="V48" s="105">
        <f>IFERROR(VLOOKUP($B48,[1]DEN6!$G$3:$T$151,6,FALSE),0)</f>
        <v>0</v>
      </c>
      <c r="W48" s="105">
        <f>IFERROR(VLOOKUP($B48,[1]DEN6!$G$3:$T$151,7,FALSE),0)</f>
        <v>0</v>
      </c>
      <c r="X48" s="105">
        <f>IFERROR(VLOOKUP($B48,[1]DEN6!$G$3:$T$151,8,FALSE),0)</f>
        <v>0</v>
      </c>
      <c r="Y48" s="105">
        <f>IFERROR(VLOOKUP($B48,[1]DEN6!$G$3:$T$151,9,FALSE),0)</f>
        <v>0</v>
      </c>
      <c r="Z48" s="105">
        <f>IFERROR(VLOOKUP($B48,[1]DEN6!$G$3:$T$151,10,FALSE),0)</f>
        <v>0</v>
      </c>
      <c r="AA48" s="105">
        <f>IFERROR(VLOOKUP($B48,[1]DEN6!$G$3:$T$151,11,FALSE),0)</f>
        <v>1</v>
      </c>
      <c r="AB48" s="105">
        <f>IFERROR(VLOOKUP($B48,[1]DEN6!$G$3:$T$151,12,FALSE),0)</f>
        <v>0</v>
      </c>
      <c r="AC48" s="105">
        <f>IFERROR(VLOOKUP($B48,[1]DEN6!$G$3:$T$151,13,FALSE),0)</f>
        <v>0</v>
      </c>
      <c r="AD48" s="89">
        <f>SUM(R48:AC48)</f>
        <v>2</v>
      </c>
    </row>
    <row r="49" spans="1:31" x14ac:dyDescent="0.25">
      <c r="A49" s="2" t="s">
        <v>58</v>
      </c>
      <c r="B49" s="2" t="s">
        <v>62</v>
      </c>
      <c r="C49" s="71"/>
      <c r="D49" s="122"/>
      <c r="E49" s="105">
        <f>IFERROR(VLOOKUP($B49,[1]NUM6!$G$3:$T$144,2,FALSE),0)</f>
        <v>0</v>
      </c>
      <c r="F49" s="105">
        <f>IFERROR(VLOOKUP($B49,[1]NUM6!$G$3:$T$144,3,FALSE),0)</f>
        <v>0</v>
      </c>
      <c r="G49" s="105">
        <f>IFERROR(VLOOKUP($B49,[1]NUM6!$G$3:$T$144,4,FALSE),0)</f>
        <v>2</v>
      </c>
      <c r="H49" s="105">
        <f>IFERROR(VLOOKUP($B49,[1]NUM6!$G$3:$T$144,5,FALSE),0)</f>
        <v>1</v>
      </c>
      <c r="I49" s="105">
        <f>IFERROR(VLOOKUP($B49,[1]NUM6!$G$3:$T$144,6,FALSE),0)</f>
        <v>1</v>
      </c>
      <c r="J49" s="105">
        <f>IFERROR(VLOOKUP($B49,[1]NUM6!$G$3:$T$144,7,FALSE),0)</f>
        <v>0</v>
      </c>
      <c r="K49" s="105">
        <f>IFERROR(VLOOKUP($B49,[1]NUM6!$G$3:$T$144,8,FALSE),0)</f>
        <v>0</v>
      </c>
      <c r="L49" s="105">
        <f>IFERROR(VLOOKUP($B49,[1]NUM6!$G$3:$T$144,9,FALSE),0)</f>
        <v>0</v>
      </c>
      <c r="M49" s="105">
        <f>IFERROR(VLOOKUP($B49,[1]NUM6!$G$3:$T$144,10,FALSE),0)</f>
        <v>0</v>
      </c>
      <c r="N49" s="105">
        <f>IFERROR(VLOOKUP($B49,[1]NUM6!$G$3:$T$144,11,FALSE),0)</f>
        <v>0</v>
      </c>
      <c r="O49" s="105">
        <f>IFERROR(VLOOKUP($B49,[1]NUM6!$G$3:$T$144,12,FALSE),0)</f>
        <v>0</v>
      </c>
      <c r="P49" s="105">
        <f>IFERROR(VLOOKUP($B49,[1]NUM6!$G$3:$T$144,13,FALSE),0)</f>
        <v>0</v>
      </c>
      <c r="Q49" s="89">
        <f>SUM(E49:P49)</f>
        <v>4</v>
      </c>
      <c r="R49" s="105">
        <f>IFERROR(VLOOKUP($B49,[1]DEN6!$G$3:$T$151,2,FALSE),0)</f>
        <v>0</v>
      </c>
      <c r="S49" s="105">
        <f>IFERROR(VLOOKUP($B49,[1]DEN6!$G$3:$T$151,3,FALSE),0)</f>
        <v>0</v>
      </c>
      <c r="T49" s="105">
        <f>IFERROR(VLOOKUP($B49,[1]DEN6!$G$3:$T$151,4,FALSE),0)</f>
        <v>2</v>
      </c>
      <c r="U49" s="105">
        <f>IFERROR(VLOOKUP($B49,[1]DEN6!$G$3:$T$151,5,FALSE),0)</f>
        <v>1</v>
      </c>
      <c r="V49" s="105">
        <f>IFERROR(VLOOKUP($B49,[1]DEN6!$G$3:$T$151,6,FALSE),0)</f>
        <v>1</v>
      </c>
      <c r="W49" s="105">
        <f>IFERROR(VLOOKUP($B49,[1]DEN6!$G$3:$T$151,7,FALSE),0)</f>
        <v>1</v>
      </c>
      <c r="X49" s="105">
        <f>IFERROR(VLOOKUP($B49,[1]DEN6!$G$3:$T$151,8,FALSE),0)</f>
        <v>2</v>
      </c>
      <c r="Y49" s="105">
        <f>IFERROR(VLOOKUP($B49,[1]DEN6!$G$3:$T$151,9,FALSE),0)</f>
        <v>1</v>
      </c>
      <c r="Z49" s="105">
        <f>IFERROR(VLOOKUP($B49,[1]DEN6!$G$3:$T$151,10,FALSE),0)</f>
        <v>0</v>
      </c>
      <c r="AA49" s="105">
        <f>IFERROR(VLOOKUP($B49,[1]DEN6!$G$3:$T$151,11,FALSE),0)</f>
        <v>0</v>
      </c>
      <c r="AB49" s="105">
        <f>IFERROR(VLOOKUP($B49,[1]DEN6!$G$3:$T$151,12,FALSE),0)</f>
        <v>0</v>
      </c>
      <c r="AC49" s="105">
        <f>IFERROR(VLOOKUP($B49,[1]DEN6!$G$3:$T$151,13,FALSE),0)</f>
        <v>0</v>
      </c>
      <c r="AD49" s="89">
        <f>SUM(R49:AC49)</f>
        <v>8</v>
      </c>
    </row>
    <row r="50" spans="1:31" x14ac:dyDescent="0.25">
      <c r="A50" s="151" t="s">
        <v>63</v>
      </c>
      <c r="B50" s="152"/>
      <c r="C50" s="57">
        <f>D50/'Metas Muni'!O8</f>
        <v>0.97146326654523374</v>
      </c>
      <c r="D50" s="58">
        <f>Q50/AD50</f>
        <v>0.59259259259259256</v>
      </c>
      <c r="E50" s="90">
        <f>SUM(E46:E49)</f>
        <v>0</v>
      </c>
      <c r="F50" s="90">
        <f>SUM(F46:F49)</f>
        <v>1</v>
      </c>
      <c r="G50" s="90">
        <f>SUM(G46:G49)</f>
        <v>3</v>
      </c>
      <c r="H50" s="90">
        <f>SUM(H46:H49)</f>
        <v>4</v>
      </c>
      <c r="I50" s="90">
        <f t="shared" ref="I50:AA50" si="7">SUM(I46:I49)</f>
        <v>1</v>
      </c>
      <c r="J50" s="90">
        <f t="shared" si="7"/>
        <v>2</v>
      </c>
      <c r="K50" s="90">
        <f t="shared" si="7"/>
        <v>1</v>
      </c>
      <c r="L50" s="90">
        <f t="shared" si="7"/>
        <v>1</v>
      </c>
      <c r="M50" s="90">
        <f t="shared" si="7"/>
        <v>0</v>
      </c>
      <c r="N50" s="90">
        <f t="shared" si="7"/>
        <v>2</v>
      </c>
      <c r="O50" s="90">
        <f t="shared" si="7"/>
        <v>0</v>
      </c>
      <c r="P50" s="90">
        <f>SUM(P46:P49)</f>
        <v>1</v>
      </c>
      <c r="Q50" s="90">
        <f t="shared" si="7"/>
        <v>16</v>
      </c>
      <c r="R50" s="90">
        <f t="shared" si="7"/>
        <v>1</v>
      </c>
      <c r="S50" s="90">
        <f t="shared" si="7"/>
        <v>1</v>
      </c>
      <c r="T50" s="90">
        <f t="shared" si="7"/>
        <v>3</v>
      </c>
      <c r="U50" s="90">
        <f t="shared" si="7"/>
        <v>4</v>
      </c>
      <c r="V50" s="90">
        <f t="shared" si="7"/>
        <v>1</v>
      </c>
      <c r="W50" s="90">
        <f t="shared" si="7"/>
        <v>5</v>
      </c>
      <c r="X50" s="90">
        <f t="shared" si="7"/>
        <v>4</v>
      </c>
      <c r="Y50" s="90">
        <f t="shared" si="7"/>
        <v>3</v>
      </c>
      <c r="Z50" s="90">
        <f t="shared" si="7"/>
        <v>0</v>
      </c>
      <c r="AA50" s="90">
        <f t="shared" si="7"/>
        <v>3</v>
      </c>
      <c r="AB50" s="90">
        <f>SUM(AB46:AB49)</f>
        <v>0</v>
      </c>
      <c r="AC50" s="90">
        <f>SUM(AC46:AC49)</f>
        <v>2</v>
      </c>
      <c r="AD50" s="90">
        <f>SUM(AD46:AD49)</f>
        <v>27</v>
      </c>
      <c r="AE50" s="13"/>
    </row>
    <row r="51" spans="1:31" x14ac:dyDescent="0.25">
      <c r="A51" s="2" t="s">
        <v>64</v>
      </c>
      <c r="B51" s="2" t="s">
        <v>65</v>
      </c>
      <c r="C51" s="4"/>
      <c r="D51" s="122"/>
      <c r="E51" s="105">
        <f>IFERROR(VLOOKUP($B51,[1]NUM6!$G$3:$T$144,2,FALSE),0)</f>
        <v>0</v>
      </c>
      <c r="F51" s="105">
        <f>IFERROR(VLOOKUP($B51,[1]NUM6!$G$3:$T$144,3,FALSE),0)</f>
        <v>1</v>
      </c>
      <c r="G51" s="105">
        <f>IFERROR(VLOOKUP($B51,[1]NUM6!$G$3:$T$144,4,FALSE),0)</f>
        <v>0</v>
      </c>
      <c r="H51" s="105">
        <f>IFERROR(VLOOKUP($B51,[1]NUM6!$G$3:$T$144,5,FALSE),0)</f>
        <v>1</v>
      </c>
      <c r="I51" s="105">
        <f>IFERROR(VLOOKUP($B51,[1]NUM6!$G$3:$T$144,6,FALSE),0)</f>
        <v>1</v>
      </c>
      <c r="J51" s="105">
        <f>IFERROR(VLOOKUP($B51,[1]NUM6!$G$3:$T$144,7,FALSE),0)</f>
        <v>1</v>
      </c>
      <c r="K51" s="105">
        <f>IFERROR(VLOOKUP($B51,[1]NUM6!$G$3:$T$144,8,FALSE),0)</f>
        <v>0</v>
      </c>
      <c r="L51" s="105">
        <f>IFERROR(VLOOKUP($B51,[1]NUM6!$G$3:$T$144,9,FALSE),0)</f>
        <v>0</v>
      </c>
      <c r="M51" s="105">
        <f>IFERROR(VLOOKUP($B51,[1]NUM6!$G$3:$T$144,10,FALSE),0)</f>
        <v>0</v>
      </c>
      <c r="N51" s="105">
        <f>IFERROR(VLOOKUP($B51,[1]NUM6!$G$3:$T$144,11,FALSE),0)</f>
        <v>0</v>
      </c>
      <c r="O51" s="105">
        <f>IFERROR(VLOOKUP($B51,[1]NUM6!$G$3:$T$144,12,FALSE),0)</f>
        <v>0</v>
      </c>
      <c r="P51" s="105">
        <f>IFERROR(VLOOKUP($B51,[1]NUM6!$G$3:$T$144,13,FALSE),0)</f>
        <v>0</v>
      </c>
      <c r="Q51" s="85">
        <f t="shared" ref="Q51:Q104" si="8">SUM(E51:P51)</f>
        <v>4</v>
      </c>
      <c r="R51" s="105">
        <f>IFERROR(VLOOKUP($B51,[1]DEN6!$G$3:$T$151,2,FALSE),0)</f>
        <v>0</v>
      </c>
      <c r="S51" s="105">
        <f>IFERROR(VLOOKUP($B51,[1]DEN6!$G$3:$T$151,3,FALSE),0)</f>
        <v>1</v>
      </c>
      <c r="T51" s="105">
        <f>IFERROR(VLOOKUP($B51,[1]DEN6!$G$3:$T$151,4,FALSE),0)</f>
        <v>0</v>
      </c>
      <c r="U51" s="105">
        <f>IFERROR(VLOOKUP($B51,[1]DEN6!$G$3:$T$151,5,FALSE),0)</f>
        <v>1</v>
      </c>
      <c r="V51" s="105">
        <f>IFERROR(VLOOKUP($B51,[1]DEN6!$G$3:$T$151,6,FALSE),0)</f>
        <v>1</v>
      </c>
      <c r="W51" s="105">
        <f>IFERROR(VLOOKUP($B51,[1]DEN6!$G$3:$T$151,7,FALSE),0)</f>
        <v>1</v>
      </c>
      <c r="X51" s="105">
        <f>IFERROR(VLOOKUP($B51,[1]DEN6!$G$3:$T$151,8,FALSE),0)</f>
        <v>0</v>
      </c>
      <c r="Y51" s="105">
        <f>IFERROR(VLOOKUP($B51,[1]DEN6!$G$3:$T$151,9,FALSE),0)</f>
        <v>0</v>
      </c>
      <c r="Z51" s="105">
        <f>IFERROR(VLOOKUP($B51,[1]DEN6!$G$3:$T$151,10,FALSE),0)</f>
        <v>0</v>
      </c>
      <c r="AA51" s="105">
        <f>IFERROR(VLOOKUP($B51,[1]DEN6!$G$3:$T$151,11,FALSE),0)</f>
        <v>0</v>
      </c>
      <c r="AB51" s="105">
        <f>IFERROR(VLOOKUP($B51,[1]DEN6!$G$3:$T$151,12,FALSE),0)</f>
        <v>0</v>
      </c>
      <c r="AC51" s="105">
        <f>IFERROR(VLOOKUP($B51,[1]DEN6!$G$3:$T$151,13,FALSE),0)</f>
        <v>0</v>
      </c>
      <c r="AD51" s="85">
        <f t="shared" si="1"/>
        <v>4</v>
      </c>
    </row>
    <row r="52" spans="1:31" x14ac:dyDescent="0.25">
      <c r="A52" s="2" t="s">
        <v>64</v>
      </c>
      <c r="B52" s="2" t="s">
        <v>66</v>
      </c>
      <c r="C52" s="4"/>
      <c r="D52" s="122"/>
      <c r="E52" s="105">
        <f>IFERROR(VLOOKUP($B52,[1]NUM6!$G$3:$T$144,2,FALSE),0)</f>
        <v>0</v>
      </c>
      <c r="F52" s="105">
        <f>IFERROR(VLOOKUP($B52,[1]NUM6!$G$3:$T$144,3,FALSE),0)</f>
        <v>0</v>
      </c>
      <c r="G52" s="105">
        <f>IFERROR(VLOOKUP($B52,[1]NUM6!$G$3:$T$144,4,FALSE),0)</f>
        <v>1</v>
      </c>
      <c r="H52" s="105">
        <f>IFERROR(VLOOKUP($B52,[1]NUM6!$G$3:$T$144,5,FALSE),0)</f>
        <v>0</v>
      </c>
      <c r="I52" s="105">
        <f>IFERROR(VLOOKUP($B52,[1]NUM6!$G$3:$T$144,6,FALSE),0)</f>
        <v>0</v>
      </c>
      <c r="J52" s="105">
        <f>IFERROR(VLOOKUP($B52,[1]NUM6!$G$3:$T$144,7,FALSE),0)</f>
        <v>0</v>
      </c>
      <c r="K52" s="105">
        <f>IFERROR(VLOOKUP($B52,[1]NUM6!$G$3:$T$144,8,FALSE),0)</f>
        <v>0</v>
      </c>
      <c r="L52" s="105">
        <f>IFERROR(VLOOKUP($B52,[1]NUM6!$G$3:$T$144,9,FALSE),0)</f>
        <v>0</v>
      </c>
      <c r="M52" s="105">
        <f>IFERROR(VLOOKUP($B52,[1]NUM6!$G$3:$T$144,10,FALSE),0)</f>
        <v>0</v>
      </c>
      <c r="N52" s="105">
        <f>IFERROR(VLOOKUP($B52,[1]NUM6!$G$3:$T$144,11,FALSE),0)</f>
        <v>0</v>
      </c>
      <c r="O52" s="105">
        <f>IFERROR(VLOOKUP($B52,[1]NUM6!$G$3:$T$144,12,FALSE),0)</f>
        <v>2</v>
      </c>
      <c r="P52" s="105">
        <f>IFERROR(VLOOKUP($B52,[1]NUM6!$G$3:$T$144,13,FALSE),0)</f>
        <v>0</v>
      </c>
      <c r="Q52" s="85">
        <f t="shared" si="8"/>
        <v>3</v>
      </c>
      <c r="R52" s="105">
        <f>IFERROR(VLOOKUP($B52,[1]DEN6!$G$3:$T$151,2,FALSE),0)</f>
        <v>0</v>
      </c>
      <c r="S52" s="105">
        <f>IFERROR(VLOOKUP($B52,[1]DEN6!$G$3:$T$151,3,FALSE),0)</f>
        <v>0</v>
      </c>
      <c r="T52" s="105">
        <f>IFERROR(VLOOKUP($B52,[1]DEN6!$G$3:$T$151,4,FALSE),0)</f>
        <v>2</v>
      </c>
      <c r="U52" s="105">
        <f>IFERROR(VLOOKUP($B52,[1]DEN6!$G$3:$T$151,5,FALSE),0)</f>
        <v>0</v>
      </c>
      <c r="V52" s="105">
        <f>IFERROR(VLOOKUP($B52,[1]DEN6!$G$3:$T$151,6,FALSE),0)</f>
        <v>0</v>
      </c>
      <c r="W52" s="105">
        <f>IFERROR(VLOOKUP($B52,[1]DEN6!$G$3:$T$151,7,FALSE),0)</f>
        <v>0</v>
      </c>
      <c r="X52" s="105">
        <f>IFERROR(VLOOKUP($B52,[1]DEN6!$G$3:$T$151,8,FALSE),0)</f>
        <v>0</v>
      </c>
      <c r="Y52" s="105">
        <f>IFERROR(VLOOKUP($B52,[1]DEN6!$G$3:$T$151,9,FALSE),0)</f>
        <v>0</v>
      </c>
      <c r="Z52" s="105">
        <f>IFERROR(VLOOKUP($B52,[1]DEN6!$G$3:$T$151,10,FALSE),0)</f>
        <v>0</v>
      </c>
      <c r="AA52" s="105">
        <f>IFERROR(VLOOKUP($B52,[1]DEN6!$G$3:$T$151,11,FALSE),0)</f>
        <v>0</v>
      </c>
      <c r="AB52" s="105">
        <f>IFERROR(VLOOKUP($B52,[1]DEN6!$G$3:$T$151,12,FALSE),0)</f>
        <v>2</v>
      </c>
      <c r="AC52" s="105">
        <f>IFERROR(VLOOKUP($B52,[1]DEN6!$G$3:$T$151,13,FALSE),0)</f>
        <v>0</v>
      </c>
      <c r="AD52" s="85">
        <f t="shared" si="1"/>
        <v>4</v>
      </c>
    </row>
    <row r="53" spans="1:31" x14ac:dyDescent="0.25">
      <c r="A53" s="2" t="s">
        <v>64</v>
      </c>
      <c r="B53" s="2" t="s">
        <v>67</v>
      </c>
      <c r="C53" s="4"/>
      <c r="D53" s="122"/>
      <c r="E53" s="105">
        <f>IFERROR(VLOOKUP($B53,[1]NUM6!$G$3:$T$144,2,FALSE),0)</f>
        <v>3</v>
      </c>
      <c r="F53" s="105">
        <f>IFERROR(VLOOKUP($B53,[1]NUM6!$G$3:$T$144,3,FALSE),0)</f>
        <v>0</v>
      </c>
      <c r="G53" s="105">
        <f>IFERROR(VLOOKUP($B53,[1]NUM6!$G$3:$T$144,4,FALSE),0)</f>
        <v>1</v>
      </c>
      <c r="H53" s="105">
        <f>IFERROR(VLOOKUP($B53,[1]NUM6!$G$3:$T$144,5,FALSE),0)</f>
        <v>0</v>
      </c>
      <c r="I53" s="105">
        <f>IFERROR(VLOOKUP($B53,[1]NUM6!$G$3:$T$144,6,FALSE),0)</f>
        <v>4</v>
      </c>
      <c r="J53" s="105">
        <f>IFERROR(VLOOKUP($B53,[1]NUM6!$G$3:$T$144,7,FALSE),0)</f>
        <v>1</v>
      </c>
      <c r="K53" s="105">
        <f>IFERROR(VLOOKUP($B53,[1]NUM6!$G$3:$T$144,8,FALSE),0)</f>
        <v>1</v>
      </c>
      <c r="L53" s="105">
        <f>IFERROR(VLOOKUP($B53,[1]NUM6!$G$3:$T$144,9,FALSE),0)</f>
        <v>2</v>
      </c>
      <c r="M53" s="105">
        <f>IFERROR(VLOOKUP($B53,[1]NUM6!$G$3:$T$144,10,FALSE),0)</f>
        <v>0</v>
      </c>
      <c r="N53" s="105">
        <f>IFERROR(VLOOKUP($B53,[1]NUM6!$G$3:$T$144,11,FALSE),0)</f>
        <v>0</v>
      </c>
      <c r="O53" s="105">
        <f>IFERROR(VLOOKUP($B53,[1]NUM6!$G$3:$T$144,12,FALSE),0)</f>
        <v>2</v>
      </c>
      <c r="P53" s="105">
        <f>IFERROR(VLOOKUP($B53,[1]NUM6!$G$3:$T$144,13,FALSE),0)</f>
        <v>3</v>
      </c>
      <c r="Q53" s="85">
        <f t="shared" si="8"/>
        <v>17</v>
      </c>
      <c r="R53" s="105">
        <f>IFERROR(VLOOKUP($B53,[1]DEN6!$G$3:$T$151,2,FALSE),0)</f>
        <v>3</v>
      </c>
      <c r="S53" s="105">
        <f>IFERROR(VLOOKUP($B53,[1]DEN6!$G$3:$T$151,3,FALSE),0)</f>
        <v>0</v>
      </c>
      <c r="T53" s="105">
        <f>IFERROR(VLOOKUP($B53,[1]DEN6!$G$3:$T$151,4,FALSE),0)</f>
        <v>1</v>
      </c>
      <c r="U53" s="105">
        <f>IFERROR(VLOOKUP($B53,[1]DEN6!$G$3:$T$151,5,FALSE),0)</f>
        <v>0</v>
      </c>
      <c r="V53" s="105">
        <f>IFERROR(VLOOKUP($B53,[1]DEN6!$G$3:$T$151,6,FALSE),0)</f>
        <v>4</v>
      </c>
      <c r="W53" s="105">
        <f>IFERROR(VLOOKUP($B53,[1]DEN6!$G$3:$T$151,7,FALSE),0)</f>
        <v>1</v>
      </c>
      <c r="X53" s="105">
        <f>IFERROR(VLOOKUP($B53,[1]DEN6!$G$3:$T$151,8,FALSE),0)</f>
        <v>1</v>
      </c>
      <c r="Y53" s="105">
        <f>IFERROR(VLOOKUP($B53,[1]DEN6!$G$3:$T$151,9,FALSE),0)</f>
        <v>2</v>
      </c>
      <c r="Z53" s="105">
        <f>IFERROR(VLOOKUP($B53,[1]DEN6!$G$3:$T$151,10,FALSE),0)</f>
        <v>1</v>
      </c>
      <c r="AA53" s="105">
        <f>IFERROR(VLOOKUP($B53,[1]DEN6!$G$3:$T$151,11,FALSE),0)</f>
        <v>0</v>
      </c>
      <c r="AB53" s="105">
        <f>IFERROR(VLOOKUP($B53,[1]DEN6!$G$3:$T$151,12,FALSE),0)</f>
        <v>3</v>
      </c>
      <c r="AC53" s="105">
        <f>IFERROR(VLOOKUP($B53,[1]DEN6!$G$3:$T$151,13,FALSE),0)</f>
        <v>3</v>
      </c>
      <c r="AD53" s="85">
        <f t="shared" si="1"/>
        <v>19</v>
      </c>
    </row>
    <row r="54" spans="1:31" x14ac:dyDescent="0.25">
      <c r="A54" s="2" t="s">
        <v>64</v>
      </c>
      <c r="B54" s="2" t="s">
        <v>68</v>
      </c>
      <c r="C54" s="4"/>
      <c r="D54" s="122"/>
      <c r="E54" s="105">
        <f>IFERROR(VLOOKUP($B54,[1]NUM6!$G$3:$T$144,2,FALSE),0)</f>
        <v>1</v>
      </c>
      <c r="F54" s="105">
        <f>IFERROR(VLOOKUP($B54,[1]NUM6!$G$3:$T$144,3,FALSE),0)</f>
        <v>0</v>
      </c>
      <c r="G54" s="105">
        <f>IFERROR(VLOOKUP($B54,[1]NUM6!$G$3:$T$144,4,FALSE),0)</f>
        <v>0</v>
      </c>
      <c r="H54" s="105">
        <f>IFERROR(VLOOKUP($B54,[1]NUM6!$G$3:$T$144,5,FALSE),0)</f>
        <v>0</v>
      </c>
      <c r="I54" s="105">
        <f>IFERROR(VLOOKUP($B54,[1]NUM6!$G$3:$T$144,6,FALSE),0)</f>
        <v>0</v>
      </c>
      <c r="J54" s="105">
        <f>IFERROR(VLOOKUP($B54,[1]NUM6!$G$3:$T$144,7,FALSE),0)</f>
        <v>0</v>
      </c>
      <c r="K54" s="105">
        <f>IFERROR(VLOOKUP($B54,[1]NUM6!$G$3:$T$144,8,FALSE),0)</f>
        <v>0</v>
      </c>
      <c r="L54" s="105">
        <f>IFERROR(VLOOKUP($B54,[1]NUM6!$G$3:$T$144,9,FALSE),0)</f>
        <v>0</v>
      </c>
      <c r="M54" s="105">
        <f>IFERROR(VLOOKUP($B54,[1]NUM6!$G$3:$T$144,10,FALSE),0)</f>
        <v>0</v>
      </c>
      <c r="N54" s="105">
        <f>IFERROR(VLOOKUP($B54,[1]NUM6!$G$3:$T$144,11,FALSE),0)</f>
        <v>0</v>
      </c>
      <c r="O54" s="105">
        <f>IFERROR(VLOOKUP($B54,[1]NUM6!$G$3:$T$144,12,FALSE),0)</f>
        <v>0</v>
      </c>
      <c r="P54" s="105">
        <f>IFERROR(VLOOKUP($B54,[1]NUM6!$G$3:$T$144,13,FALSE),0)</f>
        <v>0</v>
      </c>
      <c r="Q54" s="85">
        <f t="shared" si="8"/>
        <v>1</v>
      </c>
      <c r="R54" s="105">
        <f>IFERROR(VLOOKUP($B54,[1]DEN6!$G$3:$T$151,2,FALSE),0)</f>
        <v>1</v>
      </c>
      <c r="S54" s="105">
        <f>IFERROR(VLOOKUP($B54,[1]DEN6!$G$3:$T$151,3,FALSE),0)</f>
        <v>0</v>
      </c>
      <c r="T54" s="105">
        <f>IFERROR(VLOOKUP($B54,[1]DEN6!$G$3:$T$151,4,FALSE),0)</f>
        <v>0</v>
      </c>
      <c r="U54" s="105">
        <f>IFERROR(VLOOKUP($B54,[1]DEN6!$G$3:$T$151,5,FALSE),0)</f>
        <v>0</v>
      </c>
      <c r="V54" s="105">
        <f>IFERROR(VLOOKUP($B54,[1]DEN6!$G$3:$T$151,6,FALSE),0)</f>
        <v>0</v>
      </c>
      <c r="W54" s="105">
        <f>IFERROR(VLOOKUP($B54,[1]DEN6!$G$3:$T$151,7,FALSE),0)</f>
        <v>0</v>
      </c>
      <c r="X54" s="105">
        <f>IFERROR(VLOOKUP($B54,[1]DEN6!$G$3:$T$151,8,FALSE),0)</f>
        <v>0</v>
      </c>
      <c r="Y54" s="105">
        <f>IFERROR(VLOOKUP($B54,[1]DEN6!$G$3:$T$151,9,FALSE),0)</f>
        <v>0</v>
      </c>
      <c r="Z54" s="105">
        <f>IFERROR(VLOOKUP($B54,[1]DEN6!$G$3:$T$151,10,FALSE),0)</f>
        <v>0</v>
      </c>
      <c r="AA54" s="105">
        <f>IFERROR(VLOOKUP($B54,[1]DEN6!$G$3:$T$151,11,FALSE),0)</f>
        <v>0</v>
      </c>
      <c r="AB54" s="105">
        <f>IFERROR(VLOOKUP($B54,[1]DEN6!$G$3:$T$151,12,FALSE),0)</f>
        <v>0</v>
      </c>
      <c r="AC54" s="105">
        <f>IFERROR(VLOOKUP($B54,[1]DEN6!$G$3:$T$151,13,FALSE),0)</f>
        <v>0</v>
      </c>
      <c r="AD54" s="85">
        <f t="shared" si="1"/>
        <v>1</v>
      </c>
    </row>
    <row r="55" spans="1:31" x14ac:dyDescent="0.25">
      <c r="A55" s="2" t="s">
        <v>64</v>
      </c>
      <c r="B55" s="2" t="s">
        <v>69</v>
      </c>
      <c r="C55" s="4"/>
      <c r="D55" s="122"/>
      <c r="E55" s="105">
        <f>IFERROR(VLOOKUP($B55,[1]NUM6!$G$3:$T$144,2,FALSE),0)</f>
        <v>0</v>
      </c>
      <c r="F55" s="105">
        <f>IFERROR(VLOOKUP($B55,[1]NUM6!$G$3:$T$144,3,FALSE),0)</f>
        <v>0</v>
      </c>
      <c r="G55" s="105">
        <f>IFERROR(VLOOKUP($B55,[1]NUM6!$G$3:$T$144,4,FALSE),0)</f>
        <v>1</v>
      </c>
      <c r="H55" s="105">
        <f>IFERROR(VLOOKUP($B55,[1]NUM6!$G$3:$T$144,5,FALSE),0)</f>
        <v>2</v>
      </c>
      <c r="I55" s="105">
        <f>IFERROR(VLOOKUP($B55,[1]NUM6!$G$3:$T$144,6,FALSE),0)</f>
        <v>0</v>
      </c>
      <c r="J55" s="105">
        <f>IFERROR(VLOOKUP($B55,[1]NUM6!$G$3:$T$144,7,FALSE),0)</f>
        <v>1</v>
      </c>
      <c r="K55" s="105">
        <f>IFERROR(VLOOKUP($B55,[1]NUM6!$G$3:$T$144,8,FALSE),0)</f>
        <v>2</v>
      </c>
      <c r="L55" s="105">
        <f>IFERROR(VLOOKUP($B55,[1]NUM6!$G$3:$T$144,9,FALSE),0)</f>
        <v>3</v>
      </c>
      <c r="M55" s="105">
        <f>IFERROR(VLOOKUP($B55,[1]NUM6!$G$3:$T$144,10,FALSE),0)</f>
        <v>0</v>
      </c>
      <c r="N55" s="105">
        <f>IFERROR(VLOOKUP($B55,[1]NUM6!$G$3:$T$144,11,FALSE),0)</f>
        <v>3</v>
      </c>
      <c r="O55" s="105">
        <f>IFERROR(VLOOKUP($B55,[1]NUM6!$G$3:$T$144,12,FALSE),0)</f>
        <v>0</v>
      </c>
      <c r="P55" s="105">
        <f>IFERROR(VLOOKUP($B55,[1]NUM6!$G$3:$T$144,13,FALSE),0)</f>
        <v>2</v>
      </c>
      <c r="Q55" s="85">
        <f t="shared" si="8"/>
        <v>14</v>
      </c>
      <c r="R55" s="105">
        <f>IFERROR(VLOOKUP($B55,[1]DEN6!$G$3:$T$151,2,FALSE),0)</f>
        <v>0</v>
      </c>
      <c r="S55" s="105">
        <f>IFERROR(VLOOKUP($B55,[1]DEN6!$G$3:$T$151,3,FALSE),0)</f>
        <v>0</v>
      </c>
      <c r="T55" s="105">
        <f>IFERROR(VLOOKUP($B55,[1]DEN6!$G$3:$T$151,4,FALSE),0)</f>
        <v>2</v>
      </c>
      <c r="U55" s="105">
        <f>IFERROR(VLOOKUP($B55,[1]DEN6!$G$3:$T$151,5,FALSE),0)</f>
        <v>2</v>
      </c>
      <c r="V55" s="105">
        <f>IFERROR(VLOOKUP($B55,[1]DEN6!$G$3:$T$151,6,FALSE),0)</f>
        <v>0</v>
      </c>
      <c r="W55" s="105">
        <f>IFERROR(VLOOKUP($B55,[1]DEN6!$G$3:$T$151,7,FALSE),0)</f>
        <v>2</v>
      </c>
      <c r="X55" s="105">
        <f>IFERROR(VLOOKUP($B55,[1]DEN6!$G$3:$T$151,8,FALSE),0)</f>
        <v>2</v>
      </c>
      <c r="Y55" s="105">
        <f>IFERROR(VLOOKUP($B55,[1]DEN6!$G$3:$T$151,9,FALSE),0)</f>
        <v>4</v>
      </c>
      <c r="Z55" s="105">
        <f>IFERROR(VLOOKUP($B55,[1]DEN6!$G$3:$T$151,10,FALSE),0)</f>
        <v>1</v>
      </c>
      <c r="AA55" s="105">
        <f>IFERROR(VLOOKUP($B55,[1]DEN6!$G$3:$T$151,11,FALSE),0)</f>
        <v>3</v>
      </c>
      <c r="AB55" s="105">
        <f>IFERROR(VLOOKUP($B55,[1]DEN6!$G$3:$T$151,12,FALSE),0)</f>
        <v>0</v>
      </c>
      <c r="AC55" s="105">
        <f>IFERROR(VLOOKUP($B55,[1]DEN6!$G$3:$T$151,13,FALSE),0)</f>
        <v>2</v>
      </c>
      <c r="AD55" s="85">
        <f t="shared" si="1"/>
        <v>18</v>
      </c>
    </row>
    <row r="56" spans="1:31" x14ac:dyDescent="0.25">
      <c r="A56" s="2" t="s">
        <v>64</v>
      </c>
      <c r="B56" s="2" t="s">
        <v>70</v>
      </c>
      <c r="C56" s="4"/>
      <c r="D56" s="122"/>
      <c r="E56" s="105">
        <f>IFERROR(VLOOKUP($B56,[1]NUM6!$G$3:$T$144,2,FALSE),0)</f>
        <v>2</v>
      </c>
      <c r="F56" s="105">
        <f>IFERROR(VLOOKUP($B56,[1]NUM6!$G$3:$T$144,3,FALSE),0)</f>
        <v>2</v>
      </c>
      <c r="G56" s="105">
        <f>IFERROR(VLOOKUP($B56,[1]NUM6!$G$3:$T$144,4,FALSE),0)</f>
        <v>0</v>
      </c>
      <c r="H56" s="105">
        <f>IFERROR(VLOOKUP($B56,[1]NUM6!$G$3:$T$144,5,FALSE),0)</f>
        <v>1</v>
      </c>
      <c r="I56" s="105">
        <f>IFERROR(VLOOKUP($B56,[1]NUM6!$G$3:$T$144,6,FALSE),0)</f>
        <v>0</v>
      </c>
      <c r="J56" s="105">
        <f>IFERROR(VLOOKUP($B56,[1]NUM6!$G$3:$T$144,7,FALSE),0)</f>
        <v>0</v>
      </c>
      <c r="K56" s="105">
        <f>IFERROR(VLOOKUP($B56,[1]NUM6!$G$3:$T$144,8,FALSE),0)</f>
        <v>0</v>
      </c>
      <c r="L56" s="105">
        <f>IFERROR(VLOOKUP($B56,[1]NUM6!$G$3:$T$144,9,FALSE),0)</f>
        <v>0</v>
      </c>
      <c r="M56" s="105">
        <f>IFERROR(VLOOKUP($B56,[1]NUM6!$G$3:$T$144,10,FALSE),0)</f>
        <v>0</v>
      </c>
      <c r="N56" s="105">
        <f>IFERROR(VLOOKUP($B56,[1]NUM6!$G$3:$T$144,11,FALSE),0)</f>
        <v>2</v>
      </c>
      <c r="O56" s="105">
        <f>IFERROR(VLOOKUP($B56,[1]NUM6!$G$3:$T$144,12,FALSE),0)</f>
        <v>0</v>
      </c>
      <c r="P56" s="105">
        <f>IFERROR(VLOOKUP($B56,[1]NUM6!$G$3:$T$144,13,FALSE),0)</f>
        <v>0</v>
      </c>
      <c r="Q56" s="85">
        <f t="shared" si="8"/>
        <v>7</v>
      </c>
      <c r="R56" s="105">
        <f>IFERROR(VLOOKUP($B56,[1]DEN6!$G$3:$T$151,2,FALSE),0)</f>
        <v>2</v>
      </c>
      <c r="S56" s="105">
        <f>IFERROR(VLOOKUP($B56,[1]DEN6!$G$3:$T$151,3,FALSE),0)</f>
        <v>2</v>
      </c>
      <c r="T56" s="105">
        <f>IFERROR(VLOOKUP($B56,[1]DEN6!$G$3:$T$151,4,FALSE),0)</f>
        <v>0</v>
      </c>
      <c r="U56" s="105">
        <f>IFERROR(VLOOKUP($B56,[1]DEN6!$G$3:$T$151,5,FALSE),0)</f>
        <v>1</v>
      </c>
      <c r="V56" s="105">
        <f>IFERROR(VLOOKUP($B56,[1]DEN6!$G$3:$T$151,6,FALSE),0)</f>
        <v>0</v>
      </c>
      <c r="W56" s="105">
        <f>IFERROR(VLOOKUP($B56,[1]DEN6!$G$3:$T$151,7,FALSE),0)</f>
        <v>1</v>
      </c>
      <c r="X56" s="105">
        <f>IFERROR(VLOOKUP($B56,[1]DEN6!$G$3:$T$151,8,FALSE),0)</f>
        <v>0</v>
      </c>
      <c r="Y56" s="105">
        <f>IFERROR(VLOOKUP($B56,[1]DEN6!$G$3:$T$151,9,FALSE),0)</f>
        <v>1</v>
      </c>
      <c r="Z56" s="105">
        <f>IFERROR(VLOOKUP($B56,[1]DEN6!$G$3:$T$151,10,FALSE),0)</f>
        <v>0</v>
      </c>
      <c r="AA56" s="105">
        <f>IFERROR(VLOOKUP($B56,[1]DEN6!$G$3:$T$151,11,FALSE),0)</f>
        <v>2</v>
      </c>
      <c r="AB56" s="105">
        <f>IFERROR(VLOOKUP($B56,[1]DEN6!$G$3:$T$151,12,FALSE),0)</f>
        <v>1</v>
      </c>
      <c r="AC56" s="105">
        <f>IFERROR(VLOOKUP($B56,[1]DEN6!$G$3:$T$151,13,FALSE),0)</f>
        <v>0</v>
      </c>
      <c r="AD56" s="85">
        <f t="shared" si="1"/>
        <v>10</v>
      </c>
    </row>
    <row r="57" spans="1:31" x14ac:dyDescent="0.25">
      <c r="A57" s="2" t="s">
        <v>64</v>
      </c>
      <c r="B57" s="2" t="s">
        <v>71</v>
      </c>
      <c r="C57" s="4"/>
      <c r="D57" s="122"/>
      <c r="E57" s="105">
        <f>IFERROR(VLOOKUP($B57,[1]NUM6!$G$3:$T$144,2,FALSE),0)</f>
        <v>0</v>
      </c>
      <c r="F57" s="105">
        <f>IFERROR(VLOOKUP($B57,[1]NUM6!$G$3:$T$144,3,FALSE),0)</f>
        <v>1</v>
      </c>
      <c r="G57" s="105">
        <f>IFERROR(VLOOKUP($B57,[1]NUM6!$G$3:$T$144,4,FALSE),0)</f>
        <v>0</v>
      </c>
      <c r="H57" s="105">
        <f>IFERROR(VLOOKUP($B57,[1]NUM6!$G$3:$T$144,5,FALSE),0)</f>
        <v>1</v>
      </c>
      <c r="I57" s="105">
        <f>IFERROR(VLOOKUP($B57,[1]NUM6!$G$3:$T$144,6,FALSE),0)</f>
        <v>1</v>
      </c>
      <c r="J57" s="105">
        <f>IFERROR(VLOOKUP($B57,[1]NUM6!$G$3:$T$144,7,FALSE),0)</f>
        <v>0</v>
      </c>
      <c r="K57" s="105">
        <f>IFERROR(VLOOKUP($B57,[1]NUM6!$G$3:$T$144,8,FALSE),0)</f>
        <v>0</v>
      </c>
      <c r="L57" s="105">
        <f>IFERROR(VLOOKUP($B57,[1]NUM6!$G$3:$T$144,9,FALSE),0)</f>
        <v>0</v>
      </c>
      <c r="M57" s="105">
        <f>IFERROR(VLOOKUP($B57,[1]NUM6!$G$3:$T$144,10,FALSE),0)</f>
        <v>0</v>
      </c>
      <c r="N57" s="105">
        <f>IFERROR(VLOOKUP($B57,[1]NUM6!$G$3:$T$144,11,FALSE),0)</f>
        <v>1</v>
      </c>
      <c r="O57" s="105">
        <f>IFERROR(VLOOKUP($B57,[1]NUM6!$G$3:$T$144,12,FALSE),0)</f>
        <v>0</v>
      </c>
      <c r="P57" s="105">
        <f>IFERROR(VLOOKUP($B57,[1]NUM6!$G$3:$T$144,13,FALSE),0)</f>
        <v>3</v>
      </c>
      <c r="Q57" s="85">
        <f t="shared" si="8"/>
        <v>7</v>
      </c>
      <c r="R57" s="105">
        <f>IFERROR(VLOOKUP($B57,[1]DEN6!$G$3:$T$151,2,FALSE),0)</f>
        <v>0</v>
      </c>
      <c r="S57" s="105">
        <f>IFERROR(VLOOKUP($B57,[1]DEN6!$G$3:$T$151,3,FALSE),0)</f>
        <v>1</v>
      </c>
      <c r="T57" s="105">
        <f>IFERROR(VLOOKUP($B57,[1]DEN6!$G$3:$T$151,4,FALSE),0)</f>
        <v>0</v>
      </c>
      <c r="U57" s="105">
        <f>IFERROR(VLOOKUP($B57,[1]DEN6!$G$3:$T$151,5,FALSE),0)</f>
        <v>1</v>
      </c>
      <c r="V57" s="105">
        <f>IFERROR(VLOOKUP($B57,[1]DEN6!$G$3:$T$151,6,FALSE),0)</f>
        <v>1</v>
      </c>
      <c r="W57" s="105">
        <f>IFERROR(VLOOKUP($B57,[1]DEN6!$G$3:$T$151,7,FALSE),0)</f>
        <v>0</v>
      </c>
      <c r="X57" s="105">
        <f>IFERROR(VLOOKUP($B57,[1]DEN6!$G$3:$T$151,8,FALSE),0)</f>
        <v>0</v>
      </c>
      <c r="Y57" s="105">
        <f>IFERROR(VLOOKUP($B57,[1]DEN6!$G$3:$T$151,9,FALSE),0)</f>
        <v>0</v>
      </c>
      <c r="Z57" s="105">
        <f>IFERROR(VLOOKUP($B57,[1]DEN6!$G$3:$T$151,10,FALSE),0)</f>
        <v>0</v>
      </c>
      <c r="AA57" s="105">
        <f>IFERROR(VLOOKUP($B57,[1]DEN6!$G$3:$T$151,11,FALSE),0)</f>
        <v>1</v>
      </c>
      <c r="AB57" s="105">
        <f>IFERROR(VLOOKUP($B57,[1]DEN6!$G$3:$T$151,12,FALSE),0)</f>
        <v>0</v>
      </c>
      <c r="AC57" s="105">
        <f>IFERROR(VLOOKUP($B57,[1]DEN6!$G$3:$T$151,13,FALSE),0)</f>
        <v>7</v>
      </c>
      <c r="AD57" s="85">
        <f t="shared" si="1"/>
        <v>11</v>
      </c>
    </row>
    <row r="58" spans="1:31" x14ac:dyDescent="0.25">
      <c r="A58" s="2" t="s">
        <v>64</v>
      </c>
      <c r="B58" s="2" t="s">
        <v>72</v>
      </c>
      <c r="C58" s="4"/>
      <c r="D58" s="122"/>
      <c r="E58" s="105">
        <f>IFERROR(VLOOKUP($B58,[1]NUM6!$G$3:$T$144,2,FALSE),0)</f>
        <v>0</v>
      </c>
      <c r="F58" s="105">
        <f>IFERROR(VLOOKUP($B58,[1]NUM6!$G$3:$T$144,3,FALSE),0)</f>
        <v>1</v>
      </c>
      <c r="G58" s="105">
        <f>IFERROR(VLOOKUP($B58,[1]NUM6!$G$3:$T$144,4,FALSE),0)</f>
        <v>0</v>
      </c>
      <c r="H58" s="105">
        <f>IFERROR(VLOOKUP($B58,[1]NUM6!$G$3:$T$144,5,FALSE),0)</f>
        <v>0</v>
      </c>
      <c r="I58" s="105">
        <f>IFERROR(VLOOKUP($B58,[1]NUM6!$G$3:$T$144,6,FALSE),0)</f>
        <v>0</v>
      </c>
      <c r="J58" s="105">
        <f>IFERROR(VLOOKUP($B58,[1]NUM6!$G$3:$T$144,7,FALSE),0)</f>
        <v>0</v>
      </c>
      <c r="K58" s="105">
        <f>IFERROR(VLOOKUP($B58,[1]NUM6!$G$3:$T$144,8,FALSE),0)</f>
        <v>0</v>
      </c>
      <c r="L58" s="105">
        <f>IFERROR(VLOOKUP($B58,[1]NUM6!$G$3:$T$144,9,FALSE),0)</f>
        <v>0</v>
      </c>
      <c r="M58" s="105">
        <f>IFERROR(VLOOKUP($B58,[1]NUM6!$G$3:$T$144,10,FALSE),0)</f>
        <v>0</v>
      </c>
      <c r="N58" s="105">
        <f>IFERROR(VLOOKUP($B58,[1]NUM6!$G$3:$T$144,11,FALSE),0)</f>
        <v>0</v>
      </c>
      <c r="O58" s="105">
        <f>IFERROR(VLOOKUP($B58,[1]NUM6!$G$3:$T$144,12,FALSE),0)</f>
        <v>0</v>
      </c>
      <c r="P58" s="105">
        <f>IFERROR(VLOOKUP($B58,[1]NUM6!$G$3:$T$144,13,FALSE),0)</f>
        <v>0</v>
      </c>
      <c r="Q58" s="85">
        <f t="shared" si="8"/>
        <v>1</v>
      </c>
      <c r="R58" s="105">
        <f>IFERROR(VLOOKUP($B58,[1]DEN6!$G$3:$T$151,2,FALSE),0)</f>
        <v>0</v>
      </c>
      <c r="S58" s="105">
        <f>IFERROR(VLOOKUP($B58,[1]DEN6!$G$3:$T$151,3,FALSE),0)</f>
        <v>1</v>
      </c>
      <c r="T58" s="105">
        <f>IFERROR(VLOOKUP($B58,[1]DEN6!$G$3:$T$151,4,FALSE),0)</f>
        <v>0</v>
      </c>
      <c r="U58" s="105">
        <f>IFERROR(VLOOKUP($B58,[1]DEN6!$G$3:$T$151,5,FALSE),0)</f>
        <v>0</v>
      </c>
      <c r="V58" s="105">
        <f>IFERROR(VLOOKUP($B58,[1]DEN6!$G$3:$T$151,6,FALSE),0)</f>
        <v>0</v>
      </c>
      <c r="W58" s="105">
        <f>IFERROR(VLOOKUP($B58,[1]DEN6!$G$3:$T$151,7,FALSE),0)</f>
        <v>1</v>
      </c>
      <c r="X58" s="105">
        <f>IFERROR(VLOOKUP($B58,[1]DEN6!$G$3:$T$151,8,FALSE),0)</f>
        <v>0</v>
      </c>
      <c r="Y58" s="105">
        <f>IFERROR(VLOOKUP($B58,[1]DEN6!$G$3:$T$151,9,FALSE),0)</f>
        <v>0</v>
      </c>
      <c r="Z58" s="105">
        <f>IFERROR(VLOOKUP($B58,[1]DEN6!$G$3:$T$151,10,FALSE),0)</f>
        <v>0</v>
      </c>
      <c r="AA58" s="105">
        <f>IFERROR(VLOOKUP($B58,[1]DEN6!$G$3:$T$151,11,FALSE),0)</f>
        <v>0</v>
      </c>
      <c r="AB58" s="105">
        <f>IFERROR(VLOOKUP($B58,[1]DEN6!$G$3:$T$151,12,FALSE),0)</f>
        <v>0</v>
      </c>
      <c r="AC58" s="105">
        <f>IFERROR(VLOOKUP($B58,[1]DEN6!$G$3:$T$151,13,FALSE),0)</f>
        <v>0</v>
      </c>
      <c r="AD58" s="85">
        <f t="shared" si="1"/>
        <v>2</v>
      </c>
    </row>
    <row r="59" spans="1:31" x14ac:dyDescent="0.25">
      <c r="A59" s="2" t="s">
        <v>64</v>
      </c>
      <c r="B59" s="2" t="s">
        <v>73</v>
      </c>
      <c r="C59" s="4"/>
      <c r="D59" s="122"/>
      <c r="E59" s="105">
        <f>IFERROR(VLOOKUP($B59,[1]NUM6!$G$3:$T$144,2,FALSE),0)</f>
        <v>1</v>
      </c>
      <c r="F59" s="105">
        <f>IFERROR(VLOOKUP($B59,[1]NUM6!$G$3:$T$144,3,FALSE),0)</f>
        <v>2</v>
      </c>
      <c r="G59" s="105">
        <f>IFERROR(VLOOKUP($B59,[1]NUM6!$G$3:$T$144,4,FALSE),0)</f>
        <v>3</v>
      </c>
      <c r="H59" s="105">
        <f>IFERROR(VLOOKUP($B59,[1]NUM6!$G$3:$T$144,5,FALSE),0)</f>
        <v>2</v>
      </c>
      <c r="I59" s="105">
        <f>IFERROR(VLOOKUP($B59,[1]NUM6!$G$3:$T$144,6,FALSE),0)</f>
        <v>0</v>
      </c>
      <c r="J59" s="105">
        <f>IFERROR(VLOOKUP($B59,[1]NUM6!$G$3:$T$144,7,FALSE),0)</f>
        <v>2</v>
      </c>
      <c r="K59" s="105">
        <f>IFERROR(VLOOKUP($B59,[1]NUM6!$G$3:$T$144,8,FALSE),0)</f>
        <v>0</v>
      </c>
      <c r="L59" s="105">
        <f>IFERROR(VLOOKUP($B59,[1]NUM6!$G$3:$T$144,9,FALSE),0)</f>
        <v>2</v>
      </c>
      <c r="M59" s="105">
        <f>IFERROR(VLOOKUP($B59,[1]NUM6!$G$3:$T$144,10,FALSE),0)</f>
        <v>2</v>
      </c>
      <c r="N59" s="105">
        <f>IFERROR(VLOOKUP($B59,[1]NUM6!$G$3:$T$144,11,FALSE),0)</f>
        <v>0</v>
      </c>
      <c r="O59" s="105">
        <f>IFERROR(VLOOKUP($B59,[1]NUM6!$G$3:$T$144,12,FALSE),0)</f>
        <v>0</v>
      </c>
      <c r="P59" s="105">
        <f>IFERROR(VLOOKUP($B59,[1]NUM6!$G$3:$T$144,13,FALSE),0)</f>
        <v>0</v>
      </c>
      <c r="Q59" s="85">
        <f t="shared" si="8"/>
        <v>14</v>
      </c>
      <c r="R59" s="105">
        <f>IFERROR(VLOOKUP($B59,[1]DEN6!$G$3:$T$151,2,FALSE),0)</f>
        <v>2</v>
      </c>
      <c r="S59" s="105">
        <f>IFERROR(VLOOKUP($B59,[1]DEN6!$G$3:$T$151,3,FALSE),0)</f>
        <v>2</v>
      </c>
      <c r="T59" s="105">
        <f>IFERROR(VLOOKUP($B59,[1]DEN6!$G$3:$T$151,4,FALSE),0)</f>
        <v>4</v>
      </c>
      <c r="U59" s="105">
        <f>IFERROR(VLOOKUP($B59,[1]DEN6!$G$3:$T$151,5,FALSE),0)</f>
        <v>2</v>
      </c>
      <c r="V59" s="105">
        <f>IFERROR(VLOOKUP($B59,[1]DEN6!$G$3:$T$151,6,FALSE),0)</f>
        <v>0</v>
      </c>
      <c r="W59" s="105">
        <f>IFERROR(VLOOKUP($B59,[1]DEN6!$G$3:$T$151,7,FALSE),0)</f>
        <v>2</v>
      </c>
      <c r="X59" s="105">
        <f>IFERROR(VLOOKUP($B59,[1]DEN6!$G$3:$T$151,8,FALSE),0)</f>
        <v>1</v>
      </c>
      <c r="Y59" s="105">
        <f>IFERROR(VLOOKUP($B59,[1]DEN6!$G$3:$T$151,9,FALSE),0)</f>
        <v>2</v>
      </c>
      <c r="Z59" s="105">
        <f>IFERROR(VLOOKUP($B59,[1]DEN6!$G$3:$T$151,10,FALSE),0)</f>
        <v>2</v>
      </c>
      <c r="AA59" s="105">
        <f>IFERROR(VLOOKUP($B59,[1]DEN6!$G$3:$T$151,11,FALSE),0)</f>
        <v>0</v>
      </c>
      <c r="AB59" s="105">
        <f>IFERROR(VLOOKUP($B59,[1]DEN6!$G$3:$T$151,12,FALSE),0)</f>
        <v>0</v>
      </c>
      <c r="AC59" s="105">
        <f>IFERROR(VLOOKUP($B59,[1]DEN6!$G$3:$T$151,13,FALSE),0)</f>
        <v>0</v>
      </c>
      <c r="AD59" s="85">
        <f t="shared" si="1"/>
        <v>17</v>
      </c>
    </row>
    <row r="60" spans="1:31" x14ac:dyDescent="0.25">
      <c r="A60" s="2" t="s">
        <v>64</v>
      </c>
      <c r="B60" s="2" t="s">
        <v>74</v>
      </c>
      <c r="C60" s="4"/>
      <c r="D60" s="122"/>
      <c r="E60" s="105">
        <f>IFERROR(VLOOKUP($B60,[1]NUM6!$G$3:$T$144,2,FALSE),0)</f>
        <v>0</v>
      </c>
      <c r="F60" s="105">
        <f>IFERROR(VLOOKUP($B60,[1]NUM6!$G$3:$T$144,3,FALSE),0)</f>
        <v>0</v>
      </c>
      <c r="G60" s="105">
        <f>IFERROR(VLOOKUP($B60,[1]NUM6!$G$3:$T$144,4,FALSE),0)</f>
        <v>0</v>
      </c>
      <c r="H60" s="105">
        <f>IFERROR(VLOOKUP($B60,[1]NUM6!$G$3:$T$144,5,FALSE),0)</f>
        <v>1</v>
      </c>
      <c r="I60" s="105">
        <f>IFERROR(VLOOKUP($B60,[1]NUM6!$G$3:$T$144,6,FALSE),0)</f>
        <v>0</v>
      </c>
      <c r="J60" s="105">
        <f>IFERROR(VLOOKUP($B60,[1]NUM6!$G$3:$T$144,7,FALSE),0)</f>
        <v>0</v>
      </c>
      <c r="K60" s="105">
        <f>IFERROR(VLOOKUP($B60,[1]NUM6!$G$3:$T$144,8,FALSE),0)</f>
        <v>0</v>
      </c>
      <c r="L60" s="105">
        <f>IFERROR(VLOOKUP($B60,[1]NUM6!$G$3:$T$144,9,FALSE),0)</f>
        <v>0</v>
      </c>
      <c r="M60" s="105">
        <f>IFERROR(VLOOKUP($B60,[1]NUM6!$G$3:$T$144,10,FALSE),0)</f>
        <v>0</v>
      </c>
      <c r="N60" s="105">
        <f>IFERROR(VLOOKUP($B60,[1]NUM6!$G$3:$T$144,11,FALSE),0)</f>
        <v>0</v>
      </c>
      <c r="O60" s="105">
        <f>IFERROR(VLOOKUP($B60,[1]NUM6!$G$3:$T$144,12,FALSE),0)</f>
        <v>0</v>
      </c>
      <c r="P60" s="105">
        <f>IFERROR(VLOOKUP($B60,[1]NUM6!$G$3:$T$144,13,FALSE),0)</f>
        <v>0</v>
      </c>
      <c r="Q60" s="85">
        <f t="shared" si="8"/>
        <v>1</v>
      </c>
      <c r="R60" s="105">
        <f>IFERROR(VLOOKUP($B60,[1]DEN6!$G$3:$T$151,2,FALSE),0)</f>
        <v>0</v>
      </c>
      <c r="S60" s="105">
        <f>IFERROR(VLOOKUP($B60,[1]DEN6!$G$3:$T$151,3,FALSE),0)</f>
        <v>0</v>
      </c>
      <c r="T60" s="105">
        <f>IFERROR(VLOOKUP($B60,[1]DEN6!$G$3:$T$151,4,FALSE),0)</f>
        <v>0</v>
      </c>
      <c r="U60" s="105">
        <f>IFERROR(VLOOKUP($B60,[1]DEN6!$G$3:$T$151,5,FALSE),0)</f>
        <v>1</v>
      </c>
      <c r="V60" s="105">
        <f>IFERROR(VLOOKUP($B60,[1]DEN6!$G$3:$T$151,6,FALSE),0)</f>
        <v>0</v>
      </c>
      <c r="W60" s="105">
        <f>IFERROR(VLOOKUP($B60,[1]DEN6!$G$3:$T$151,7,FALSE),0)</f>
        <v>0</v>
      </c>
      <c r="X60" s="105">
        <f>IFERROR(VLOOKUP($B60,[1]DEN6!$G$3:$T$151,8,FALSE),0)</f>
        <v>0</v>
      </c>
      <c r="Y60" s="105">
        <f>IFERROR(VLOOKUP($B60,[1]DEN6!$G$3:$T$151,9,FALSE),0)</f>
        <v>0</v>
      </c>
      <c r="Z60" s="105">
        <f>IFERROR(VLOOKUP($B60,[1]DEN6!$G$3:$T$151,10,FALSE),0)</f>
        <v>0</v>
      </c>
      <c r="AA60" s="105">
        <f>IFERROR(VLOOKUP($B60,[1]DEN6!$G$3:$T$151,11,FALSE),0)</f>
        <v>0</v>
      </c>
      <c r="AB60" s="105">
        <f>IFERROR(VLOOKUP($B60,[1]DEN6!$G$3:$T$151,12,FALSE),0)</f>
        <v>0</v>
      </c>
      <c r="AC60" s="105">
        <f>IFERROR(VLOOKUP($B60,[1]DEN6!$G$3:$T$151,13,FALSE),0)</f>
        <v>0</v>
      </c>
      <c r="AD60" s="85">
        <f t="shared" si="1"/>
        <v>1</v>
      </c>
    </row>
    <row r="61" spans="1:31" x14ac:dyDescent="0.25">
      <c r="A61" s="2" t="s">
        <v>64</v>
      </c>
      <c r="B61" s="2" t="s">
        <v>304</v>
      </c>
      <c r="C61" s="4"/>
      <c r="D61" s="122"/>
      <c r="E61" s="105">
        <f>IFERROR(VLOOKUP($B61,[1]NUM6!$G$3:$T$144,2,FALSE),0)</f>
        <v>0</v>
      </c>
      <c r="F61" s="105">
        <f>IFERROR(VLOOKUP($B61,[1]NUM6!$G$3:$T$144,3,FALSE),0)</f>
        <v>0</v>
      </c>
      <c r="G61" s="105">
        <f>IFERROR(VLOOKUP($B61,[1]NUM6!$G$3:$T$144,4,FALSE),0)</f>
        <v>0</v>
      </c>
      <c r="H61" s="105">
        <f>IFERROR(VLOOKUP($B61,[1]NUM6!$G$3:$T$144,5,FALSE),0)</f>
        <v>0</v>
      </c>
      <c r="I61" s="105">
        <f>IFERROR(VLOOKUP($B61,[1]NUM6!$G$3:$T$144,6,FALSE),0)</f>
        <v>0</v>
      </c>
      <c r="J61" s="105">
        <f>IFERROR(VLOOKUP($B61,[1]NUM6!$G$3:$T$144,7,FALSE),0)</f>
        <v>0</v>
      </c>
      <c r="K61" s="105">
        <f>IFERROR(VLOOKUP($B61,[1]NUM6!$G$3:$T$144,8,FALSE),0)</f>
        <v>0</v>
      </c>
      <c r="L61" s="105">
        <f>IFERROR(VLOOKUP($B61,[1]NUM6!$G$3:$T$144,9,FALSE),0)</f>
        <v>0</v>
      </c>
      <c r="M61" s="105">
        <f>IFERROR(VLOOKUP($B61,[1]NUM6!$G$3:$T$144,10,FALSE),0)</f>
        <v>0</v>
      </c>
      <c r="N61" s="105">
        <f>IFERROR(VLOOKUP($B61,[1]NUM6!$G$3:$T$144,11,FALSE),0)</f>
        <v>0</v>
      </c>
      <c r="O61" s="105">
        <f>IFERROR(VLOOKUP($B61,[1]NUM6!$G$3:$T$144,12,FALSE),0)</f>
        <v>3</v>
      </c>
      <c r="P61" s="105">
        <f>IFERROR(VLOOKUP($B61,[1]NUM6!$G$3:$T$144,13,FALSE),0)</f>
        <v>3</v>
      </c>
      <c r="Q61" s="88">
        <f>SUM(E61:P61)</f>
        <v>6</v>
      </c>
      <c r="R61" s="105">
        <f>IFERROR(VLOOKUP($B61,[1]DEN6!$G$3:$T$151,2,FALSE),0)</f>
        <v>0</v>
      </c>
      <c r="S61" s="105">
        <f>IFERROR(VLOOKUP($B61,[1]DEN6!$G$3:$T$151,3,FALSE),0)</f>
        <v>0</v>
      </c>
      <c r="T61" s="105">
        <f>IFERROR(VLOOKUP($B61,[1]DEN6!$G$3:$T$151,4,FALSE),0)</f>
        <v>0</v>
      </c>
      <c r="U61" s="105">
        <f>IFERROR(VLOOKUP($B61,[1]DEN6!$G$3:$T$151,5,FALSE),0)</f>
        <v>0</v>
      </c>
      <c r="V61" s="105">
        <f>IFERROR(VLOOKUP($B61,[1]DEN6!$G$3:$T$151,6,FALSE),0)</f>
        <v>0</v>
      </c>
      <c r="W61" s="105">
        <f>IFERROR(VLOOKUP($B61,[1]DEN6!$G$3:$T$151,7,FALSE),0)</f>
        <v>0</v>
      </c>
      <c r="X61" s="105">
        <f>IFERROR(VLOOKUP($B61,[1]DEN6!$G$3:$T$151,8,FALSE),0)</f>
        <v>0</v>
      </c>
      <c r="Y61" s="105">
        <f>IFERROR(VLOOKUP($B61,[1]DEN6!$G$3:$T$151,9,FALSE),0)</f>
        <v>0</v>
      </c>
      <c r="Z61" s="105">
        <f>IFERROR(VLOOKUP($B61,[1]DEN6!$G$3:$T$151,10,FALSE),0)</f>
        <v>0</v>
      </c>
      <c r="AA61" s="105">
        <f>IFERROR(VLOOKUP($B61,[1]DEN6!$G$3:$T$151,11,FALSE),0)</f>
        <v>0</v>
      </c>
      <c r="AB61" s="105">
        <f>IFERROR(VLOOKUP($B61,[1]DEN6!$G$3:$T$151,12,FALSE),0)</f>
        <v>3</v>
      </c>
      <c r="AC61" s="105">
        <f>IFERROR(VLOOKUP($B61,[1]DEN6!$G$3:$T$151,13,FALSE),0)</f>
        <v>3</v>
      </c>
      <c r="AD61" s="88">
        <f>SUM(R61:AC61)</f>
        <v>6</v>
      </c>
    </row>
    <row r="62" spans="1:31" x14ac:dyDescent="0.25">
      <c r="A62" s="137" t="s">
        <v>232</v>
      </c>
      <c r="B62" s="138"/>
      <c r="C62" s="57">
        <f>D62/'Metas Muni'!O9</f>
        <v>1.0339123242349049</v>
      </c>
      <c r="D62" s="58">
        <f>Q62/AD62</f>
        <v>0.80645161290322576</v>
      </c>
      <c r="E62" s="60">
        <f>SUM(E51:E61)</f>
        <v>7</v>
      </c>
      <c r="F62" s="60">
        <f t="shared" ref="F62:AD62" si="9">SUM(F51:F61)</f>
        <v>7</v>
      </c>
      <c r="G62" s="60">
        <f t="shared" si="9"/>
        <v>6</v>
      </c>
      <c r="H62" s="60">
        <f t="shared" si="9"/>
        <v>8</v>
      </c>
      <c r="I62" s="60">
        <f t="shared" si="9"/>
        <v>6</v>
      </c>
      <c r="J62" s="60">
        <f t="shared" si="9"/>
        <v>5</v>
      </c>
      <c r="K62" s="60">
        <f t="shared" si="9"/>
        <v>3</v>
      </c>
      <c r="L62" s="60">
        <f t="shared" si="9"/>
        <v>7</v>
      </c>
      <c r="M62" s="60">
        <f t="shared" si="9"/>
        <v>2</v>
      </c>
      <c r="N62" s="60">
        <f t="shared" si="9"/>
        <v>6</v>
      </c>
      <c r="O62" s="60">
        <f t="shared" si="9"/>
        <v>7</v>
      </c>
      <c r="P62" s="60">
        <f t="shared" si="9"/>
        <v>11</v>
      </c>
      <c r="Q62" s="60">
        <f t="shared" si="9"/>
        <v>75</v>
      </c>
      <c r="R62" s="60">
        <f t="shared" si="9"/>
        <v>8</v>
      </c>
      <c r="S62" s="60">
        <f t="shared" si="9"/>
        <v>7</v>
      </c>
      <c r="T62" s="60">
        <f t="shared" si="9"/>
        <v>9</v>
      </c>
      <c r="U62" s="60">
        <f t="shared" si="9"/>
        <v>8</v>
      </c>
      <c r="V62" s="60">
        <f t="shared" si="9"/>
        <v>6</v>
      </c>
      <c r="W62" s="60">
        <f t="shared" si="9"/>
        <v>8</v>
      </c>
      <c r="X62" s="60">
        <f t="shared" si="9"/>
        <v>4</v>
      </c>
      <c r="Y62" s="60">
        <f t="shared" si="9"/>
        <v>9</v>
      </c>
      <c r="Z62" s="60">
        <f t="shared" si="9"/>
        <v>4</v>
      </c>
      <c r="AA62" s="60">
        <f t="shared" si="9"/>
        <v>6</v>
      </c>
      <c r="AB62" s="60">
        <f t="shared" si="9"/>
        <v>9</v>
      </c>
      <c r="AC62" s="60">
        <f t="shared" si="9"/>
        <v>15</v>
      </c>
      <c r="AD62" s="60">
        <f t="shared" si="9"/>
        <v>93</v>
      </c>
      <c r="AE62" s="13"/>
    </row>
    <row r="63" spans="1:31" x14ac:dyDescent="0.25">
      <c r="A63" s="2" t="s">
        <v>76</v>
      </c>
      <c r="B63" s="2" t="s">
        <v>77</v>
      </c>
      <c r="C63" s="4"/>
      <c r="D63" s="122"/>
      <c r="E63" s="105">
        <f>IFERROR(VLOOKUP($B63,[1]NUM6!$G$3:$T$144,2,FALSE),0)</f>
        <v>4</v>
      </c>
      <c r="F63" s="105">
        <f>IFERROR(VLOOKUP($B63,[1]NUM6!$G$3:$T$144,3,FALSE),0)</f>
        <v>3</v>
      </c>
      <c r="G63" s="105">
        <f>IFERROR(VLOOKUP($B63,[1]NUM6!$G$3:$T$144,4,FALSE),0)</f>
        <v>8</v>
      </c>
      <c r="H63" s="105">
        <f>IFERROR(VLOOKUP($B63,[1]NUM6!$G$3:$T$144,5,FALSE),0)</f>
        <v>2</v>
      </c>
      <c r="I63" s="105">
        <f>IFERROR(VLOOKUP($B63,[1]NUM6!$G$3:$T$144,6,FALSE),0)</f>
        <v>4</v>
      </c>
      <c r="J63" s="105">
        <f>IFERROR(VLOOKUP($B63,[1]NUM6!$G$3:$T$144,7,FALSE),0)</f>
        <v>5</v>
      </c>
      <c r="K63" s="105">
        <f>IFERROR(VLOOKUP($B63,[1]NUM6!$G$3:$T$144,8,FALSE),0)</f>
        <v>4</v>
      </c>
      <c r="L63" s="105">
        <f>IFERROR(VLOOKUP($B63,[1]NUM6!$G$3:$T$144,9,FALSE),0)</f>
        <v>7</v>
      </c>
      <c r="M63" s="105">
        <f>IFERROR(VLOOKUP($B63,[1]NUM6!$G$3:$T$144,10,FALSE),0)</f>
        <v>4</v>
      </c>
      <c r="N63" s="105">
        <f>IFERROR(VLOOKUP($B63,[1]NUM6!$G$3:$T$144,11,FALSE),0)</f>
        <v>4</v>
      </c>
      <c r="O63" s="105">
        <f>IFERROR(VLOOKUP($B63,[1]NUM6!$G$3:$T$144,12,FALSE),0)</f>
        <v>9</v>
      </c>
      <c r="P63" s="105">
        <f>IFERROR(VLOOKUP($B63,[1]NUM6!$G$3:$T$144,13,FALSE),0)</f>
        <v>2</v>
      </c>
      <c r="Q63" s="85">
        <f t="shared" si="8"/>
        <v>56</v>
      </c>
      <c r="R63" s="105">
        <f>IFERROR(VLOOKUP($B63,[1]DEN6!$G$3:$T$151,2,FALSE),0)</f>
        <v>6</v>
      </c>
      <c r="S63" s="105">
        <f>IFERROR(VLOOKUP($B63,[1]DEN6!$G$3:$T$151,3,FALSE),0)</f>
        <v>4</v>
      </c>
      <c r="T63" s="105">
        <f>IFERROR(VLOOKUP($B63,[1]DEN6!$G$3:$T$151,4,FALSE),0)</f>
        <v>10</v>
      </c>
      <c r="U63" s="105">
        <f>IFERROR(VLOOKUP($B63,[1]DEN6!$G$3:$T$151,5,FALSE),0)</f>
        <v>4</v>
      </c>
      <c r="V63" s="105">
        <f>IFERROR(VLOOKUP($B63,[1]DEN6!$G$3:$T$151,6,FALSE),0)</f>
        <v>7</v>
      </c>
      <c r="W63" s="105">
        <f>IFERROR(VLOOKUP($B63,[1]DEN6!$G$3:$T$151,7,FALSE),0)</f>
        <v>7</v>
      </c>
      <c r="X63" s="105">
        <f>IFERROR(VLOOKUP($B63,[1]DEN6!$G$3:$T$151,8,FALSE),0)</f>
        <v>6</v>
      </c>
      <c r="Y63" s="105">
        <f>IFERROR(VLOOKUP($B63,[1]DEN6!$G$3:$T$151,9,FALSE),0)</f>
        <v>10</v>
      </c>
      <c r="Z63" s="105">
        <f>IFERROR(VLOOKUP($B63,[1]DEN6!$G$3:$T$151,10,FALSE),0)</f>
        <v>6</v>
      </c>
      <c r="AA63" s="105">
        <f>IFERROR(VLOOKUP($B63,[1]DEN6!$G$3:$T$151,11,FALSE),0)</f>
        <v>6</v>
      </c>
      <c r="AB63" s="105">
        <f>IFERROR(VLOOKUP($B63,[1]DEN6!$G$3:$T$151,12,FALSE),0)</f>
        <v>10</v>
      </c>
      <c r="AC63" s="105">
        <f>IFERROR(VLOOKUP($B63,[1]DEN6!$G$3:$T$151,13,FALSE),0)</f>
        <v>4</v>
      </c>
      <c r="AD63" s="85">
        <f t="shared" si="1"/>
        <v>80</v>
      </c>
    </row>
    <row r="64" spans="1:31" x14ac:dyDescent="0.25">
      <c r="A64" s="2" t="s">
        <v>76</v>
      </c>
      <c r="B64" s="2" t="s">
        <v>78</v>
      </c>
      <c r="C64" s="4"/>
      <c r="D64" s="122"/>
      <c r="E64" s="105">
        <f>IFERROR(VLOOKUP($B64,[1]NUM6!$G$3:$T$144,2,FALSE),0)</f>
        <v>0</v>
      </c>
      <c r="F64" s="105">
        <f>IFERROR(VLOOKUP($B64,[1]NUM6!$G$3:$T$144,3,FALSE),0)</f>
        <v>1</v>
      </c>
      <c r="G64" s="105">
        <f>IFERROR(VLOOKUP($B64,[1]NUM6!$G$3:$T$144,4,FALSE),0)</f>
        <v>2</v>
      </c>
      <c r="H64" s="105">
        <f>IFERROR(VLOOKUP($B64,[1]NUM6!$G$3:$T$144,5,FALSE),0)</f>
        <v>1</v>
      </c>
      <c r="I64" s="105">
        <f>IFERROR(VLOOKUP($B64,[1]NUM6!$G$3:$T$144,6,FALSE),0)</f>
        <v>0</v>
      </c>
      <c r="J64" s="105">
        <f>IFERROR(VLOOKUP($B64,[1]NUM6!$G$3:$T$144,7,FALSE),0)</f>
        <v>0</v>
      </c>
      <c r="K64" s="105">
        <f>IFERROR(VLOOKUP($B64,[1]NUM6!$G$3:$T$144,8,FALSE),0)</f>
        <v>1</v>
      </c>
      <c r="L64" s="105">
        <f>IFERROR(VLOOKUP($B64,[1]NUM6!$G$3:$T$144,9,FALSE),0)</f>
        <v>0</v>
      </c>
      <c r="M64" s="105">
        <f>IFERROR(VLOOKUP($B64,[1]NUM6!$G$3:$T$144,10,FALSE),0)</f>
        <v>0</v>
      </c>
      <c r="N64" s="105">
        <f>IFERROR(VLOOKUP($B64,[1]NUM6!$G$3:$T$144,11,FALSE),0)</f>
        <v>0</v>
      </c>
      <c r="O64" s="105">
        <f>IFERROR(VLOOKUP($B64,[1]NUM6!$G$3:$T$144,12,FALSE),0)</f>
        <v>0</v>
      </c>
      <c r="P64" s="105">
        <f>IFERROR(VLOOKUP($B64,[1]NUM6!$G$3:$T$144,13,FALSE),0)</f>
        <v>1</v>
      </c>
      <c r="Q64" s="85">
        <f t="shared" si="8"/>
        <v>6</v>
      </c>
      <c r="R64" s="105">
        <f>IFERROR(VLOOKUP($B64,[1]DEN6!$G$3:$T$151,2,FALSE),0)</f>
        <v>0</v>
      </c>
      <c r="S64" s="105">
        <f>IFERROR(VLOOKUP($B64,[1]DEN6!$G$3:$T$151,3,FALSE),0)</f>
        <v>1</v>
      </c>
      <c r="T64" s="105">
        <f>IFERROR(VLOOKUP($B64,[1]DEN6!$G$3:$T$151,4,FALSE),0)</f>
        <v>2</v>
      </c>
      <c r="U64" s="105">
        <f>IFERROR(VLOOKUP($B64,[1]DEN6!$G$3:$T$151,5,FALSE),0)</f>
        <v>1</v>
      </c>
      <c r="V64" s="105">
        <f>IFERROR(VLOOKUP($B64,[1]DEN6!$G$3:$T$151,6,FALSE),0)</f>
        <v>0</v>
      </c>
      <c r="W64" s="105">
        <f>IFERROR(VLOOKUP($B64,[1]DEN6!$G$3:$T$151,7,FALSE),0)</f>
        <v>0</v>
      </c>
      <c r="X64" s="105">
        <f>IFERROR(VLOOKUP($B64,[1]DEN6!$G$3:$T$151,8,FALSE),0)</f>
        <v>1</v>
      </c>
      <c r="Y64" s="105">
        <f>IFERROR(VLOOKUP($B64,[1]DEN6!$G$3:$T$151,9,FALSE),0)</f>
        <v>0</v>
      </c>
      <c r="Z64" s="105">
        <f>IFERROR(VLOOKUP($B64,[1]DEN6!$G$3:$T$151,10,FALSE),0)</f>
        <v>0</v>
      </c>
      <c r="AA64" s="105">
        <f>IFERROR(VLOOKUP($B64,[1]DEN6!$G$3:$T$151,11,FALSE),0)</f>
        <v>0</v>
      </c>
      <c r="AB64" s="105">
        <f>IFERROR(VLOOKUP($B64,[1]DEN6!$G$3:$T$151,12,FALSE),0)</f>
        <v>0</v>
      </c>
      <c r="AC64" s="105">
        <f>IFERROR(VLOOKUP($B64,[1]DEN6!$G$3:$T$151,13,FALSE),0)</f>
        <v>1</v>
      </c>
      <c r="AD64" s="85">
        <f t="shared" si="1"/>
        <v>6</v>
      </c>
    </row>
    <row r="65" spans="1:31" x14ac:dyDescent="0.25">
      <c r="A65" s="2" t="s">
        <v>76</v>
      </c>
      <c r="B65" s="2" t="s">
        <v>79</v>
      </c>
      <c r="C65" s="4"/>
      <c r="D65" s="122"/>
      <c r="E65" s="105">
        <f>IFERROR(VLOOKUP($B65,[1]NUM6!$G$3:$T$144,2,FALSE),0)</f>
        <v>0</v>
      </c>
      <c r="F65" s="105">
        <f>IFERROR(VLOOKUP($B65,[1]NUM6!$G$3:$T$144,3,FALSE),0)</f>
        <v>0</v>
      </c>
      <c r="G65" s="105">
        <f>IFERROR(VLOOKUP($B65,[1]NUM6!$G$3:$T$144,4,FALSE),0)</f>
        <v>0</v>
      </c>
      <c r="H65" s="105">
        <f>IFERROR(VLOOKUP($B65,[1]NUM6!$G$3:$T$144,5,FALSE),0)</f>
        <v>0</v>
      </c>
      <c r="I65" s="105">
        <f>IFERROR(VLOOKUP($B65,[1]NUM6!$G$3:$T$144,6,FALSE),0)</f>
        <v>0</v>
      </c>
      <c r="J65" s="105">
        <f>IFERROR(VLOOKUP($B65,[1]NUM6!$G$3:$T$144,7,FALSE),0)</f>
        <v>0</v>
      </c>
      <c r="K65" s="105">
        <f>IFERROR(VLOOKUP($B65,[1]NUM6!$G$3:$T$144,8,FALSE),0)</f>
        <v>1</v>
      </c>
      <c r="L65" s="105">
        <f>IFERROR(VLOOKUP($B65,[1]NUM6!$G$3:$T$144,9,FALSE),0)</f>
        <v>0</v>
      </c>
      <c r="M65" s="105">
        <f>IFERROR(VLOOKUP($B65,[1]NUM6!$G$3:$T$144,10,FALSE),0)</f>
        <v>0</v>
      </c>
      <c r="N65" s="105">
        <f>IFERROR(VLOOKUP($B65,[1]NUM6!$G$3:$T$144,11,FALSE),0)</f>
        <v>0</v>
      </c>
      <c r="O65" s="105">
        <f>IFERROR(VLOOKUP($B65,[1]NUM6!$G$3:$T$144,12,FALSE),0)</f>
        <v>2</v>
      </c>
      <c r="P65" s="105">
        <f>IFERROR(VLOOKUP($B65,[1]NUM6!$G$3:$T$144,13,FALSE),0)</f>
        <v>0</v>
      </c>
      <c r="Q65" s="85">
        <f t="shared" si="8"/>
        <v>3</v>
      </c>
      <c r="R65" s="105">
        <f>IFERROR(VLOOKUP($B65,[1]DEN6!$G$3:$T$151,2,FALSE),0)</f>
        <v>0</v>
      </c>
      <c r="S65" s="105">
        <f>IFERROR(VLOOKUP($B65,[1]DEN6!$G$3:$T$151,3,FALSE),0)</f>
        <v>0</v>
      </c>
      <c r="T65" s="105">
        <f>IFERROR(VLOOKUP($B65,[1]DEN6!$G$3:$T$151,4,FALSE),0)</f>
        <v>0</v>
      </c>
      <c r="U65" s="105">
        <f>IFERROR(VLOOKUP($B65,[1]DEN6!$G$3:$T$151,5,FALSE),0)</f>
        <v>0</v>
      </c>
      <c r="V65" s="105">
        <f>IFERROR(VLOOKUP($B65,[1]DEN6!$G$3:$T$151,6,FALSE),0)</f>
        <v>0</v>
      </c>
      <c r="W65" s="105">
        <f>IFERROR(VLOOKUP($B65,[1]DEN6!$G$3:$T$151,7,FALSE),0)</f>
        <v>0</v>
      </c>
      <c r="X65" s="105">
        <f>IFERROR(VLOOKUP($B65,[1]DEN6!$G$3:$T$151,8,FALSE),0)</f>
        <v>1</v>
      </c>
      <c r="Y65" s="105">
        <f>IFERROR(VLOOKUP($B65,[1]DEN6!$G$3:$T$151,9,FALSE),0)</f>
        <v>0</v>
      </c>
      <c r="Z65" s="105">
        <f>IFERROR(VLOOKUP($B65,[1]DEN6!$G$3:$T$151,10,FALSE),0)</f>
        <v>0</v>
      </c>
      <c r="AA65" s="105">
        <f>IFERROR(VLOOKUP($B65,[1]DEN6!$G$3:$T$151,11,FALSE),0)</f>
        <v>0</v>
      </c>
      <c r="AB65" s="105">
        <f>IFERROR(VLOOKUP($B65,[1]DEN6!$G$3:$T$151,12,FALSE),0)</f>
        <v>2</v>
      </c>
      <c r="AC65" s="105">
        <f>IFERROR(VLOOKUP($B65,[1]DEN6!$G$3:$T$151,13,FALSE),0)</f>
        <v>0</v>
      </c>
      <c r="AD65" s="85">
        <f t="shared" si="1"/>
        <v>3</v>
      </c>
    </row>
    <row r="66" spans="1:31" x14ac:dyDescent="0.25">
      <c r="A66" s="2" t="s">
        <v>76</v>
      </c>
      <c r="B66" s="2" t="s">
        <v>80</v>
      </c>
      <c r="C66" s="4"/>
      <c r="D66" s="122"/>
      <c r="E66" s="105">
        <f>IFERROR(VLOOKUP($B66,[1]NUM6!$G$3:$T$144,2,FALSE),0)</f>
        <v>0</v>
      </c>
      <c r="F66" s="105">
        <f>IFERROR(VLOOKUP($B66,[1]NUM6!$G$3:$T$144,3,FALSE),0)</f>
        <v>0</v>
      </c>
      <c r="G66" s="105">
        <f>IFERROR(VLOOKUP($B66,[1]NUM6!$G$3:$T$144,4,FALSE),0)</f>
        <v>1</v>
      </c>
      <c r="H66" s="105">
        <f>IFERROR(VLOOKUP($B66,[1]NUM6!$G$3:$T$144,5,FALSE),0)</f>
        <v>1</v>
      </c>
      <c r="I66" s="105">
        <f>IFERROR(VLOOKUP($B66,[1]NUM6!$G$3:$T$144,6,FALSE),0)</f>
        <v>0</v>
      </c>
      <c r="J66" s="105">
        <f>IFERROR(VLOOKUP($B66,[1]NUM6!$G$3:$T$144,7,FALSE),0)</f>
        <v>0</v>
      </c>
      <c r="K66" s="105">
        <f>IFERROR(VLOOKUP($B66,[1]NUM6!$G$3:$T$144,8,FALSE),0)</f>
        <v>0</v>
      </c>
      <c r="L66" s="105">
        <f>IFERROR(VLOOKUP($B66,[1]NUM6!$G$3:$T$144,9,FALSE),0)</f>
        <v>0</v>
      </c>
      <c r="M66" s="105">
        <f>IFERROR(VLOOKUP($B66,[1]NUM6!$G$3:$T$144,10,FALSE),0)</f>
        <v>1</v>
      </c>
      <c r="N66" s="105">
        <f>IFERROR(VLOOKUP($B66,[1]NUM6!$G$3:$T$144,11,FALSE),0)</f>
        <v>1</v>
      </c>
      <c r="O66" s="105">
        <f>IFERROR(VLOOKUP($B66,[1]NUM6!$G$3:$T$144,12,FALSE),0)</f>
        <v>0</v>
      </c>
      <c r="P66" s="105">
        <f>IFERROR(VLOOKUP($B66,[1]NUM6!$G$3:$T$144,13,FALSE),0)</f>
        <v>0</v>
      </c>
      <c r="Q66" s="85">
        <f t="shared" si="8"/>
        <v>4</v>
      </c>
      <c r="R66" s="105">
        <f>IFERROR(VLOOKUP($B66,[1]DEN6!$G$3:$T$151,2,FALSE),0)</f>
        <v>0</v>
      </c>
      <c r="S66" s="105">
        <f>IFERROR(VLOOKUP($B66,[1]DEN6!$G$3:$T$151,3,FALSE),0)</f>
        <v>1</v>
      </c>
      <c r="T66" s="105">
        <f>IFERROR(VLOOKUP($B66,[1]DEN6!$G$3:$T$151,4,FALSE),0)</f>
        <v>1</v>
      </c>
      <c r="U66" s="105">
        <f>IFERROR(VLOOKUP($B66,[1]DEN6!$G$3:$T$151,5,FALSE),0)</f>
        <v>1</v>
      </c>
      <c r="V66" s="105">
        <f>IFERROR(VLOOKUP($B66,[1]DEN6!$G$3:$T$151,6,FALSE),0)</f>
        <v>0</v>
      </c>
      <c r="W66" s="105">
        <f>IFERROR(VLOOKUP($B66,[1]DEN6!$G$3:$T$151,7,FALSE),0)</f>
        <v>0</v>
      </c>
      <c r="X66" s="105">
        <f>IFERROR(VLOOKUP($B66,[1]DEN6!$G$3:$T$151,8,FALSE),0)</f>
        <v>0</v>
      </c>
      <c r="Y66" s="105">
        <f>IFERROR(VLOOKUP($B66,[1]DEN6!$G$3:$T$151,9,FALSE),0)</f>
        <v>0</v>
      </c>
      <c r="Z66" s="105">
        <f>IFERROR(VLOOKUP($B66,[1]DEN6!$G$3:$T$151,10,FALSE),0)</f>
        <v>1</v>
      </c>
      <c r="AA66" s="105">
        <f>IFERROR(VLOOKUP($B66,[1]DEN6!$G$3:$T$151,11,FALSE),0)</f>
        <v>1</v>
      </c>
      <c r="AB66" s="105">
        <f>IFERROR(VLOOKUP($B66,[1]DEN6!$G$3:$T$151,12,FALSE),0)</f>
        <v>0</v>
      </c>
      <c r="AC66" s="105">
        <f>IFERROR(VLOOKUP($B66,[1]DEN6!$G$3:$T$151,13,FALSE),0)</f>
        <v>0</v>
      </c>
      <c r="AD66" s="85">
        <f t="shared" si="1"/>
        <v>5</v>
      </c>
    </row>
    <row r="67" spans="1:31" x14ac:dyDescent="0.25">
      <c r="A67" s="2" t="s">
        <v>76</v>
      </c>
      <c r="B67" s="2" t="s">
        <v>81</v>
      </c>
      <c r="C67" s="4"/>
      <c r="D67" s="122"/>
      <c r="E67" s="105">
        <f>IFERROR(VLOOKUP($B67,[1]NUM6!$G$3:$T$144,2,FALSE),0)</f>
        <v>0</v>
      </c>
      <c r="F67" s="105">
        <f>IFERROR(VLOOKUP($B67,[1]NUM6!$G$3:$T$144,3,FALSE),0)</f>
        <v>0</v>
      </c>
      <c r="G67" s="105">
        <f>IFERROR(VLOOKUP($B67,[1]NUM6!$G$3:$T$144,4,FALSE),0)</f>
        <v>0</v>
      </c>
      <c r="H67" s="105">
        <f>IFERROR(VLOOKUP($B67,[1]NUM6!$G$3:$T$144,5,FALSE),0)</f>
        <v>0</v>
      </c>
      <c r="I67" s="105">
        <f>IFERROR(VLOOKUP($B67,[1]NUM6!$G$3:$T$144,6,FALSE),0)</f>
        <v>0</v>
      </c>
      <c r="J67" s="105">
        <f>IFERROR(VLOOKUP($B67,[1]NUM6!$G$3:$T$144,7,FALSE),0)</f>
        <v>0</v>
      </c>
      <c r="K67" s="105">
        <f>IFERROR(VLOOKUP($B67,[1]NUM6!$G$3:$T$144,8,FALSE),0)</f>
        <v>0</v>
      </c>
      <c r="L67" s="105">
        <f>IFERROR(VLOOKUP($B67,[1]NUM6!$G$3:$T$144,9,FALSE),0)</f>
        <v>0</v>
      </c>
      <c r="M67" s="105">
        <f>IFERROR(VLOOKUP($B67,[1]NUM6!$G$3:$T$144,10,FALSE),0)</f>
        <v>0</v>
      </c>
      <c r="N67" s="105">
        <f>IFERROR(VLOOKUP($B67,[1]NUM6!$G$3:$T$144,11,FALSE),0)</f>
        <v>0</v>
      </c>
      <c r="O67" s="105">
        <f>IFERROR(VLOOKUP($B67,[1]NUM6!$G$3:$T$144,12,FALSE),0)</f>
        <v>0</v>
      </c>
      <c r="P67" s="105">
        <f>IFERROR(VLOOKUP($B67,[1]NUM6!$G$3:$T$144,13,FALSE),0)</f>
        <v>0</v>
      </c>
      <c r="Q67" s="85">
        <f t="shared" si="8"/>
        <v>0</v>
      </c>
      <c r="R67" s="105">
        <f>IFERROR(VLOOKUP($B67,[1]DEN6!$G$3:$T$151,2,FALSE),0)</f>
        <v>0</v>
      </c>
      <c r="S67" s="105">
        <f>IFERROR(VLOOKUP($B67,[1]DEN6!$G$3:$T$151,3,FALSE),0)</f>
        <v>0</v>
      </c>
      <c r="T67" s="105">
        <f>IFERROR(VLOOKUP($B67,[1]DEN6!$G$3:$T$151,4,FALSE),0)</f>
        <v>0</v>
      </c>
      <c r="U67" s="105">
        <f>IFERROR(VLOOKUP($B67,[1]DEN6!$G$3:$T$151,5,FALSE),0)</f>
        <v>0</v>
      </c>
      <c r="V67" s="105">
        <f>IFERROR(VLOOKUP($B67,[1]DEN6!$G$3:$T$151,6,FALSE),0)</f>
        <v>0</v>
      </c>
      <c r="W67" s="105">
        <f>IFERROR(VLOOKUP($B67,[1]DEN6!$G$3:$T$151,7,FALSE),0)</f>
        <v>0</v>
      </c>
      <c r="X67" s="105">
        <f>IFERROR(VLOOKUP($B67,[1]DEN6!$G$3:$T$151,8,FALSE),0)</f>
        <v>0</v>
      </c>
      <c r="Y67" s="105">
        <f>IFERROR(VLOOKUP($B67,[1]DEN6!$G$3:$T$151,9,FALSE),0)</f>
        <v>0</v>
      </c>
      <c r="Z67" s="105">
        <f>IFERROR(VLOOKUP($B67,[1]DEN6!$G$3:$T$151,10,FALSE),0)</f>
        <v>0</v>
      </c>
      <c r="AA67" s="105">
        <f>IFERROR(VLOOKUP($B67,[1]DEN6!$G$3:$T$151,11,FALSE),0)</f>
        <v>0</v>
      </c>
      <c r="AB67" s="105">
        <f>IFERROR(VLOOKUP($B67,[1]DEN6!$G$3:$T$151,12,FALSE),0)</f>
        <v>0</v>
      </c>
      <c r="AC67" s="105">
        <f>IFERROR(VLOOKUP($B67,[1]DEN6!$G$3:$T$151,13,FALSE),0)</f>
        <v>0</v>
      </c>
      <c r="AD67" s="85">
        <f t="shared" si="1"/>
        <v>0</v>
      </c>
    </row>
    <row r="68" spans="1:31" x14ac:dyDescent="0.25">
      <c r="A68" s="2" t="s">
        <v>76</v>
      </c>
      <c r="B68" s="2" t="s">
        <v>82</v>
      </c>
      <c r="C68" s="4"/>
      <c r="D68" s="122"/>
      <c r="E68" s="105">
        <f>IFERROR(VLOOKUP($B68,[1]NUM6!$G$3:$T$144,2,FALSE),0)</f>
        <v>2</v>
      </c>
      <c r="F68" s="105">
        <f>IFERROR(VLOOKUP($B68,[1]NUM6!$G$3:$T$144,3,FALSE),0)</f>
        <v>0</v>
      </c>
      <c r="G68" s="105">
        <f>IFERROR(VLOOKUP($B68,[1]NUM6!$G$3:$T$144,4,FALSE),0)</f>
        <v>0</v>
      </c>
      <c r="H68" s="105">
        <f>IFERROR(VLOOKUP($B68,[1]NUM6!$G$3:$T$144,5,FALSE),0)</f>
        <v>0</v>
      </c>
      <c r="I68" s="105">
        <f>IFERROR(VLOOKUP($B68,[1]NUM6!$G$3:$T$144,6,FALSE),0)</f>
        <v>0</v>
      </c>
      <c r="J68" s="105">
        <f>IFERROR(VLOOKUP($B68,[1]NUM6!$G$3:$T$144,7,FALSE),0)</f>
        <v>0</v>
      </c>
      <c r="K68" s="105">
        <f>IFERROR(VLOOKUP($B68,[1]NUM6!$G$3:$T$144,8,FALSE),0)</f>
        <v>0</v>
      </c>
      <c r="L68" s="105">
        <f>IFERROR(VLOOKUP($B68,[1]NUM6!$G$3:$T$144,9,FALSE),0)</f>
        <v>1</v>
      </c>
      <c r="M68" s="105">
        <f>IFERROR(VLOOKUP($B68,[1]NUM6!$G$3:$T$144,10,FALSE),0)</f>
        <v>0</v>
      </c>
      <c r="N68" s="105">
        <f>IFERROR(VLOOKUP($B68,[1]NUM6!$G$3:$T$144,11,FALSE),0)</f>
        <v>2</v>
      </c>
      <c r="O68" s="105">
        <f>IFERROR(VLOOKUP($B68,[1]NUM6!$G$3:$T$144,12,FALSE),0)</f>
        <v>0</v>
      </c>
      <c r="P68" s="105">
        <f>IFERROR(VLOOKUP($B68,[1]NUM6!$G$3:$T$144,13,FALSE),0)</f>
        <v>0</v>
      </c>
      <c r="Q68" s="85">
        <f t="shared" si="8"/>
        <v>5</v>
      </c>
      <c r="R68" s="105">
        <f>IFERROR(VLOOKUP($B68,[1]DEN6!$G$3:$T$151,2,FALSE),0)</f>
        <v>2</v>
      </c>
      <c r="S68" s="105">
        <f>IFERROR(VLOOKUP($B68,[1]DEN6!$G$3:$T$151,3,FALSE),0)</f>
        <v>0</v>
      </c>
      <c r="T68" s="105">
        <f>IFERROR(VLOOKUP($B68,[1]DEN6!$G$3:$T$151,4,FALSE),0)</f>
        <v>0</v>
      </c>
      <c r="U68" s="105">
        <f>IFERROR(VLOOKUP($B68,[1]DEN6!$G$3:$T$151,5,FALSE),0)</f>
        <v>0</v>
      </c>
      <c r="V68" s="105">
        <f>IFERROR(VLOOKUP($B68,[1]DEN6!$G$3:$T$151,6,FALSE),0)</f>
        <v>0</v>
      </c>
      <c r="W68" s="105">
        <f>IFERROR(VLOOKUP($B68,[1]DEN6!$G$3:$T$151,7,FALSE),0)</f>
        <v>0</v>
      </c>
      <c r="X68" s="105">
        <f>IFERROR(VLOOKUP($B68,[1]DEN6!$G$3:$T$151,8,FALSE),0)</f>
        <v>0</v>
      </c>
      <c r="Y68" s="105">
        <f>IFERROR(VLOOKUP($B68,[1]DEN6!$G$3:$T$151,9,FALSE),0)</f>
        <v>1</v>
      </c>
      <c r="Z68" s="105">
        <f>IFERROR(VLOOKUP($B68,[1]DEN6!$G$3:$T$151,10,FALSE),0)</f>
        <v>0</v>
      </c>
      <c r="AA68" s="105">
        <f>IFERROR(VLOOKUP($B68,[1]DEN6!$G$3:$T$151,11,FALSE),0)</f>
        <v>2</v>
      </c>
      <c r="AB68" s="105">
        <f>IFERROR(VLOOKUP($B68,[1]DEN6!$G$3:$T$151,12,FALSE),0)</f>
        <v>0</v>
      </c>
      <c r="AC68" s="105">
        <f>IFERROR(VLOOKUP($B68,[1]DEN6!$G$3:$T$151,13,FALSE),0)</f>
        <v>0</v>
      </c>
      <c r="AD68" s="85">
        <f t="shared" si="1"/>
        <v>5</v>
      </c>
    </row>
    <row r="69" spans="1:31" x14ac:dyDescent="0.25">
      <c r="A69" s="2" t="s">
        <v>76</v>
      </c>
      <c r="B69" s="2" t="s">
        <v>83</v>
      </c>
      <c r="C69" s="4"/>
      <c r="D69" s="122"/>
      <c r="E69" s="105">
        <f>IFERROR(VLOOKUP($B69,[1]NUM6!$G$3:$T$144,2,FALSE),0)</f>
        <v>0</v>
      </c>
      <c r="F69" s="105">
        <f>IFERROR(VLOOKUP($B69,[1]NUM6!$G$3:$T$144,3,FALSE),0)</f>
        <v>0</v>
      </c>
      <c r="G69" s="105">
        <f>IFERROR(VLOOKUP($B69,[1]NUM6!$G$3:$T$144,4,FALSE),0)</f>
        <v>1</v>
      </c>
      <c r="H69" s="105">
        <f>IFERROR(VLOOKUP($B69,[1]NUM6!$G$3:$T$144,5,FALSE),0)</f>
        <v>0</v>
      </c>
      <c r="I69" s="105">
        <f>IFERROR(VLOOKUP($B69,[1]NUM6!$G$3:$T$144,6,FALSE),0)</f>
        <v>0</v>
      </c>
      <c r="J69" s="105">
        <f>IFERROR(VLOOKUP($B69,[1]NUM6!$G$3:$T$144,7,FALSE),0)</f>
        <v>0</v>
      </c>
      <c r="K69" s="105">
        <f>IFERROR(VLOOKUP($B69,[1]NUM6!$G$3:$T$144,8,FALSE),0)</f>
        <v>1</v>
      </c>
      <c r="L69" s="105">
        <f>IFERROR(VLOOKUP($B69,[1]NUM6!$G$3:$T$144,9,FALSE),0)</f>
        <v>0</v>
      </c>
      <c r="M69" s="105">
        <f>IFERROR(VLOOKUP($B69,[1]NUM6!$G$3:$T$144,10,FALSE),0)</f>
        <v>0</v>
      </c>
      <c r="N69" s="105">
        <f>IFERROR(VLOOKUP($B69,[1]NUM6!$G$3:$T$144,11,FALSE),0)</f>
        <v>0</v>
      </c>
      <c r="O69" s="105">
        <f>IFERROR(VLOOKUP($B69,[1]NUM6!$G$3:$T$144,12,FALSE),0)</f>
        <v>0</v>
      </c>
      <c r="P69" s="105">
        <f>IFERROR(VLOOKUP($B69,[1]NUM6!$G$3:$T$144,13,FALSE),0)</f>
        <v>1</v>
      </c>
      <c r="Q69" s="85">
        <f t="shared" si="8"/>
        <v>3</v>
      </c>
      <c r="R69" s="105">
        <f>IFERROR(VLOOKUP($B69,[1]DEN6!$G$3:$T$151,2,FALSE),0)</f>
        <v>0</v>
      </c>
      <c r="S69" s="105">
        <f>IFERROR(VLOOKUP($B69,[1]DEN6!$G$3:$T$151,3,FALSE),0)</f>
        <v>0</v>
      </c>
      <c r="T69" s="105">
        <f>IFERROR(VLOOKUP($B69,[1]DEN6!$G$3:$T$151,4,FALSE),0)</f>
        <v>1</v>
      </c>
      <c r="U69" s="105">
        <f>IFERROR(VLOOKUP($B69,[1]DEN6!$G$3:$T$151,5,FALSE),0)</f>
        <v>0</v>
      </c>
      <c r="V69" s="105">
        <f>IFERROR(VLOOKUP($B69,[1]DEN6!$G$3:$T$151,6,FALSE),0)</f>
        <v>0</v>
      </c>
      <c r="W69" s="105">
        <f>IFERROR(VLOOKUP($B69,[1]DEN6!$G$3:$T$151,7,FALSE),0)</f>
        <v>0</v>
      </c>
      <c r="X69" s="105">
        <f>IFERROR(VLOOKUP($B69,[1]DEN6!$G$3:$T$151,8,FALSE),0)</f>
        <v>1</v>
      </c>
      <c r="Y69" s="105">
        <f>IFERROR(VLOOKUP($B69,[1]DEN6!$G$3:$T$151,9,FALSE),0)</f>
        <v>0</v>
      </c>
      <c r="Z69" s="105">
        <f>IFERROR(VLOOKUP($B69,[1]DEN6!$G$3:$T$151,10,FALSE),0)</f>
        <v>0</v>
      </c>
      <c r="AA69" s="105">
        <f>IFERROR(VLOOKUP($B69,[1]DEN6!$G$3:$T$151,11,FALSE),0)</f>
        <v>0</v>
      </c>
      <c r="AB69" s="105">
        <f>IFERROR(VLOOKUP($B69,[1]DEN6!$G$3:$T$151,12,FALSE),0)</f>
        <v>0</v>
      </c>
      <c r="AC69" s="105">
        <f>IFERROR(VLOOKUP($B69,[1]DEN6!$G$3:$T$151,13,FALSE),0)</f>
        <v>1</v>
      </c>
      <c r="AD69" s="85">
        <f t="shared" si="1"/>
        <v>3</v>
      </c>
    </row>
    <row r="70" spans="1:31" x14ac:dyDescent="0.25">
      <c r="A70" s="2" t="s">
        <v>76</v>
      </c>
      <c r="B70" s="2" t="s">
        <v>84</v>
      </c>
      <c r="C70" s="4"/>
      <c r="D70" s="122"/>
      <c r="E70" s="105">
        <f>IFERROR(VLOOKUP($B70,[1]NUM6!$G$3:$T$144,2,FALSE),0)</f>
        <v>0</v>
      </c>
      <c r="F70" s="105">
        <f>IFERROR(VLOOKUP($B70,[1]NUM6!$G$3:$T$144,3,FALSE),0)</f>
        <v>0</v>
      </c>
      <c r="G70" s="105">
        <f>IFERROR(VLOOKUP($B70,[1]NUM6!$G$3:$T$144,4,FALSE),0)</f>
        <v>0</v>
      </c>
      <c r="H70" s="105">
        <f>IFERROR(VLOOKUP($B70,[1]NUM6!$G$3:$T$144,5,FALSE),0)</f>
        <v>0</v>
      </c>
      <c r="I70" s="105">
        <f>IFERROR(VLOOKUP($B70,[1]NUM6!$G$3:$T$144,6,FALSE),0)</f>
        <v>0</v>
      </c>
      <c r="J70" s="105">
        <f>IFERROR(VLOOKUP($B70,[1]NUM6!$G$3:$T$144,7,FALSE),0)</f>
        <v>0</v>
      </c>
      <c r="K70" s="105">
        <f>IFERROR(VLOOKUP($B70,[1]NUM6!$G$3:$T$144,8,FALSE),0)</f>
        <v>0</v>
      </c>
      <c r="L70" s="105">
        <f>IFERROR(VLOOKUP($B70,[1]NUM6!$G$3:$T$144,9,FALSE),0)</f>
        <v>0</v>
      </c>
      <c r="M70" s="105">
        <f>IFERROR(VLOOKUP($B70,[1]NUM6!$G$3:$T$144,10,FALSE),0)</f>
        <v>0</v>
      </c>
      <c r="N70" s="105">
        <f>IFERROR(VLOOKUP($B70,[1]NUM6!$G$3:$T$144,11,FALSE),0)</f>
        <v>0</v>
      </c>
      <c r="O70" s="105">
        <f>IFERROR(VLOOKUP($B70,[1]NUM6!$G$3:$T$144,12,FALSE),0)</f>
        <v>0</v>
      </c>
      <c r="P70" s="105">
        <f>IFERROR(VLOOKUP($B70,[1]NUM6!$G$3:$T$144,13,FALSE),0)</f>
        <v>0</v>
      </c>
      <c r="Q70" s="85">
        <f t="shared" si="8"/>
        <v>0</v>
      </c>
      <c r="R70" s="105">
        <f>IFERROR(VLOOKUP($B70,[1]DEN6!$G$3:$T$151,2,FALSE),0)</f>
        <v>0</v>
      </c>
      <c r="S70" s="105">
        <f>IFERROR(VLOOKUP($B70,[1]DEN6!$G$3:$T$151,3,FALSE),0)</f>
        <v>0</v>
      </c>
      <c r="T70" s="105">
        <f>IFERROR(VLOOKUP($B70,[1]DEN6!$G$3:$T$151,4,FALSE),0)</f>
        <v>0</v>
      </c>
      <c r="U70" s="105">
        <f>IFERROR(VLOOKUP($B70,[1]DEN6!$G$3:$T$151,5,FALSE),0)</f>
        <v>0</v>
      </c>
      <c r="V70" s="105">
        <f>IFERROR(VLOOKUP($B70,[1]DEN6!$G$3:$T$151,6,FALSE),0)</f>
        <v>0</v>
      </c>
      <c r="W70" s="105">
        <f>IFERROR(VLOOKUP($B70,[1]DEN6!$G$3:$T$151,7,FALSE),0)</f>
        <v>0</v>
      </c>
      <c r="X70" s="105">
        <f>IFERROR(VLOOKUP($B70,[1]DEN6!$G$3:$T$151,8,FALSE),0)</f>
        <v>0</v>
      </c>
      <c r="Y70" s="105">
        <f>IFERROR(VLOOKUP($B70,[1]DEN6!$G$3:$T$151,9,FALSE),0)</f>
        <v>0</v>
      </c>
      <c r="Z70" s="105">
        <f>IFERROR(VLOOKUP($B70,[1]DEN6!$G$3:$T$151,10,FALSE),0)</f>
        <v>0</v>
      </c>
      <c r="AA70" s="105">
        <f>IFERROR(VLOOKUP($B70,[1]DEN6!$G$3:$T$151,11,FALSE),0)</f>
        <v>0</v>
      </c>
      <c r="AB70" s="105">
        <f>IFERROR(VLOOKUP($B70,[1]DEN6!$G$3:$T$151,12,FALSE),0)</f>
        <v>0</v>
      </c>
      <c r="AC70" s="105">
        <f>IFERROR(VLOOKUP($B70,[1]DEN6!$G$3:$T$151,13,FALSE),0)</f>
        <v>0</v>
      </c>
      <c r="AD70" s="85">
        <f t="shared" si="1"/>
        <v>0</v>
      </c>
    </row>
    <row r="71" spans="1:31" x14ac:dyDescent="0.25">
      <c r="A71" s="2" t="s">
        <v>76</v>
      </c>
      <c r="B71" s="2" t="s">
        <v>85</v>
      </c>
      <c r="C71" s="4"/>
      <c r="D71" s="122"/>
      <c r="E71" s="105">
        <f>IFERROR(VLOOKUP($B71,[1]NUM6!$G$3:$T$144,2,FALSE),0)</f>
        <v>0</v>
      </c>
      <c r="F71" s="105">
        <f>IFERROR(VLOOKUP($B71,[1]NUM6!$G$3:$T$144,3,FALSE),0)</f>
        <v>0</v>
      </c>
      <c r="G71" s="105">
        <f>IFERROR(VLOOKUP($B71,[1]NUM6!$G$3:$T$144,4,FALSE),0)</f>
        <v>0</v>
      </c>
      <c r="H71" s="105">
        <f>IFERROR(VLOOKUP($B71,[1]NUM6!$G$3:$T$144,5,FALSE),0)</f>
        <v>0</v>
      </c>
      <c r="I71" s="105">
        <f>IFERROR(VLOOKUP($B71,[1]NUM6!$G$3:$T$144,6,FALSE),0)</f>
        <v>0</v>
      </c>
      <c r="J71" s="105">
        <f>IFERROR(VLOOKUP($B71,[1]NUM6!$G$3:$T$144,7,FALSE),0)</f>
        <v>0</v>
      </c>
      <c r="K71" s="105">
        <f>IFERROR(VLOOKUP($B71,[1]NUM6!$G$3:$T$144,8,FALSE),0)</f>
        <v>0</v>
      </c>
      <c r="L71" s="105">
        <f>IFERROR(VLOOKUP($B71,[1]NUM6!$G$3:$T$144,9,FALSE),0)</f>
        <v>0</v>
      </c>
      <c r="M71" s="105">
        <f>IFERROR(VLOOKUP($B71,[1]NUM6!$G$3:$T$144,10,FALSE),0)</f>
        <v>0</v>
      </c>
      <c r="N71" s="105">
        <f>IFERROR(VLOOKUP($B71,[1]NUM6!$G$3:$T$144,11,FALSE),0)</f>
        <v>0</v>
      </c>
      <c r="O71" s="105">
        <f>IFERROR(VLOOKUP($B71,[1]NUM6!$G$3:$T$144,12,FALSE),0)</f>
        <v>0</v>
      </c>
      <c r="P71" s="105">
        <f>IFERROR(VLOOKUP($B71,[1]NUM6!$G$3:$T$144,13,FALSE),0)</f>
        <v>0</v>
      </c>
      <c r="Q71" s="85">
        <f t="shared" si="8"/>
        <v>0</v>
      </c>
      <c r="R71" s="105">
        <f>IFERROR(VLOOKUP($B71,[1]DEN6!$G$3:$T$151,2,FALSE),0)</f>
        <v>0</v>
      </c>
      <c r="S71" s="105">
        <f>IFERROR(VLOOKUP($B71,[1]DEN6!$G$3:$T$151,3,FALSE),0)</f>
        <v>0</v>
      </c>
      <c r="T71" s="105">
        <f>IFERROR(VLOOKUP($B71,[1]DEN6!$G$3:$T$151,4,FALSE),0)</f>
        <v>0</v>
      </c>
      <c r="U71" s="105">
        <f>IFERROR(VLOOKUP($B71,[1]DEN6!$G$3:$T$151,5,FALSE),0)</f>
        <v>0</v>
      </c>
      <c r="V71" s="105">
        <f>IFERROR(VLOOKUP($B71,[1]DEN6!$G$3:$T$151,6,FALSE),0)</f>
        <v>0</v>
      </c>
      <c r="W71" s="105">
        <f>IFERROR(VLOOKUP($B71,[1]DEN6!$G$3:$T$151,7,FALSE),0)</f>
        <v>0</v>
      </c>
      <c r="X71" s="105">
        <f>IFERROR(VLOOKUP($B71,[1]DEN6!$G$3:$T$151,8,FALSE),0)</f>
        <v>0</v>
      </c>
      <c r="Y71" s="105">
        <f>IFERROR(VLOOKUP($B71,[1]DEN6!$G$3:$T$151,9,FALSE),0)</f>
        <v>0</v>
      </c>
      <c r="Z71" s="105">
        <f>IFERROR(VLOOKUP($B71,[1]DEN6!$G$3:$T$151,10,FALSE),0)</f>
        <v>0</v>
      </c>
      <c r="AA71" s="105">
        <f>IFERROR(VLOOKUP($B71,[1]DEN6!$G$3:$T$151,11,FALSE),0)</f>
        <v>0</v>
      </c>
      <c r="AB71" s="105">
        <f>IFERROR(VLOOKUP($B71,[1]DEN6!$G$3:$T$151,12,FALSE),0)</f>
        <v>0</v>
      </c>
      <c r="AC71" s="105">
        <f>IFERROR(VLOOKUP($B71,[1]DEN6!$G$3:$T$151,13,FALSE),0)</f>
        <v>0</v>
      </c>
      <c r="AD71" s="85">
        <f t="shared" si="1"/>
        <v>0</v>
      </c>
    </row>
    <row r="72" spans="1:31" x14ac:dyDescent="0.25">
      <c r="A72" s="2" t="s">
        <v>76</v>
      </c>
      <c r="B72" s="2" t="s">
        <v>86</v>
      </c>
      <c r="C72" s="4"/>
      <c r="D72" s="122"/>
      <c r="E72" s="105">
        <f>IFERROR(VLOOKUP($B72,[1]NUM6!$G$3:$T$144,2,FALSE),0)</f>
        <v>0</v>
      </c>
      <c r="F72" s="105">
        <f>IFERROR(VLOOKUP($B72,[1]NUM6!$G$3:$T$144,3,FALSE),0)</f>
        <v>0</v>
      </c>
      <c r="G72" s="105">
        <f>IFERROR(VLOOKUP($B72,[1]NUM6!$G$3:$T$144,4,FALSE),0)</f>
        <v>0</v>
      </c>
      <c r="H72" s="105">
        <f>IFERROR(VLOOKUP($B72,[1]NUM6!$G$3:$T$144,5,FALSE),0)</f>
        <v>0</v>
      </c>
      <c r="I72" s="105">
        <f>IFERROR(VLOOKUP($B72,[1]NUM6!$G$3:$T$144,6,FALSE),0)</f>
        <v>0</v>
      </c>
      <c r="J72" s="105">
        <f>IFERROR(VLOOKUP($B72,[1]NUM6!$G$3:$T$144,7,FALSE),0)</f>
        <v>0</v>
      </c>
      <c r="K72" s="105">
        <f>IFERROR(VLOOKUP($B72,[1]NUM6!$G$3:$T$144,8,FALSE),0)</f>
        <v>0</v>
      </c>
      <c r="L72" s="105">
        <f>IFERROR(VLOOKUP($B72,[1]NUM6!$G$3:$T$144,9,FALSE),0)</f>
        <v>0</v>
      </c>
      <c r="M72" s="105">
        <f>IFERROR(VLOOKUP($B72,[1]NUM6!$G$3:$T$144,10,FALSE),0)</f>
        <v>0</v>
      </c>
      <c r="N72" s="105">
        <f>IFERROR(VLOOKUP($B72,[1]NUM6!$G$3:$T$144,11,FALSE),0)</f>
        <v>0</v>
      </c>
      <c r="O72" s="105">
        <f>IFERROR(VLOOKUP($B72,[1]NUM6!$G$3:$T$144,12,FALSE),0)</f>
        <v>0</v>
      </c>
      <c r="P72" s="105">
        <f>IFERROR(VLOOKUP($B72,[1]NUM6!$G$3:$T$144,13,FALSE),0)</f>
        <v>0</v>
      </c>
      <c r="Q72" s="85">
        <f t="shared" si="8"/>
        <v>0</v>
      </c>
      <c r="R72" s="105">
        <f>IFERROR(VLOOKUP($B72,[1]DEN6!$G$3:$T$151,2,FALSE),0)</f>
        <v>0</v>
      </c>
      <c r="S72" s="105">
        <f>IFERROR(VLOOKUP($B72,[1]DEN6!$G$3:$T$151,3,FALSE),0)</f>
        <v>0</v>
      </c>
      <c r="T72" s="105">
        <f>IFERROR(VLOOKUP($B72,[1]DEN6!$G$3:$T$151,4,FALSE),0)</f>
        <v>0</v>
      </c>
      <c r="U72" s="105">
        <f>IFERROR(VLOOKUP($B72,[1]DEN6!$G$3:$T$151,5,FALSE),0)</f>
        <v>0</v>
      </c>
      <c r="V72" s="105">
        <f>IFERROR(VLOOKUP($B72,[1]DEN6!$G$3:$T$151,6,FALSE),0)</f>
        <v>0</v>
      </c>
      <c r="W72" s="105">
        <f>IFERROR(VLOOKUP($B72,[1]DEN6!$G$3:$T$151,7,FALSE),0)</f>
        <v>0</v>
      </c>
      <c r="X72" s="105">
        <f>IFERROR(VLOOKUP($B72,[1]DEN6!$G$3:$T$151,8,FALSE),0)</f>
        <v>0</v>
      </c>
      <c r="Y72" s="105">
        <f>IFERROR(VLOOKUP($B72,[1]DEN6!$G$3:$T$151,9,FALSE),0)</f>
        <v>0</v>
      </c>
      <c r="Z72" s="105">
        <f>IFERROR(VLOOKUP($B72,[1]DEN6!$G$3:$T$151,10,FALSE),0)</f>
        <v>0</v>
      </c>
      <c r="AA72" s="105">
        <f>IFERROR(VLOOKUP($B72,[1]DEN6!$G$3:$T$151,11,FALSE),0)</f>
        <v>0</v>
      </c>
      <c r="AB72" s="105">
        <f>IFERROR(VLOOKUP($B72,[1]DEN6!$G$3:$T$151,12,FALSE),0)</f>
        <v>0</v>
      </c>
      <c r="AC72" s="105">
        <f>IFERROR(VLOOKUP($B72,[1]DEN6!$G$3:$T$151,13,FALSE),0)</f>
        <v>0</v>
      </c>
      <c r="AD72" s="85">
        <f t="shared" si="1"/>
        <v>0</v>
      </c>
    </row>
    <row r="73" spans="1:31" x14ac:dyDescent="0.25">
      <c r="A73" s="2" t="s">
        <v>76</v>
      </c>
      <c r="B73" s="2" t="s">
        <v>87</v>
      </c>
      <c r="C73" s="4"/>
      <c r="D73" s="122"/>
      <c r="E73" s="105">
        <f>IFERROR(VLOOKUP($B73,[1]NUM6!$G$3:$T$144,2,FALSE),0)</f>
        <v>1</v>
      </c>
      <c r="F73" s="105">
        <f>IFERROR(VLOOKUP($B73,[1]NUM6!$G$3:$T$144,3,FALSE),0)</f>
        <v>0</v>
      </c>
      <c r="G73" s="105">
        <f>IFERROR(VLOOKUP($B73,[1]NUM6!$G$3:$T$144,4,FALSE),0)</f>
        <v>2</v>
      </c>
      <c r="H73" s="105">
        <f>IFERROR(VLOOKUP($B73,[1]NUM6!$G$3:$T$144,5,FALSE),0)</f>
        <v>1</v>
      </c>
      <c r="I73" s="105">
        <f>IFERROR(VLOOKUP($B73,[1]NUM6!$G$3:$T$144,6,FALSE),0)</f>
        <v>2</v>
      </c>
      <c r="J73" s="105">
        <f>IFERROR(VLOOKUP($B73,[1]NUM6!$G$3:$T$144,7,FALSE),0)</f>
        <v>1</v>
      </c>
      <c r="K73" s="105">
        <f>IFERROR(VLOOKUP($B73,[1]NUM6!$G$3:$T$144,8,FALSE),0)</f>
        <v>4</v>
      </c>
      <c r="L73" s="105">
        <f>IFERROR(VLOOKUP($B73,[1]NUM6!$G$3:$T$144,9,FALSE),0)</f>
        <v>0</v>
      </c>
      <c r="M73" s="105">
        <f>IFERROR(VLOOKUP($B73,[1]NUM6!$G$3:$T$144,10,FALSE),0)</f>
        <v>0</v>
      </c>
      <c r="N73" s="105">
        <f>IFERROR(VLOOKUP($B73,[1]NUM6!$G$3:$T$144,11,FALSE),0)</f>
        <v>0</v>
      </c>
      <c r="O73" s="105">
        <f>IFERROR(VLOOKUP($B73,[1]NUM6!$G$3:$T$144,12,FALSE),0)</f>
        <v>1</v>
      </c>
      <c r="P73" s="105">
        <f>IFERROR(VLOOKUP($B73,[1]NUM6!$G$3:$T$144,13,FALSE),0)</f>
        <v>2</v>
      </c>
      <c r="Q73" s="85">
        <f t="shared" si="8"/>
        <v>14</v>
      </c>
      <c r="R73" s="105">
        <f>IFERROR(VLOOKUP($B73,[1]DEN6!$G$3:$T$151,2,FALSE),0)</f>
        <v>3</v>
      </c>
      <c r="S73" s="105">
        <f>IFERROR(VLOOKUP($B73,[1]DEN6!$G$3:$T$151,3,FALSE),0)</f>
        <v>0</v>
      </c>
      <c r="T73" s="105">
        <f>IFERROR(VLOOKUP($B73,[1]DEN6!$G$3:$T$151,4,FALSE),0)</f>
        <v>2</v>
      </c>
      <c r="U73" s="105">
        <f>IFERROR(VLOOKUP($B73,[1]DEN6!$G$3:$T$151,5,FALSE),0)</f>
        <v>1</v>
      </c>
      <c r="V73" s="105">
        <f>IFERROR(VLOOKUP($B73,[1]DEN6!$G$3:$T$151,6,FALSE),0)</f>
        <v>3</v>
      </c>
      <c r="W73" s="105">
        <f>IFERROR(VLOOKUP($B73,[1]DEN6!$G$3:$T$151,7,FALSE),0)</f>
        <v>1</v>
      </c>
      <c r="X73" s="105">
        <f>IFERROR(VLOOKUP($B73,[1]DEN6!$G$3:$T$151,8,FALSE),0)</f>
        <v>5</v>
      </c>
      <c r="Y73" s="105">
        <f>IFERROR(VLOOKUP($B73,[1]DEN6!$G$3:$T$151,9,FALSE),0)</f>
        <v>0</v>
      </c>
      <c r="Z73" s="105">
        <f>IFERROR(VLOOKUP($B73,[1]DEN6!$G$3:$T$151,10,FALSE),0)</f>
        <v>0</v>
      </c>
      <c r="AA73" s="105">
        <f>IFERROR(VLOOKUP($B73,[1]DEN6!$G$3:$T$151,11,FALSE),0)</f>
        <v>0</v>
      </c>
      <c r="AB73" s="105">
        <f>IFERROR(VLOOKUP($B73,[1]DEN6!$G$3:$T$151,12,FALSE),0)</f>
        <v>1</v>
      </c>
      <c r="AC73" s="105">
        <f>IFERROR(VLOOKUP($B73,[1]DEN6!$G$3:$T$151,13,FALSE),0)</f>
        <v>2</v>
      </c>
      <c r="AD73" s="85">
        <f t="shared" si="1"/>
        <v>18</v>
      </c>
    </row>
    <row r="74" spans="1:31" x14ac:dyDescent="0.25">
      <c r="A74" s="2" t="s">
        <v>76</v>
      </c>
      <c r="B74" s="2" t="s">
        <v>88</v>
      </c>
      <c r="C74" s="4"/>
      <c r="D74" s="122"/>
      <c r="E74" s="105">
        <f>IFERROR(VLOOKUP($B74,[1]NUM6!$G$3:$T$144,2,FALSE),0)</f>
        <v>2</v>
      </c>
      <c r="F74" s="105">
        <f>IFERROR(VLOOKUP($B74,[1]NUM6!$G$3:$T$144,3,FALSE),0)</f>
        <v>0</v>
      </c>
      <c r="G74" s="105">
        <f>IFERROR(VLOOKUP($B74,[1]NUM6!$G$3:$T$144,4,FALSE),0)</f>
        <v>0</v>
      </c>
      <c r="H74" s="105">
        <f>IFERROR(VLOOKUP($B74,[1]NUM6!$G$3:$T$144,5,FALSE),0)</f>
        <v>0</v>
      </c>
      <c r="I74" s="105">
        <f>IFERROR(VLOOKUP($B74,[1]NUM6!$G$3:$T$144,6,FALSE),0)</f>
        <v>0</v>
      </c>
      <c r="J74" s="105">
        <f>IFERROR(VLOOKUP($B74,[1]NUM6!$G$3:$T$144,7,FALSE),0)</f>
        <v>0</v>
      </c>
      <c r="K74" s="105">
        <f>IFERROR(VLOOKUP($B74,[1]NUM6!$G$3:$T$144,8,FALSE),0)</f>
        <v>0</v>
      </c>
      <c r="L74" s="105">
        <f>IFERROR(VLOOKUP($B74,[1]NUM6!$G$3:$T$144,9,FALSE),0)</f>
        <v>0</v>
      </c>
      <c r="M74" s="105">
        <f>IFERROR(VLOOKUP($B74,[1]NUM6!$G$3:$T$144,10,FALSE),0)</f>
        <v>0</v>
      </c>
      <c r="N74" s="105">
        <f>IFERROR(VLOOKUP($B74,[1]NUM6!$G$3:$T$144,11,FALSE),0)</f>
        <v>0</v>
      </c>
      <c r="O74" s="105">
        <f>IFERROR(VLOOKUP($B74,[1]NUM6!$G$3:$T$144,12,FALSE),0)</f>
        <v>1</v>
      </c>
      <c r="P74" s="105">
        <f>IFERROR(VLOOKUP($B74,[1]NUM6!$G$3:$T$144,13,FALSE),0)</f>
        <v>0</v>
      </c>
      <c r="Q74" s="85">
        <f t="shared" si="8"/>
        <v>3</v>
      </c>
      <c r="R74" s="105">
        <f>IFERROR(VLOOKUP($B74,[1]DEN6!$G$3:$T$151,2,FALSE),0)</f>
        <v>2</v>
      </c>
      <c r="S74" s="105">
        <f>IFERROR(VLOOKUP($B74,[1]DEN6!$G$3:$T$151,3,FALSE),0)</f>
        <v>0</v>
      </c>
      <c r="T74" s="105">
        <f>IFERROR(VLOOKUP($B74,[1]DEN6!$G$3:$T$151,4,FALSE),0)</f>
        <v>0</v>
      </c>
      <c r="U74" s="105">
        <f>IFERROR(VLOOKUP($B74,[1]DEN6!$G$3:$T$151,5,FALSE),0)</f>
        <v>0</v>
      </c>
      <c r="V74" s="105">
        <f>IFERROR(VLOOKUP($B74,[1]DEN6!$G$3:$T$151,6,FALSE),0)</f>
        <v>0</v>
      </c>
      <c r="W74" s="105">
        <f>IFERROR(VLOOKUP($B74,[1]DEN6!$G$3:$T$151,7,FALSE),0)</f>
        <v>0</v>
      </c>
      <c r="X74" s="105">
        <f>IFERROR(VLOOKUP($B74,[1]DEN6!$G$3:$T$151,8,FALSE),0)</f>
        <v>0</v>
      </c>
      <c r="Y74" s="105">
        <f>IFERROR(VLOOKUP($B74,[1]DEN6!$G$3:$T$151,9,FALSE),0)</f>
        <v>0</v>
      </c>
      <c r="Z74" s="105">
        <f>IFERROR(VLOOKUP($B74,[1]DEN6!$G$3:$T$151,10,FALSE),0)</f>
        <v>0</v>
      </c>
      <c r="AA74" s="105">
        <f>IFERROR(VLOOKUP($B74,[1]DEN6!$G$3:$T$151,11,FALSE),0)</f>
        <v>0</v>
      </c>
      <c r="AB74" s="105">
        <f>IFERROR(VLOOKUP($B74,[1]DEN6!$G$3:$T$151,12,FALSE),0)</f>
        <v>1</v>
      </c>
      <c r="AC74" s="105">
        <f>IFERROR(VLOOKUP($B74,[1]DEN6!$G$3:$T$151,13,FALSE),0)</f>
        <v>0</v>
      </c>
      <c r="AD74" s="85">
        <f t="shared" si="1"/>
        <v>3</v>
      </c>
    </row>
    <row r="75" spans="1:31" x14ac:dyDescent="0.25">
      <c r="A75" s="2" t="s">
        <v>76</v>
      </c>
      <c r="B75" s="2" t="s">
        <v>89</v>
      </c>
      <c r="C75" s="4"/>
      <c r="D75" s="122"/>
      <c r="E75" s="105">
        <f>IFERROR(VLOOKUP($B75,[1]NUM6!$G$3:$T$144,2,FALSE),0)</f>
        <v>0</v>
      </c>
      <c r="F75" s="105">
        <f>IFERROR(VLOOKUP($B75,[1]NUM6!$G$3:$T$144,3,FALSE),0)</f>
        <v>0</v>
      </c>
      <c r="G75" s="105">
        <f>IFERROR(VLOOKUP($B75,[1]NUM6!$G$3:$T$144,4,FALSE),0)</f>
        <v>1</v>
      </c>
      <c r="H75" s="105">
        <f>IFERROR(VLOOKUP($B75,[1]NUM6!$G$3:$T$144,5,FALSE),0)</f>
        <v>0</v>
      </c>
      <c r="I75" s="105">
        <f>IFERROR(VLOOKUP($B75,[1]NUM6!$G$3:$T$144,6,FALSE),0)</f>
        <v>0</v>
      </c>
      <c r="J75" s="105">
        <f>IFERROR(VLOOKUP($B75,[1]NUM6!$G$3:$T$144,7,FALSE),0)</f>
        <v>0</v>
      </c>
      <c r="K75" s="105">
        <f>IFERROR(VLOOKUP($B75,[1]NUM6!$G$3:$T$144,8,FALSE),0)</f>
        <v>1</v>
      </c>
      <c r="L75" s="105">
        <f>IFERROR(VLOOKUP($B75,[1]NUM6!$G$3:$T$144,9,FALSE),0)</f>
        <v>0</v>
      </c>
      <c r="M75" s="105">
        <f>IFERROR(VLOOKUP($B75,[1]NUM6!$G$3:$T$144,10,FALSE),0)</f>
        <v>0</v>
      </c>
      <c r="N75" s="105">
        <f>IFERROR(VLOOKUP($B75,[1]NUM6!$G$3:$T$144,11,FALSE),0)</f>
        <v>0</v>
      </c>
      <c r="O75" s="105">
        <f>IFERROR(VLOOKUP($B75,[1]NUM6!$G$3:$T$144,12,FALSE),0)</f>
        <v>0</v>
      </c>
      <c r="P75" s="105">
        <f>IFERROR(VLOOKUP($B75,[1]NUM6!$G$3:$T$144,13,FALSE),0)</f>
        <v>0</v>
      </c>
      <c r="Q75" s="85">
        <f t="shared" si="8"/>
        <v>2</v>
      </c>
      <c r="R75" s="105">
        <f>IFERROR(VLOOKUP($B75,[1]DEN6!$G$3:$T$151,2,FALSE),0)</f>
        <v>0</v>
      </c>
      <c r="S75" s="105">
        <f>IFERROR(VLOOKUP($B75,[1]DEN6!$G$3:$T$151,3,FALSE),0)</f>
        <v>0</v>
      </c>
      <c r="T75" s="105">
        <f>IFERROR(VLOOKUP($B75,[1]DEN6!$G$3:$T$151,4,FALSE),0)</f>
        <v>1</v>
      </c>
      <c r="U75" s="105">
        <f>IFERROR(VLOOKUP($B75,[1]DEN6!$G$3:$T$151,5,FALSE),0)</f>
        <v>0</v>
      </c>
      <c r="V75" s="105">
        <f>IFERROR(VLOOKUP($B75,[1]DEN6!$G$3:$T$151,6,FALSE),0)</f>
        <v>0</v>
      </c>
      <c r="W75" s="105">
        <f>IFERROR(VLOOKUP($B75,[1]DEN6!$G$3:$T$151,7,FALSE),0)</f>
        <v>0</v>
      </c>
      <c r="X75" s="105">
        <f>IFERROR(VLOOKUP($B75,[1]DEN6!$G$3:$T$151,8,FALSE),0)</f>
        <v>1</v>
      </c>
      <c r="Y75" s="105">
        <f>IFERROR(VLOOKUP($B75,[1]DEN6!$G$3:$T$151,9,FALSE),0)</f>
        <v>0</v>
      </c>
      <c r="Z75" s="105">
        <f>IFERROR(VLOOKUP($B75,[1]DEN6!$G$3:$T$151,10,FALSE),0)</f>
        <v>0</v>
      </c>
      <c r="AA75" s="105">
        <f>IFERROR(VLOOKUP($B75,[1]DEN6!$G$3:$T$151,11,FALSE),0)</f>
        <v>0</v>
      </c>
      <c r="AB75" s="105">
        <f>IFERROR(VLOOKUP($B75,[1]DEN6!$G$3:$T$151,12,FALSE),0)</f>
        <v>0</v>
      </c>
      <c r="AC75" s="105">
        <f>IFERROR(VLOOKUP($B75,[1]DEN6!$G$3:$T$151,13,FALSE),0)</f>
        <v>0</v>
      </c>
      <c r="AD75" s="85">
        <f t="shared" si="1"/>
        <v>2</v>
      </c>
    </row>
    <row r="76" spans="1:31" x14ac:dyDescent="0.25">
      <c r="A76" s="2" t="s">
        <v>76</v>
      </c>
      <c r="B76" s="2" t="s">
        <v>90</v>
      </c>
      <c r="C76" s="4"/>
      <c r="D76" s="122"/>
      <c r="E76" s="105">
        <f>IFERROR(VLOOKUP($B76,[1]NUM6!$G$3:$T$144,2,FALSE),0)</f>
        <v>1</v>
      </c>
      <c r="F76" s="105">
        <f>IFERROR(VLOOKUP($B76,[1]NUM6!$G$3:$T$144,3,FALSE),0)</f>
        <v>4</v>
      </c>
      <c r="G76" s="105">
        <f>IFERROR(VLOOKUP($B76,[1]NUM6!$G$3:$T$144,4,FALSE),0)</f>
        <v>10</v>
      </c>
      <c r="H76" s="105">
        <f>IFERROR(VLOOKUP($B76,[1]NUM6!$G$3:$T$144,5,FALSE),0)</f>
        <v>4</v>
      </c>
      <c r="I76" s="105">
        <f>IFERROR(VLOOKUP($B76,[1]NUM6!$G$3:$T$144,6,FALSE),0)</f>
        <v>12</v>
      </c>
      <c r="J76" s="105">
        <f>IFERROR(VLOOKUP($B76,[1]NUM6!$G$3:$T$144,7,FALSE),0)</f>
        <v>3</v>
      </c>
      <c r="K76" s="105">
        <f>IFERROR(VLOOKUP($B76,[1]NUM6!$G$3:$T$144,8,FALSE),0)</f>
        <v>6</v>
      </c>
      <c r="L76" s="105">
        <f>IFERROR(VLOOKUP($B76,[1]NUM6!$G$3:$T$144,9,FALSE),0)</f>
        <v>15</v>
      </c>
      <c r="M76" s="105">
        <f>IFERROR(VLOOKUP($B76,[1]NUM6!$G$3:$T$144,10,FALSE),0)</f>
        <v>3</v>
      </c>
      <c r="N76" s="105">
        <f>IFERROR(VLOOKUP($B76,[1]NUM6!$G$3:$T$144,11,FALSE),0)</f>
        <v>9</v>
      </c>
      <c r="O76" s="105">
        <f>IFERROR(VLOOKUP($B76,[1]NUM6!$G$3:$T$144,12,FALSE),0)</f>
        <v>12</v>
      </c>
      <c r="P76" s="105">
        <f>IFERROR(VLOOKUP($B76,[1]NUM6!$G$3:$T$144,13,FALSE),0)</f>
        <v>4</v>
      </c>
      <c r="Q76" s="85">
        <f t="shared" si="8"/>
        <v>83</v>
      </c>
      <c r="R76" s="105">
        <f>IFERROR(VLOOKUP($B76,[1]DEN6!$G$3:$T$151,2,FALSE),0)</f>
        <v>15</v>
      </c>
      <c r="S76" s="105">
        <f>IFERROR(VLOOKUP($B76,[1]DEN6!$G$3:$T$151,3,FALSE),0)</f>
        <v>11</v>
      </c>
      <c r="T76" s="105">
        <f>IFERROR(VLOOKUP($B76,[1]DEN6!$G$3:$T$151,4,FALSE),0)</f>
        <v>15</v>
      </c>
      <c r="U76" s="105">
        <f>IFERROR(VLOOKUP($B76,[1]DEN6!$G$3:$T$151,5,FALSE),0)</f>
        <v>6</v>
      </c>
      <c r="V76" s="105">
        <f>IFERROR(VLOOKUP($B76,[1]DEN6!$G$3:$T$151,6,FALSE),0)</f>
        <v>18</v>
      </c>
      <c r="W76" s="105">
        <f>IFERROR(VLOOKUP($B76,[1]DEN6!$G$3:$T$151,7,FALSE),0)</f>
        <v>3</v>
      </c>
      <c r="X76" s="105">
        <f>IFERROR(VLOOKUP($B76,[1]DEN6!$G$3:$T$151,8,FALSE),0)</f>
        <v>9</v>
      </c>
      <c r="Y76" s="105">
        <f>IFERROR(VLOOKUP($B76,[1]DEN6!$G$3:$T$151,9,FALSE),0)</f>
        <v>20</v>
      </c>
      <c r="Z76" s="105">
        <f>IFERROR(VLOOKUP($B76,[1]DEN6!$G$3:$T$151,10,FALSE),0)</f>
        <v>5</v>
      </c>
      <c r="AA76" s="105">
        <f>IFERROR(VLOOKUP($B76,[1]DEN6!$G$3:$T$151,11,FALSE),0)</f>
        <v>14</v>
      </c>
      <c r="AB76" s="105">
        <f>IFERROR(VLOOKUP($B76,[1]DEN6!$G$3:$T$151,12,FALSE),0)</f>
        <v>15</v>
      </c>
      <c r="AC76" s="105">
        <f>IFERROR(VLOOKUP($B76,[1]DEN6!$G$3:$T$151,13,FALSE),0)</f>
        <v>5</v>
      </c>
      <c r="AD76" s="85">
        <f t="shared" si="1"/>
        <v>136</v>
      </c>
    </row>
    <row r="77" spans="1:31" x14ac:dyDescent="0.25">
      <c r="A77" s="137" t="s">
        <v>233</v>
      </c>
      <c r="B77" s="138"/>
      <c r="C77" s="57">
        <f>D77/'Metas Muni'!O10</f>
        <v>0.97974822112753157</v>
      </c>
      <c r="D77" s="58">
        <f>Q77/AD77</f>
        <v>0.68582375478927204</v>
      </c>
      <c r="E77" s="60">
        <f>SUM(E63:E76)</f>
        <v>10</v>
      </c>
      <c r="F77" s="60">
        <f t="shared" ref="F77:P77" si="10">SUM(F63:F76)</f>
        <v>8</v>
      </c>
      <c r="G77" s="60">
        <f t="shared" si="10"/>
        <v>25</v>
      </c>
      <c r="H77" s="60">
        <f t="shared" si="10"/>
        <v>9</v>
      </c>
      <c r="I77" s="60">
        <f t="shared" si="10"/>
        <v>18</v>
      </c>
      <c r="J77" s="60">
        <f t="shared" si="10"/>
        <v>9</v>
      </c>
      <c r="K77" s="60">
        <f t="shared" si="10"/>
        <v>18</v>
      </c>
      <c r="L77" s="60">
        <f t="shared" si="10"/>
        <v>23</v>
      </c>
      <c r="M77" s="60">
        <f t="shared" si="10"/>
        <v>8</v>
      </c>
      <c r="N77" s="60">
        <f t="shared" si="10"/>
        <v>16</v>
      </c>
      <c r="O77" s="60">
        <f t="shared" si="10"/>
        <v>25</v>
      </c>
      <c r="P77" s="60">
        <f t="shared" si="10"/>
        <v>10</v>
      </c>
      <c r="Q77" s="60">
        <f>SUM(Q63:Q76)</f>
        <v>179</v>
      </c>
      <c r="R77" s="60">
        <f>SUM(R63:R76)</f>
        <v>28</v>
      </c>
      <c r="S77" s="60">
        <f t="shared" ref="S77:AC77" si="11">SUM(S63:S76)</f>
        <v>17</v>
      </c>
      <c r="T77" s="60">
        <f t="shared" si="11"/>
        <v>32</v>
      </c>
      <c r="U77" s="60">
        <f t="shared" si="11"/>
        <v>13</v>
      </c>
      <c r="V77" s="60">
        <f t="shared" si="11"/>
        <v>28</v>
      </c>
      <c r="W77" s="60">
        <f t="shared" si="11"/>
        <v>11</v>
      </c>
      <c r="X77" s="60">
        <f t="shared" si="11"/>
        <v>24</v>
      </c>
      <c r="Y77" s="60">
        <f t="shared" si="11"/>
        <v>31</v>
      </c>
      <c r="Z77" s="60">
        <f t="shared" si="11"/>
        <v>12</v>
      </c>
      <c r="AA77" s="60">
        <f t="shared" si="11"/>
        <v>23</v>
      </c>
      <c r="AB77" s="60">
        <f t="shared" si="11"/>
        <v>29</v>
      </c>
      <c r="AC77" s="60">
        <f t="shared" si="11"/>
        <v>13</v>
      </c>
      <c r="AD77" s="60">
        <f>SUM(AD63:AD76)</f>
        <v>261</v>
      </c>
      <c r="AE77" s="13"/>
    </row>
    <row r="78" spans="1:31" x14ac:dyDescent="0.25">
      <c r="A78" s="2" t="s">
        <v>92</v>
      </c>
      <c r="B78" s="2" t="s">
        <v>93</v>
      </c>
      <c r="C78" s="4"/>
      <c r="D78" s="122"/>
      <c r="E78" s="105">
        <f>IFERROR(VLOOKUP($B78,[1]NUM6!$G$3:$T$144,2,FALSE),0)</f>
        <v>6</v>
      </c>
      <c r="F78" s="105">
        <f>IFERROR(VLOOKUP($B78,[1]NUM6!$G$3:$T$144,3,FALSE),0)</f>
        <v>0</v>
      </c>
      <c r="G78" s="105">
        <f>IFERROR(VLOOKUP($B78,[1]NUM6!$G$3:$T$144,4,FALSE),0)</f>
        <v>0</v>
      </c>
      <c r="H78" s="105">
        <f>IFERROR(VLOOKUP($B78,[1]NUM6!$G$3:$T$144,5,FALSE),0)</f>
        <v>4</v>
      </c>
      <c r="I78" s="105">
        <f>IFERROR(VLOOKUP($B78,[1]NUM6!$G$3:$T$144,6,FALSE),0)</f>
        <v>0</v>
      </c>
      <c r="J78" s="105">
        <f>IFERROR(VLOOKUP($B78,[1]NUM6!$G$3:$T$144,7,FALSE),0)</f>
        <v>1</v>
      </c>
      <c r="K78" s="105">
        <f>IFERROR(VLOOKUP($B78,[1]NUM6!$G$3:$T$144,8,FALSE),0)</f>
        <v>4</v>
      </c>
      <c r="L78" s="105">
        <f>IFERROR(VLOOKUP($B78,[1]NUM6!$G$3:$T$144,9,FALSE),0)</f>
        <v>2</v>
      </c>
      <c r="M78" s="105">
        <f>IFERROR(VLOOKUP($B78,[1]NUM6!$G$3:$T$144,10,FALSE),0)</f>
        <v>3</v>
      </c>
      <c r="N78" s="105">
        <f>IFERROR(VLOOKUP($B78,[1]NUM6!$G$3:$T$144,11,FALSE),0)</f>
        <v>5</v>
      </c>
      <c r="O78" s="105">
        <f>IFERROR(VLOOKUP($B78,[1]NUM6!$G$3:$T$144,12,FALSE),0)</f>
        <v>2</v>
      </c>
      <c r="P78" s="105">
        <f>IFERROR(VLOOKUP($B78,[1]NUM6!$G$3:$T$144,13,FALSE),0)</f>
        <v>6</v>
      </c>
      <c r="Q78" s="85">
        <f t="shared" si="8"/>
        <v>33</v>
      </c>
      <c r="R78" s="105">
        <f>IFERROR(VLOOKUP($B78,[1]DEN6!$G$3:$T$151,2,FALSE),0)</f>
        <v>8</v>
      </c>
      <c r="S78" s="105">
        <f>IFERROR(VLOOKUP($B78,[1]DEN6!$G$3:$T$151,3,FALSE),0)</f>
        <v>4</v>
      </c>
      <c r="T78" s="105">
        <f>IFERROR(VLOOKUP($B78,[1]DEN6!$G$3:$T$151,4,FALSE),0)</f>
        <v>5</v>
      </c>
      <c r="U78" s="105">
        <f>IFERROR(VLOOKUP($B78,[1]DEN6!$G$3:$T$151,5,FALSE),0)</f>
        <v>4</v>
      </c>
      <c r="V78" s="105">
        <f>IFERROR(VLOOKUP($B78,[1]DEN6!$G$3:$T$151,6,FALSE),0)</f>
        <v>4</v>
      </c>
      <c r="W78" s="105">
        <f>IFERROR(VLOOKUP($B78,[1]DEN6!$G$3:$T$151,7,FALSE),0)</f>
        <v>4</v>
      </c>
      <c r="X78" s="105">
        <f>IFERROR(VLOOKUP($B78,[1]DEN6!$G$3:$T$151,8,FALSE),0)</f>
        <v>4</v>
      </c>
      <c r="Y78" s="105">
        <f>IFERROR(VLOOKUP($B78,[1]DEN6!$G$3:$T$151,9,FALSE),0)</f>
        <v>2</v>
      </c>
      <c r="Z78" s="105">
        <f>IFERROR(VLOOKUP($B78,[1]DEN6!$G$3:$T$151,10,FALSE),0)</f>
        <v>5</v>
      </c>
      <c r="AA78" s="105">
        <f>IFERROR(VLOOKUP($B78,[1]DEN6!$G$3:$T$151,11,FALSE),0)</f>
        <v>5</v>
      </c>
      <c r="AB78" s="105">
        <f>IFERROR(VLOOKUP($B78,[1]DEN6!$G$3:$T$151,12,FALSE),0)</f>
        <v>2</v>
      </c>
      <c r="AC78" s="105">
        <f>IFERROR(VLOOKUP($B78,[1]DEN6!$G$3:$T$151,13,FALSE),0)</f>
        <v>6</v>
      </c>
      <c r="AD78" s="85">
        <f t="shared" ref="AD78:AD143" si="12">SUM(R78:AC78)</f>
        <v>53</v>
      </c>
    </row>
    <row r="79" spans="1:31" x14ac:dyDescent="0.25">
      <c r="A79" s="2" t="s">
        <v>92</v>
      </c>
      <c r="B79" s="2" t="s">
        <v>94</v>
      </c>
      <c r="C79" s="4"/>
      <c r="D79" s="122"/>
      <c r="E79" s="105">
        <f>IFERROR(VLOOKUP($B79,[1]NUM6!$G$3:$T$144,2,FALSE),0)</f>
        <v>0</v>
      </c>
      <c r="F79" s="105">
        <f>IFERROR(VLOOKUP($B79,[1]NUM6!$G$3:$T$144,3,FALSE),0)</f>
        <v>0</v>
      </c>
      <c r="G79" s="105">
        <f>IFERROR(VLOOKUP($B79,[1]NUM6!$G$3:$T$144,4,FALSE),0)</f>
        <v>0</v>
      </c>
      <c r="H79" s="105">
        <f>IFERROR(VLOOKUP($B79,[1]NUM6!$G$3:$T$144,5,FALSE),0)</f>
        <v>0</v>
      </c>
      <c r="I79" s="105">
        <f>IFERROR(VLOOKUP($B79,[1]NUM6!$G$3:$T$144,6,FALSE),0)</f>
        <v>0</v>
      </c>
      <c r="J79" s="105">
        <f>IFERROR(VLOOKUP($B79,[1]NUM6!$G$3:$T$144,7,FALSE),0)</f>
        <v>0</v>
      </c>
      <c r="K79" s="105">
        <f>IFERROR(VLOOKUP($B79,[1]NUM6!$G$3:$T$144,8,FALSE),0)</f>
        <v>0</v>
      </c>
      <c r="L79" s="105">
        <f>IFERROR(VLOOKUP($B79,[1]NUM6!$G$3:$T$144,9,FALSE),0)</f>
        <v>0</v>
      </c>
      <c r="M79" s="105">
        <f>IFERROR(VLOOKUP($B79,[1]NUM6!$G$3:$T$144,10,FALSE),0)</f>
        <v>0</v>
      </c>
      <c r="N79" s="105">
        <f>IFERROR(VLOOKUP($B79,[1]NUM6!$G$3:$T$144,11,FALSE),0)</f>
        <v>0</v>
      </c>
      <c r="O79" s="105">
        <f>IFERROR(VLOOKUP($B79,[1]NUM6!$G$3:$T$144,12,FALSE),0)</f>
        <v>0</v>
      </c>
      <c r="P79" s="105">
        <f>IFERROR(VLOOKUP($B79,[1]NUM6!$G$3:$T$144,13,FALSE),0)</f>
        <v>1</v>
      </c>
      <c r="Q79" s="85">
        <f t="shared" si="8"/>
        <v>1</v>
      </c>
      <c r="R79" s="105">
        <f>IFERROR(VLOOKUP($B79,[1]DEN6!$G$3:$T$151,2,FALSE),0)</f>
        <v>0</v>
      </c>
      <c r="S79" s="105">
        <f>IFERROR(VLOOKUP($B79,[1]DEN6!$G$3:$T$151,3,FALSE),0)</f>
        <v>0</v>
      </c>
      <c r="T79" s="105">
        <f>IFERROR(VLOOKUP($B79,[1]DEN6!$G$3:$T$151,4,FALSE),0)</f>
        <v>0</v>
      </c>
      <c r="U79" s="105">
        <f>IFERROR(VLOOKUP($B79,[1]DEN6!$G$3:$T$151,5,FALSE),0)</f>
        <v>0</v>
      </c>
      <c r="V79" s="105">
        <f>IFERROR(VLOOKUP($B79,[1]DEN6!$G$3:$T$151,6,FALSE),0)</f>
        <v>0</v>
      </c>
      <c r="W79" s="105">
        <f>IFERROR(VLOOKUP($B79,[1]DEN6!$G$3:$T$151,7,FALSE),0)</f>
        <v>0</v>
      </c>
      <c r="X79" s="105">
        <f>IFERROR(VLOOKUP($B79,[1]DEN6!$G$3:$T$151,8,FALSE),0)</f>
        <v>0</v>
      </c>
      <c r="Y79" s="105">
        <f>IFERROR(VLOOKUP($B79,[1]DEN6!$G$3:$T$151,9,FALSE),0)</f>
        <v>0</v>
      </c>
      <c r="Z79" s="105">
        <f>IFERROR(VLOOKUP($B79,[1]DEN6!$G$3:$T$151,10,FALSE),0)</f>
        <v>0</v>
      </c>
      <c r="AA79" s="105">
        <f>IFERROR(VLOOKUP($B79,[1]DEN6!$G$3:$T$151,11,FALSE),0)</f>
        <v>0</v>
      </c>
      <c r="AB79" s="105">
        <f>IFERROR(VLOOKUP($B79,[1]DEN6!$G$3:$T$151,12,FALSE),0)</f>
        <v>0</v>
      </c>
      <c r="AC79" s="105">
        <f>IFERROR(VLOOKUP($B79,[1]DEN6!$G$3:$T$151,13,FALSE),0)</f>
        <v>2</v>
      </c>
      <c r="AD79" s="85">
        <f t="shared" si="12"/>
        <v>2</v>
      </c>
    </row>
    <row r="80" spans="1:31" x14ac:dyDescent="0.25">
      <c r="A80" s="2" t="s">
        <v>92</v>
      </c>
      <c r="B80" s="2" t="s">
        <v>95</v>
      </c>
      <c r="C80" s="4"/>
      <c r="D80" s="122"/>
      <c r="E80" s="105">
        <f>IFERROR(VLOOKUP($B80,[1]NUM6!$G$3:$T$144,2,FALSE),0)</f>
        <v>0</v>
      </c>
      <c r="F80" s="105">
        <f>IFERROR(VLOOKUP($B80,[1]NUM6!$G$3:$T$144,3,FALSE),0)</f>
        <v>0</v>
      </c>
      <c r="G80" s="105">
        <f>IFERROR(VLOOKUP($B80,[1]NUM6!$G$3:$T$144,4,FALSE),0)</f>
        <v>0</v>
      </c>
      <c r="H80" s="105">
        <f>IFERROR(VLOOKUP($B80,[1]NUM6!$G$3:$T$144,5,FALSE),0)</f>
        <v>0</v>
      </c>
      <c r="I80" s="105">
        <f>IFERROR(VLOOKUP($B80,[1]NUM6!$G$3:$T$144,6,FALSE),0)</f>
        <v>0</v>
      </c>
      <c r="J80" s="105">
        <f>IFERROR(VLOOKUP($B80,[1]NUM6!$G$3:$T$144,7,FALSE),0)</f>
        <v>0</v>
      </c>
      <c r="K80" s="105">
        <f>IFERROR(VLOOKUP($B80,[1]NUM6!$G$3:$T$144,8,FALSE),0)</f>
        <v>0</v>
      </c>
      <c r="L80" s="105">
        <f>IFERROR(VLOOKUP($B80,[1]NUM6!$G$3:$T$144,9,FALSE),0)</f>
        <v>0</v>
      </c>
      <c r="M80" s="105">
        <f>IFERROR(VLOOKUP($B80,[1]NUM6!$G$3:$T$144,10,FALSE),0)</f>
        <v>0</v>
      </c>
      <c r="N80" s="105">
        <f>IFERROR(VLOOKUP($B80,[1]NUM6!$G$3:$T$144,11,FALSE),0)</f>
        <v>0</v>
      </c>
      <c r="O80" s="105">
        <f>IFERROR(VLOOKUP($B80,[1]NUM6!$G$3:$T$144,12,FALSE),0)</f>
        <v>0</v>
      </c>
      <c r="P80" s="105">
        <f>IFERROR(VLOOKUP($B80,[1]NUM6!$G$3:$T$144,13,FALSE),0)</f>
        <v>0</v>
      </c>
      <c r="Q80" s="85">
        <f t="shared" si="8"/>
        <v>0</v>
      </c>
      <c r="R80" s="105">
        <f>IFERROR(VLOOKUP($B80,[1]DEN6!$G$3:$T$151,2,FALSE),0)</f>
        <v>0</v>
      </c>
      <c r="S80" s="105">
        <f>IFERROR(VLOOKUP($B80,[1]DEN6!$G$3:$T$151,3,FALSE),0)</f>
        <v>0</v>
      </c>
      <c r="T80" s="105">
        <f>IFERROR(VLOOKUP($B80,[1]DEN6!$G$3:$T$151,4,FALSE),0)</f>
        <v>0</v>
      </c>
      <c r="U80" s="105">
        <f>IFERROR(VLOOKUP($B80,[1]DEN6!$G$3:$T$151,5,FALSE),0)</f>
        <v>0</v>
      </c>
      <c r="V80" s="105">
        <f>IFERROR(VLOOKUP($B80,[1]DEN6!$G$3:$T$151,6,FALSE),0)</f>
        <v>0</v>
      </c>
      <c r="W80" s="105">
        <f>IFERROR(VLOOKUP($B80,[1]DEN6!$G$3:$T$151,7,FALSE),0)</f>
        <v>0</v>
      </c>
      <c r="X80" s="105">
        <f>IFERROR(VLOOKUP($B80,[1]DEN6!$G$3:$T$151,8,FALSE),0)</f>
        <v>0</v>
      </c>
      <c r="Y80" s="105">
        <f>IFERROR(VLOOKUP($B80,[1]DEN6!$G$3:$T$151,9,FALSE),0)</f>
        <v>0</v>
      </c>
      <c r="Z80" s="105">
        <f>IFERROR(VLOOKUP($B80,[1]DEN6!$G$3:$T$151,10,FALSE),0)</f>
        <v>0</v>
      </c>
      <c r="AA80" s="105">
        <f>IFERROR(VLOOKUP($B80,[1]DEN6!$G$3:$T$151,11,FALSE),0)</f>
        <v>0</v>
      </c>
      <c r="AB80" s="105">
        <f>IFERROR(VLOOKUP($B80,[1]DEN6!$G$3:$T$151,12,FALSE),0)</f>
        <v>0</v>
      </c>
      <c r="AC80" s="105">
        <f>IFERROR(VLOOKUP($B80,[1]DEN6!$G$3:$T$151,13,FALSE),0)</f>
        <v>0</v>
      </c>
      <c r="AD80" s="85">
        <f t="shared" si="12"/>
        <v>0</v>
      </c>
    </row>
    <row r="81" spans="1:31" x14ac:dyDescent="0.25">
      <c r="A81" s="2" t="s">
        <v>92</v>
      </c>
      <c r="B81" s="2" t="s">
        <v>96</v>
      </c>
      <c r="C81" s="4"/>
      <c r="D81" s="122"/>
      <c r="E81" s="105">
        <f>IFERROR(VLOOKUP($B81,[1]NUM6!$G$3:$T$144,2,FALSE),0)</f>
        <v>0</v>
      </c>
      <c r="F81" s="105">
        <f>IFERROR(VLOOKUP($B81,[1]NUM6!$G$3:$T$144,3,FALSE),0)</f>
        <v>0</v>
      </c>
      <c r="G81" s="105">
        <f>IFERROR(VLOOKUP($B81,[1]NUM6!$G$3:$T$144,4,FALSE),0)</f>
        <v>0</v>
      </c>
      <c r="H81" s="105">
        <f>IFERROR(VLOOKUP($B81,[1]NUM6!$G$3:$T$144,5,FALSE),0)</f>
        <v>0</v>
      </c>
      <c r="I81" s="105">
        <f>IFERROR(VLOOKUP($B81,[1]NUM6!$G$3:$T$144,6,FALSE),0)</f>
        <v>0</v>
      </c>
      <c r="J81" s="105">
        <f>IFERROR(VLOOKUP($B81,[1]NUM6!$G$3:$T$144,7,FALSE),0)</f>
        <v>0</v>
      </c>
      <c r="K81" s="105">
        <f>IFERROR(VLOOKUP($B81,[1]NUM6!$G$3:$T$144,8,FALSE),0)</f>
        <v>0</v>
      </c>
      <c r="L81" s="105">
        <f>IFERROR(VLOOKUP($B81,[1]NUM6!$G$3:$T$144,9,FALSE),0)</f>
        <v>0</v>
      </c>
      <c r="M81" s="105">
        <f>IFERROR(VLOOKUP($B81,[1]NUM6!$G$3:$T$144,10,FALSE),0)</f>
        <v>0</v>
      </c>
      <c r="N81" s="105">
        <f>IFERROR(VLOOKUP($B81,[1]NUM6!$G$3:$T$144,11,FALSE),0)</f>
        <v>0</v>
      </c>
      <c r="O81" s="105">
        <f>IFERROR(VLOOKUP($B81,[1]NUM6!$G$3:$T$144,12,FALSE),0)</f>
        <v>0</v>
      </c>
      <c r="P81" s="105">
        <f>IFERROR(VLOOKUP($B81,[1]NUM6!$G$3:$T$144,13,FALSE),0)</f>
        <v>0</v>
      </c>
      <c r="Q81" s="85">
        <f t="shared" si="8"/>
        <v>0</v>
      </c>
      <c r="R81" s="105">
        <f>IFERROR(VLOOKUP($B81,[1]DEN6!$G$3:$T$151,2,FALSE),0)</f>
        <v>0</v>
      </c>
      <c r="S81" s="105">
        <f>IFERROR(VLOOKUP($B81,[1]DEN6!$G$3:$T$151,3,FALSE),0)</f>
        <v>0</v>
      </c>
      <c r="T81" s="105">
        <f>IFERROR(VLOOKUP($B81,[1]DEN6!$G$3:$T$151,4,FALSE),0)</f>
        <v>0</v>
      </c>
      <c r="U81" s="105">
        <f>IFERROR(VLOOKUP($B81,[1]DEN6!$G$3:$T$151,5,FALSE),0)</f>
        <v>0</v>
      </c>
      <c r="V81" s="105">
        <f>IFERROR(VLOOKUP($B81,[1]DEN6!$G$3:$T$151,6,FALSE),0)</f>
        <v>0</v>
      </c>
      <c r="W81" s="105">
        <f>IFERROR(VLOOKUP($B81,[1]DEN6!$G$3:$T$151,7,FALSE),0)</f>
        <v>0</v>
      </c>
      <c r="X81" s="105">
        <f>IFERROR(VLOOKUP($B81,[1]DEN6!$G$3:$T$151,8,FALSE),0)</f>
        <v>0</v>
      </c>
      <c r="Y81" s="105">
        <f>IFERROR(VLOOKUP($B81,[1]DEN6!$G$3:$T$151,9,FALSE),0)</f>
        <v>0</v>
      </c>
      <c r="Z81" s="105">
        <f>IFERROR(VLOOKUP($B81,[1]DEN6!$G$3:$T$151,10,FALSE),0)</f>
        <v>0</v>
      </c>
      <c r="AA81" s="105">
        <f>IFERROR(VLOOKUP($B81,[1]DEN6!$G$3:$T$151,11,FALSE),0)</f>
        <v>0</v>
      </c>
      <c r="AB81" s="105">
        <f>IFERROR(VLOOKUP($B81,[1]DEN6!$G$3:$T$151,12,FALSE),0)</f>
        <v>0</v>
      </c>
      <c r="AC81" s="105">
        <f>IFERROR(VLOOKUP($B81,[1]DEN6!$G$3:$T$151,13,FALSE),0)</f>
        <v>0</v>
      </c>
      <c r="AD81" s="85">
        <f t="shared" si="12"/>
        <v>0</v>
      </c>
    </row>
    <row r="82" spans="1:31" x14ac:dyDescent="0.25">
      <c r="A82" s="2" t="s">
        <v>92</v>
      </c>
      <c r="B82" s="2" t="s">
        <v>97</v>
      </c>
      <c r="C82" s="4"/>
      <c r="D82" s="122"/>
      <c r="E82" s="105">
        <f>IFERROR(VLOOKUP($B82,[1]NUM6!$G$3:$T$144,2,FALSE),0)</f>
        <v>0</v>
      </c>
      <c r="F82" s="105">
        <f>IFERROR(VLOOKUP($B82,[1]NUM6!$G$3:$T$144,3,FALSE),0)</f>
        <v>0</v>
      </c>
      <c r="G82" s="105">
        <f>IFERROR(VLOOKUP($B82,[1]NUM6!$G$3:$T$144,4,FALSE),0)</f>
        <v>0</v>
      </c>
      <c r="H82" s="105">
        <f>IFERROR(VLOOKUP($B82,[1]NUM6!$G$3:$T$144,5,FALSE),0)</f>
        <v>0</v>
      </c>
      <c r="I82" s="105">
        <f>IFERROR(VLOOKUP($B82,[1]NUM6!$G$3:$T$144,6,FALSE),0)</f>
        <v>0</v>
      </c>
      <c r="J82" s="105">
        <f>IFERROR(VLOOKUP($B82,[1]NUM6!$G$3:$T$144,7,FALSE),0)</f>
        <v>0</v>
      </c>
      <c r="K82" s="105">
        <f>IFERROR(VLOOKUP($B82,[1]NUM6!$G$3:$T$144,8,FALSE),0)</f>
        <v>0</v>
      </c>
      <c r="L82" s="105">
        <f>IFERROR(VLOOKUP($B82,[1]NUM6!$G$3:$T$144,9,FALSE),0)</f>
        <v>0</v>
      </c>
      <c r="M82" s="105">
        <f>IFERROR(VLOOKUP($B82,[1]NUM6!$G$3:$T$144,10,FALSE),0)</f>
        <v>0</v>
      </c>
      <c r="N82" s="105">
        <f>IFERROR(VLOOKUP($B82,[1]NUM6!$G$3:$T$144,11,FALSE),0)</f>
        <v>0</v>
      </c>
      <c r="O82" s="105">
        <f>IFERROR(VLOOKUP($B82,[1]NUM6!$G$3:$T$144,12,FALSE),0)</f>
        <v>0</v>
      </c>
      <c r="P82" s="105">
        <f>IFERROR(VLOOKUP($B82,[1]NUM6!$G$3:$T$144,13,FALSE),0)</f>
        <v>0</v>
      </c>
      <c r="Q82" s="85">
        <f t="shared" si="8"/>
        <v>0</v>
      </c>
      <c r="R82" s="105">
        <f>IFERROR(VLOOKUP($B82,[1]DEN6!$G$3:$T$151,2,FALSE),0)</f>
        <v>0</v>
      </c>
      <c r="S82" s="105">
        <f>IFERROR(VLOOKUP($B82,[1]DEN6!$G$3:$T$151,3,FALSE),0)</f>
        <v>0</v>
      </c>
      <c r="T82" s="105">
        <f>IFERROR(VLOOKUP($B82,[1]DEN6!$G$3:$T$151,4,FALSE),0)</f>
        <v>0</v>
      </c>
      <c r="U82" s="105">
        <f>IFERROR(VLOOKUP($B82,[1]DEN6!$G$3:$T$151,5,FALSE),0)</f>
        <v>0</v>
      </c>
      <c r="V82" s="105">
        <f>IFERROR(VLOOKUP($B82,[1]DEN6!$G$3:$T$151,6,FALSE),0)</f>
        <v>0</v>
      </c>
      <c r="W82" s="105">
        <f>IFERROR(VLOOKUP($B82,[1]DEN6!$G$3:$T$151,7,FALSE),0)</f>
        <v>0</v>
      </c>
      <c r="X82" s="105">
        <f>IFERROR(VLOOKUP($B82,[1]DEN6!$G$3:$T$151,8,FALSE),0)</f>
        <v>0</v>
      </c>
      <c r="Y82" s="105">
        <f>IFERROR(VLOOKUP($B82,[1]DEN6!$G$3:$T$151,9,FALSE),0)</f>
        <v>0</v>
      </c>
      <c r="Z82" s="105">
        <f>IFERROR(VLOOKUP($B82,[1]DEN6!$G$3:$T$151,10,FALSE),0)</f>
        <v>0</v>
      </c>
      <c r="AA82" s="105">
        <f>IFERROR(VLOOKUP($B82,[1]DEN6!$G$3:$T$151,11,FALSE),0)</f>
        <v>0</v>
      </c>
      <c r="AB82" s="105">
        <f>IFERROR(VLOOKUP($B82,[1]DEN6!$G$3:$T$151,12,FALSE),0)</f>
        <v>0</v>
      </c>
      <c r="AC82" s="105">
        <f>IFERROR(VLOOKUP($B82,[1]DEN6!$G$3:$T$151,13,FALSE),0)</f>
        <v>0</v>
      </c>
      <c r="AD82" s="85">
        <f t="shared" si="12"/>
        <v>0</v>
      </c>
    </row>
    <row r="83" spans="1:31" x14ac:dyDescent="0.25">
      <c r="A83" s="2" t="s">
        <v>92</v>
      </c>
      <c r="B83" s="2" t="s">
        <v>98</v>
      </c>
      <c r="C83" s="4"/>
      <c r="D83" s="122"/>
      <c r="E83" s="105">
        <f>IFERROR(VLOOKUP($B83,[1]NUM6!$G$3:$T$144,2,FALSE),0)</f>
        <v>0</v>
      </c>
      <c r="F83" s="105">
        <f>IFERROR(VLOOKUP($B83,[1]NUM6!$G$3:$T$144,3,FALSE),0)</f>
        <v>0</v>
      </c>
      <c r="G83" s="105">
        <f>IFERROR(VLOOKUP($B83,[1]NUM6!$G$3:$T$144,4,FALSE),0)</f>
        <v>0</v>
      </c>
      <c r="H83" s="105">
        <f>IFERROR(VLOOKUP($B83,[1]NUM6!$G$3:$T$144,5,FALSE),0)</f>
        <v>0</v>
      </c>
      <c r="I83" s="105">
        <f>IFERROR(VLOOKUP($B83,[1]NUM6!$G$3:$T$144,6,FALSE),0)</f>
        <v>1</v>
      </c>
      <c r="J83" s="105">
        <f>IFERROR(VLOOKUP($B83,[1]NUM6!$G$3:$T$144,7,FALSE),0)</f>
        <v>0</v>
      </c>
      <c r="K83" s="105">
        <f>IFERROR(VLOOKUP($B83,[1]NUM6!$G$3:$T$144,8,FALSE),0)</f>
        <v>0</v>
      </c>
      <c r="L83" s="105">
        <f>IFERROR(VLOOKUP($B83,[1]NUM6!$G$3:$T$144,9,FALSE),0)</f>
        <v>0</v>
      </c>
      <c r="M83" s="105">
        <f>IFERROR(VLOOKUP($B83,[1]NUM6!$G$3:$T$144,10,FALSE),0)</f>
        <v>0</v>
      </c>
      <c r="N83" s="105">
        <f>IFERROR(VLOOKUP($B83,[1]NUM6!$G$3:$T$144,11,FALSE),0)</f>
        <v>0</v>
      </c>
      <c r="O83" s="105">
        <f>IFERROR(VLOOKUP($B83,[1]NUM6!$G$3:$T$144,12,FALSE),0)</f>
        <v>1</v>
      </c>
      <c r="P83" s="105">
        <f>IFERROR(VLOOKUP($B83,[1]NUM6!$G$3:$T$144,13,FALSE),0)</f>
        <v>0</v>
      </c>
      <c r="Q83" s="85">
        <f t="shared" si="8"/>
        <v>2</v>
      </c>
      <c r="R83" s="105">
        <f>IFERROR(VLOOKUP($B83,[1]DEN6!$G$3:$T$151,2,FALSE),0)</f>
        <v>0</v>
      </c>
      <c r="S83" s="105">
        <f>IFERROR(VLOOKUP($B83,[1]DEN6!$G$3:$T$151,3,FALSE),0)</f>
        <v>0</v>
      </c>
      <c r="T83" s="105">
        <f>IFERROR(VLOOKUP($B83,[1]DEN6!$G$3:$T$151,4,FALSE),0)</f>
        <v>1</v>
      </c>
      <c r="U83" s="105">
        <f>IFERROR(VLOOKUP($B83,[1]DEN6!$G$3:$T$151,5,FALSE),0)</f>
        <v>0</v>
      </c>
      <c r="V83" s="105">
        <f>IFERROR(VLOOKUP($B83,[1]DEN6!$G$3:$T$151,6,FALSE),0)</f>
        <v>1</v>
      </c>
      <c r="W83" s="105">
        <f>IFERROR(VLOOKUP($B83,[1]DEN6!$G$3:$T$151,7,FALSE),0)</f>
        <v>0</v>
      </c>
      <c r="X83" s="105">
        <f>IFERROR(VLOOKUP($B83,[1]DEN6!$G$3:$T$151,8,FALSE),0)</f>
        <v>0</v>
      </c>
      <c r="Y83" s="105">
        <f>IFERROR(VLOOKUP($B83,[1]DEN6!$G$3:$T$151,9,FALSE),0)</f>
        <v>0</v>
      </c>
      <c r="Z83" s="105">
        <f>IFERROR(VLOOKUP($B83,[1]DEN6!$G$3:$T$151,10,FALSE),0)</f>
        <v>0</v>
      </c>
      <c r="AA83" s="105">
        <f>IFERROR(VLOOKUP($B83,[1]DEN6!$G$3:$T$151,11,FALSE),0)</f>
        <v>0</v>
      </c>
      <c r="AB83" s="105">
        <f>IFERROR(VLOOKUP($B83,[1]DEN6!$G$3:$T$151,12,FALSE),0)</f>
        <v>1</v>
      </c>
      <c r="AC83" s="105">
        <f>IFERROR(VLOOKUP($B83,[1]DEN6!$G$3:$T$151,13,FALSE),0)</f>
        <v>0</v>
      </c>
      <c r="AD83" s="85">
        <f t="shared" si="12"/>
        <v>3</v>
      </c>
    </row>
    <row r="84" spans="1:31" x14ac:dyDescent="0.25">
      <c r="A84" s="2" t="s">
        <v>92</v>
      </c>
      <c r="B84" s="2" t="s">
        <v>99</v>
      </c>
      <c r="C84" s="4"/>
      <c r="D84" s="122"/>
      <c r="E84" s="105">
        <f>IFERROR(VLOOKUP($B84,[1]NUM6!$G$3:$T$144,2,FALSE),0)</f>
        <v>0</v>
      </c>
      <c r="F84" s="105">
        <f>IFERROR(VLOOKUP($B84,[1]NUM6!$G$3:$T$144,3,FALSE),0)</f>
        <v>0</v>
      </c>
      <c r="G84" s="105">
        <f>IFERROR(VLOOKUP($B84,[1]NUM6!$G$3:$T$144,4,FALSE),0)</f>
        <v>0</v>
      </c>
      <c r="H84" s="105">
        <f>IFERROR(VLOOKUP($B84,[1]NUM6!$G$3:$T$144,5,FALSE),0)</f>
        <v>0</v>
      </c>
      <c r="I84" s="105">
        <f>IFERROR(VLOOKUP($B84,[1]NUM6!$G$3:$T$144,6,FALSE),0)</f>
        <v>0</v>
      </c>
      <c r="J84" s="105">
        <f>IFERROR(VLOOKUP($B84,[1]NUM6!$G$3:$T$144,7,FALSE),0)</f>
        <v>0</v>
      </c>
      <c r="K84" s="105">
        <f>IFERROR(VLOOKUP($B84,[1]NUM6!$G$3:$T$144,8,FALSE),0)</f>
        <v>0</v>
      </c>
      <c r="L84" s="105">
        <f>IFERROR(VLOOKUP($B84,[1]NUM6!$G$3:$T$144,9,FALSE),0)</f>
        <v>0</v>
      </c>
      <c r="M84" s="105">
        <f>IFERROR(VLOOKUP($B84,[1]NUM6!$G$3:$T$144,10,FALSE),0)</f>
        <v>0</v>
      </c>
      <c r="N84" s="105">
        <f>IFERROR(VLOOKUP($B84,[1]NUM6!$G$3:$T$144,11,FALSE),0)</f>
        <v>0</v>
      </c>
      <c r="O84" s="105">
        <f>IFERROR(VLOOKUP($B84,[1]NUM6!$G$3:$T$144,12,FALSE),0)</f>
        <v>0</v>
      </c>
      <c r="P84" s="105">
        <f>IFERROR(VLOOKUP($B84,[1]NUM6!$G$3:$T$144,13,FALSE),0)</f>
        <v>0</v>
      </c>
      <c r="Q84" s="85">
        <f t="shared" si="8"/>
        <v>0</v>
      </c>
      <c r="R84" s="105">
        <f>IFERROR(VLOOKUP($B84,[1]DEN6!$G$3:$T$151,2,FALSE),0)</f>
        <v>0</v>
      </c>
      <c r="S84" s="105">
        <f>IFERROR(VLOOKUP($B84,[1]DEN6!$G$3:$T$151,3,FALSE),0)</f>
        <v>0</v>
      </c>
      <c r="T84" s="105">
        <f>IFERROR(VLOOKUP($B84,[1]DEN6!$G$3:$T$151,4,FALSE),0)</f>
        <v>0</v>
      </c>
      <c r="U84" s="105">
        <f>IFERROR(VLOOKUP($B84,[1]DEN6!$G$3:$T$151,5,FALSE),0)</f>
        <v>0</v>
      </c>
      <c r="V84" s="105">
        <f>IFERROR(VLOOKUP($B84,[1]DEN6!$G$3:$T$151,6,FALSE),0)</f>
        <v>0</v>
      </c>
      <c r="W84" s="105">
        <f>IFERROR(VLOOKUP($B84,[1]DEN6!$G$3:$T$151,7,FALSE),0)</f>
        <v>0</v>
      </c>
      <c r="X84" s="105">
        <f>IFERROR(VLOOKUP($B84,[1]DEN6!$G$3:$T$151,8,FALSE),0)</f>
        <v>0</v>
      </c>
      <c r="Y84" s="105">
        <f>IFERROR(VLOOKUP($B84,[1]DEN6!$G$3:$T$151,9,FALSE),0)</f>
        <v>0</v>
      </c>
      <c r="Z84" s="105">
        <f>IFERROR(VLOOKUP($B84,[1]DEN6!$G$3:$T$151,10,FALSE),0)</f>
        <v>0</v>
      </c>
      <c r="AA84" s="105">
        <f>IFERROR(VLOOKUP($B84,[1]DEN6!$G$3:$T$151,11,FALSE),0)</f>
        <v>0</v>
      </c>
      <c r="AB84" s="105">
        <f>IFERROR(VLOOKUP($B84,[1]DEN6!$G$3:$T$151,12,FALSE),0)</f>
        <v>0</v>
      </c>
      <c r="AC84" s="105">
        <f>IFERROR(VLOOKUP($B84,[1]DEN6!$G$3:$T$151,13,FALSE),0)</f>
        <v>0</v>
      </c>
      <c r="AD84" s="85">
        <f t="shared" si="12"/>
        <v>0</v>
      </c>
    </row>
    <row r="85" spans="1:31" x14ac:dyDescent="0.25">
      <c r="A85" s="2" t="s">
        <v>92</v>
      </c>
      <c r="B85" s="2" t="s">
        <v>100</v>
      </c>
      <c r="C85" s="4"/>
      <c r="D85" s="122"/>
      <c r="E85" s="105">
        <f>IFERROR(VLOOKUP($B85,[1]NUM6!$G$3:$T$144,2,FALSE),0)</f>
        <v>0</v>
      </c>
      <c r="F85" s="105">
        <f>IFERROR(VLOOKUP($B85,[1]NUM6!$G$3:$T$144,3,FALSE),0)</f>
        <v>0</v>
      </c>
      <c r="G85" s="105">
        <f>IFERROR(VLOOKUP($B85,[1]NUM6!$G$3:$T$144,4,FALSE),0)</f>
        <v>0</v>
      </c>
      <c r="H85" s="105">
        <f>IFERROR(VLOOKUP($B85,[1]NUM6!$G$3:$T$144,5,FALSE),0)</f>
        <v>0</v>
      </c>
      <c r="I85" s="105">
        <f>IFERROR(VLOOKUP($B85,[1]NUM6!$G$3:$T$144,6,FALSE),0)</f>
        <v>0</v>
      </c>
      <c r="J85" s="105">
        <f>IFERROR(VLOOKUP($B85,[1]NUM6!$G$3:$T$144,7,FALSE),0)</f>
        <v>0</v>
      </c>
      <c r="K85" s="105">
        <f>IFERROR(VLOOKUP($B85,[1]NUM6!$G$3:$T$144,8,FALSE),0)</f>
        <v>0</v>
      </c>
      <c r="L85" s="105">
        <f>IFERROR(VLOOKUP($B85,[1]NUM6!$G$3:$T$144,9,FALSE),0)</f>
        <v>0</v>
      </c>
      <c r="M85" s="105">
        <f>IFERROR(VLOOKUP($B85,[1]NUM6!$G$3:$T$144,10,FALSE),0)</f>
        <v>0</v>
      </c>
      <c r="N85" s="105">
        <f>IFERROR(VLOOKUP($B85,[1]NUM6!$G$3:$T$144,11,FALSE),0)</f>
        <v>0</v>
      </c>
      <c r="O85" s="105">
        <f>IFERROR(VLOOKUP($B85,[1]NUM6!$G$3:$T$144,12,FALSE),0)</f>
        <v>0</v>
      </c>
      <c r="P85" s="105">
        <f>IFERROR(VLOOKUP($B85,[1]NUM6!$G$3:$T$144,13,FALSE),0)</f>
        <v>0</v>
      </c>
      <c r="Q85" s="85">
        <f t="shared" si="8"/>
        <v>0</v>
      </c>
      <c r="R85" s="105">
        <f>IFERROR(VLOOKUP($B85,[1]DEN6!$G$3:$T$151,2,FALSE),0)</f>
        <v>0</v>
      </c>
      <c r="S85" s="105">
        <f>IFERROR(VLOOKUP($B85,[1]DEN6!$G$3:$T$151,3,FALSE),0)</f>
        <v>0</v>
      </c>
      <c r="T85" s="105">
        <f>IFERROR(VLOOKUP($B85,[1]DEN6!$G$3:$T$151,4,FALSE),0)</f>
        <v>0</v>
      </c>
      <c r="U85" s="105">
        <f>IFERROR(VLOOKUP($B85,[1]DEN6!$G$3:$T$151,5,FALSE),0)</f>
        <v>0</v>
      </c>
      <c r="V85" s="105">
        <f>IFERROR(VLOOKUP($B85,[1]DEN6!$G$3:$T$151,6,FALSE),0)</f>
        <v>0</v>
      </c>
      <c r="W85" s="105">
        <f>IFERROR(VLOOKUP($B85,[1]DEN6!$G$3:$T$151,7,FALSE),0)</f>
        <v>0</v>
      </c>
      <c r="X85" s="105">
        <f>IFERROR(VLOOKUP($B85,[1]DEN6!$G$3:$T$151,8,FALSE),0)</f>
        <v>0</v>
      </c>
      <c r="Y85" s="105">
        <f>IFERROR(VLOOKUP($B85,[1]DEN6!$G$3:$T$151,9,FALSE),0)</f>
        <v>0</v>
      </c>
      <c r="Z85" s="105">
        <f>IFERROR(VLOOKUP($B85,[1]DEN6!$G$3:$T$151,10,FALSE),0)</f>
        <v>0</v>
      </c>
      <c r="AA85" s="105">
        <f>IFERROR(VLOOKUP($B85,[1]DEN6!$G$3:$T$151,11,FALSE),0)</f>
        <v>0</v>
      </c>
      <c r="AB85" s="105">
        <f>IFERROR(VLOOKUP($B85,[1]DEN6!$G$3:$T$151,12,FALSE),0)</f>
        <v>0</v>
      </c>
      <c r="AC85" s="105">
        <f>IFERROR(VLOOKUP($B85,[1]DEN6!$G$3:$T$151,13,FALSE),0)</f>
        <v>0</v>
      </c>
      <c r="AD85" s="85">
        <f t="shared" si="12"/>
        <v>0</v>
      </c>
    </row>
    <row r="86" spans="1:31" x14ac:dyDescent="0.25">
      <c r="A86" s="2" t="s">
        <v>92</v>
      </c>
      <c r="B86" s="2" t="s">
        <v>101</v>
      </c>
      <c r="C86" s="4"/>
      <c r="D86" s="122"/>
      <c r="E86" s="105">
        <f>IFERROR(VLOOKUP($B86,[1]NUM6!$G$3:$T$144,2,FALSE),0)</f>
        <v>0</v>
      </c>
      <c r="F86" s="105">
        <f>IFERROR(VLOOKUP($B86,[1]NUM6!$G$3:$T$144,3,FALSE),0)</f>
        <v>0</v>
      </c>
      <c r="G86" s="105">
        <f>IFERROR(VLOOKUP($B86,[1]NUM6!$G$3:$T$144,4,FALSE),0)</f>
        <v>0</v>
      </c>
      <c r="H86" s="105">
        <f>IFERROR(VLOOKUP($B86,[1]NUM6!$G$3:$T$144,5,FALSE),0)</f>
        <v>0</v>
      </c>
      <c r="I86" s="105">
        <f>IFERROR(VLOOKUP($B86,[1]NUM6!$G$3:$T$144,6,FALSE),0)</f>
        <v>0</v>
      </c>
      <c r="J86" s="105">
        <f>IFERROR(VLOOKUP($B86,[1]NUM6!$G$3:$T$144,7,FALSE),0)</f>
        <v>0</v>
      </c>
      <c r="K86" s="105">
        <f>IFERROR(VLOOKUP($B86,[1]NUM6!$G$3:$T$144,8,FALSE),0)</f>
        <v>0</v>
      </c>
      <c r="L86" s="105">
        <f>IFERROR(VLOOKUP($B86,[1]NUM6!$G$3:$T$144,9,FALSE),0)</f>
        <v>0</v>
      </c>
      <c r="M86" s="105">
        <f>IFERROR(VLOOKUP($B86,[1]NUM6!$G$3:$T$144,10,FALSE),0)</f>
        <v>0</v>
      </c>
      <c r="N86" s="105">
        <f>IFERROR(VLOOKUP($B86,[1]NUM6!$G$3:$T$144,11,FALSE),0)</f>
        <v>0</v>
      </c>
      <c r="O86" s="105">
        <f>IFERROR(VLOOKUP($B86,[1]NUM6!$G$3:$T$144,12,FALSE),0)</f>
        <v>0</v>
      </c>
      <c r="P86" s="105">
        <f>IFERROR(VLOOKUP($B86,[1]NUM6!$G$3:$T$144,13,FALSE),0)</f>
        <v>0</v>
      </c>
      <c r="Q86" s="85">
        <f t="shared" si="8"/>
        <v>0</v>
      </c>
      <c r="R86" s="105">
        <f>IFERROR(VLOOKUP($B86,[1]DEN6!$G$3:$T$151,2,FALSE),0)</f>
        <v>0</v>
      </c>
      <c r="S86" s="105">
        <f>IFERROR(VLOOKUP($B86,[1]DEN6!$G$3:$T$151,3,FALSE),0)</f>
        <v>0</v>
      </c>
      <c r="T86" s="105">
        <f>IFERROR(VLOOKUP($B86,[1]DEN6!$G$3:$T$151,4,FALSE),0)</f>
        <v>0</v>
      </c>
      <c r="U86" s="105">
        <f>IFERROR(VLOOKUP($B86,[1]DEN6!$G$3:$T$151,5,FALSE),0)</f>
        <v>0</v>
      </c>
      <c r="V86" s="105">
        <f>IFERROR(VLOOKUP($B86,[1]DEN6!$G$3:$T$151,6,FALSE),0)</f>
        <v>0</v>
      </c>
      <c r="W86" s="105">
        <f>IFERROR(VLOOKUP($B86,[1]DEN6!$G$3:$T$151,7,FALSE),0)</f>
        <v>0</v>
      </c>
      <c r="X86" s="105">
        <f>IFERROR(VLOOKUP($B86,[1]DEN6!$G$3:$T$151,8,FALSE),0)</f>
        <v>0</v>
      </c>
      <c r="Y86" s="105">
        <f>IFERROR(VLOOKUP($B86,[1]DEN6!$G$3:$T$151,9,FALSE),0)</f>
        <v>0</v>
      </c>
      <c r="Z86" s="105">
        <f>IFERROR(VLOOKUP($B86,[1]DEN6!$G$3:$T$151,10,FALSE),0)</f>
        <v>0</v>
      </c>
      <c r="AA86" s="105">
        <f>IFERROR(VLOOKUP($B86,[1]DEN6!$G$3:$T$151,11,FALSE),0)</f>
        <v>0</v>
      </c>
      <c r="AB86" s="105">
        <f>IFERROR(VLOOKUP($B86,[1]DEN6!$G$3:$T$151,12,FALSE),0)</f>
        <v>0</v>
      </c>
      <c r="AC86" s="105">
        <f>IFERROR(VLOOKUP($B86,[1]DEN6!$G$3:$T$151,13,FALSE),0)</f>
        <v>0</v>
      </c>
      <c r="AD86" s="85">
        <f t="shared" si="12"/>
        <v>0</v>
      </c>
    </row>
    <row r="87" spans="1:31" x14ac:dyDescent="0.25">
      <c r="A87" s="2" t="s">
        <v>92</v>
      </c>
      <c r="B87" s="2" t="s">
        <v>102</v>
      </c>
      <c r="C87" s="4"/>
      <c r="D87" s="122"/>
      <c r="E87" s="105">
        <f>IFERROR(VLOOKUP($B87,[1]NUM6!$G$3:$T$144,2,FALSE),0)</f>
        <v>0</v>
      </c>
      <c r="F87" s="105">
        <f>IFERROR(VLOOKUP($B87,[1]NUM6!$G$3:$T$144,3,FALSE),0)</f>
        <v>0</v>
      </c>
      <c r="G87" s="105">
        <f>IFERROR(VLOOKUP($B87,[1]NUM6!$G$3:$T$144,4,FALSE),0)</f>
        <v>0</v>
      </c>
      <c r="H87" s="105">
        <f>IFERROR(VLOOKUP($B87,[1]NUM6!$G$3:$T$144,5,FALSE),0)</f>
        <v>0</v>
      </c>
      <c r="I87" s="105">
        <f>IFERROR(VLOOKUP($B87,[1]NUM6!$G$3:$T$144,6,FALSE),0)</f>
        <v>0</v>
      </c>
      <c r="J87" s="105">
        <f>IFERROR(VLOOKUP($B87,[1]NUM6!$G$3:$T$144,7,FALSE),0)</f>
        <v>0</v>
      </c>
      <c r="K87" s="105">
        <f>IFERROR(VLOOKUP($B87,[1]NUM6!$G$3:$T$144,8,FALSE),0)</f>
        <v>0</v>
      </c>
      <c r="L87" s="105">
        <f>IFERROR(VLOOKUP($B87,[1]NUM6!$G$3:$T$144,9,FALSE),0)</f>
        <v>0</v>
      </c>
      <c r="M87" s="105">
        <f>IFERROR(VLOOKUP($B87,[1]NUM6!$G$3:$T$144,10,FALSE),0)</f>
        <v>0</v>
      </c>
      <c r="N87" s="105">
        <f>IFERROR(VLOOKUP($B87,[1]NUM6!$G$3:$T$144,11,FALSE),0)</f>
        <v>0</v>
      </c>
      <c r="O87" s="105">
        <f>IFERROR(VLOOKUP($B87,[1]NUM6!$G$3:$T$144,12,FALSE),0)</f>
        <v>0</v>
      </c>
      <c r="P87" s="105">
        <f>IFERROR(VLOOKUP($B87,[1]NUM6!$G$3:$T$144,13,FALSE),0)</f>
        <v>0</v>
      </c>
      <c r="Q87" s="85">
        <f t="shared" si="8"/>
        <v>0</v>
      </c>
      <c r="R87" s="105">
        <f>IFERROR(VLOOKUP($B87,[1]DEN6!$G$3:$T$151,2,FALSE),0)</f>
        <v>0</v>
      </c>
      <c r="S87" s="105">
        <f>IFERROR(VLOOKUP($B87,[1]DEN6!$G$3:$T$151,3,FALSE),0)</f>
        <v>0</v>
      </c>
      <c r="T87" s="105">
        <f>IFERROR(VLOOKUP($B87,[1]DEN6!$G$3:$T$151,4,FALSE),0)</f>
        <v>0</v>
      </c>
      <c r="U87" s="105">
        <f>IFERROR(VLOOKUP($B87,[1]DEN6!$G$3:$T$151,5,FALSE),0)</f>
        <v>0</v>
      </c>
      <c r="V87" s="105">
        <f>IFERROR(VLOOKUP($B87,[1]DEN6!$G$3:$T$151,6,FALSE),0)</f>
        <v>0</v>
      </c>
      <c r="W87" s="105">
        <f>IFERROR(VLOOKUP($B87,[1]DEN6!$G$3:$T$151,7,FALSE),0)</f>
        <v>0</v>
      </c>
      <c r="X87" s="105">
        <f>IFERROR(VLOOKUP($B87,[1]DEN6!$G$3:$T$151,8,FALSE),0)</f>
        <v>0</v>
      </c>
      <c r="Y87" s="105">
        <f>IFERROR(VLOOKUP($B87,[1]DEN6!$G$3:$T$151,9,FALSE),0)</f>
        <v>0</v>
      </c>
      <c r="Z87" s="105">
        <f>IFERROR(VLOOKUP($B87,[1]DEN6!$G$3:$T$151,10,FALSE),0)</f>
        <v>0</v>
      </c>
      <c r="AA87" s="105">
        <f>IFERROR(VLOOKUP($B87,[1]DEN6!$G$3:$T$151,11,FALSE),0)</f>
        <v>0</v>
      </c>
      <c r="AB87" s="105">
        <f>IFERROR(VLOOKUP($B87,[1]DEN6!$G$3:$T$151,12,FALSE),0)</f>
        <v>0</v>
      </c>
      <c r="AC87" s="105">
        <f>IFERROR(VLOOKUP($B87,[1]DEN6!$G$3:$T$151,13,FALSE),0)</f>
        <v>0</v>
      </c>
      <c r="AD87" s="85">
        <f t="shared" si="12"/>
        <v>0</v>
      </c>
    </row>
    <row r="88" spans="1:31" x14ac:dyDescent="0.25">
      <c r="A88" s="137" t="s">
        <v>234</v>
      </c>
      <c r="B88" s="138"/>
      <c r="C88" s="57">
        <f>D88/'Metas Muni'!O11</f>
        <v>1.0344827586206897</v>
      </c>
      <c r="D88" s="58">
        <f>Q88/AD88</f>
        <v>0.62068965517241381</v>
      </c>
      <c r="E88" s="60">
        <f>SUM(E78:E87)</f>
        <v>6</v>
      </c>
      <c r="F88" s="60">
        <f>SUM(F78:F87)</f>
        <v>0</v>
      </c>
      <c r="G88" s="60">
        <f>SUM(G78:G87)</f>
        <v>0</v>
      </c>
      <c r="H88" s="60">
        <f>SUM(H78:H87)</f>
        <v>4</v>
      </c>
      <c r="I88" s="60">
        <f t="shared" ref="I88:AA88" si="13">SUM(I78:I87)</f>
        <v>1</v>
      </c>
      <c r="J88" s="60">
        <f t="shared" si="13"/>
        <v>1</v>
      </c>
      <c r="K88" s="60">
        <f t="shared" si="13"/>
        <v>4</v>
      </c>
      <c r="L88" s="60">
        <f t="shared" si="13"/>
        <v>2</v>
      </c>
      <c r="M88" s="60">
        <f t="shared" si="13"/>
        <v>3</v>
      </c>
      <c r="N88" s="60">
        <f t="shared" si="13"/>
        <v>5</v>
      </c>
      <c r="O88" s="60">
        <f t="shared" si="13"/>
        <v>3</v>
      </c>
      <c r="P88" s="60">
        <f>SUM(P78:P87)</f>
        <v>7</v>
      </c>
      <c r="Q88" s="60">
        <f t="shared" si="13"/>
        <v>36</v>
      </c>
      <c r="R88" s="60">
        <f t="shared" si="13"/>
        <v>8</v>
      </c>
      <c r="S88" s="60">
        <f t="shared" si="13"/>
        <v>4</v>
      </c>
      <c r="T88" s="60">
        <f t="shared" si="13"/>
        <v>6</v>
      </c>
      <c r="U88" s="60">
        <f t="shared" si="13"/>
        <v>4</v>
      </c>
      <c r="V88" s="60">
        <f t="shared" si="13"/>
        <v>5</v>
      </c>
      <c r="W88" s="60">
        <f t="shared" si="13"/>
        <v>4</v>
      </c>
      <c r="X88" s="60">
        <f t="shared" si="13"/>
        <v>4</v>
      </c>
      <c r="Y88" s="60">
        <f t="shared" si="13"/>
        <v>2</v>
      </c>
      <c r="Z88" s="60">
        <f t="shared" si="13"/>
        <v>5</v>
      </c>
      <c r="AA88" s="60">
        <f t="shared" si="13"/>
        <v>5</v>
      </c>
      <c r="AB88" s="60">
        <f>SUM(AB78:AB87)</f>
        <v>3</v>
      </c>
      <c r="AC88" s="60">
        <f>SUM(AC78:AC87)</f>
        <v>8</v>
      </c>
      <c r="AD88" s="60">
        <f>SUM(AD78:AD87)</f>
        <v>58</v>
      </c>
      <c r="AE88" s="13"/>
    </row>
    <row r="89" spans="1:31" x14ac:dyDescent="0.25">
      <c r="A89" s="2" t="s">
        <v>104</v>
      </c>
      <c r="B89" s="2" t="s">
        <v>105</v>
      </c>
      <c r="C89" s="4"/>
      <c r="D89" s="122"/>
      <c r="E89" s="105">
        <f>IFERROR(VLOOKUP($B89,[1]NUM6!$G$3:$T$144,2,FALSE),0)</f>
        <v>0</v>
      </c>
      <c r="F89" s="105">
        <f>IFERROR(VLOOKUP($B89,[1]NUM6!$G$3:$T$144,3,FALSE),0)</f>
        <v>0</v>
      </c>
      <c r="G89" s="105">
        <f>IFERROR(VLOOKUP($B89,[1]NUM6!$G$3:$T$144,4,FALSE),0)</f>
        <v>4</v>
      </c>
      <c r="H89" s="105">
        <f>IFERROR(VLOOKUP($B89,[1]NUM6!$G$3:$T$144,5,FALSE),0)</f>
        <v>3</v>
      </c>
      <c r="I89" s="105">
        <f>IFERROR(VLOOKUP($B89,[1]NUM6!$G$3:$T$144,6,FALSE),0)</f>
        <v>0</v>
      </c>
      <c r="J89" s="105">
        <f>IFERROR(VLOOKUP($B89,[1]NUM6!$G$3:$T$144,7,FALSE),0)</f>
        <v>1</v>
      </c>
      <c r="K89" s="105">
        <f>IFERROR(VLOOKUP($B89,[1]NUM6!$G$3:$T$144,8,FALSE),0)</f>
        <v>0</v>
      </c>
      <c r="L89" s="105">
        <f>IFERROR(VLOOKUP($B89,[1]NUM6!$G$3:$T$144,9,FALSE),0)</f>
        <v>3</v>
      </c>
      <c r="M89" s="105">
        <f>IFERROR(VLOOKUP($B89,[1]NUM6!$G$3:$T$144,10,FALSE),0)</f>
        <v>2</v>
      </c>
      <c r="N89" s="105">
        <f>IFERROR(VLOOKUP($B89,[1]NUM6!$G$3:$T$144,11,FALSE),0)</f>
        <v>0</v>
      </c>
      <c r="O89" s="105">
        <f>IFERROR(VLOOKUP($B89,[1]NUM6!$G$3:$T$144,12,FALSE),0)</f>
        <v>0</v>
      </c>
      <c r="P89" s="105">
        <f>IFERROR(VLOOKUP($B89,[1]NUM6!$G$3:$T$144,13,FALSE),0)</f>
        <v>0</v>
      </c>
      <c r="Q89" s="85">
        <f t="shared" si="8"/>
        <v>13</v>
      </c>
      <c r="R89" s="105">
        <f>IFERROR(VLOOKUP($B89,[1]DEN6!$G$3:$T$151,2,FALSE),0)</f>
        <v>1</v>
      </c>
      <c r="S89" s="105">
        <f>IFERROR(VLOOKUP($B89,[1]DEN6!$G$3:$T$151,3,FALSE),0)</f>
        <v>1</v>
      </c>
      <c r="T89" s="105">
        <f>IFERROR(VLOOKUP($B89,[1]DEN6!$G$3:$T$151,4,FALSE),0)</f>
        <v>5</v>
      </c>
      <c r="U89" s="105">
        <f>IFERROR(VLOOKUP($B89,[1]DEN6!$G$3:$T$151,5,FALSE),0)</f>
        <v>3</v>
      </c>
      <c r="V89" s="105">
        <f>IFERROR(VLOOKUP($B89,[1]DEN6!$G$3:$T$151,6,FALSE),0)</f>
        <v>0</v>
      </c>
      <c r="W89" s="105">
        <f>IFERROR(VLOOKUP($B89,[1]DEN6!$G$3:$T$151,7,FALSE),0)</f>
        <v>1</v>
      </c>
      <c r="X89" s="105">
        <f>IFERROR(VLOOKUP($B89,[1]DEN6!$G$3:$T$151,8,FALSE),0)</f>
        <v>0</v>
      </c>
      <c r="Y89" s="105">
        <f>IFERROR(VLOOKUP($B89,[1]DEN6!$G$3:$T$151,9,FALSE),0)</f>
        <v>4</v>
      </c>
      <c r="Z89" s="105">
        <f>IFERROR(VLOOKUP($B89,[1]DEN6!$G$3:$T$151,10,FALSE),0)</f>
        <v>2</v>
      </c>
      <c r="AA89" s="105">
        <f>IFERROR(VLOOKUP($B89,[1]DEN6!$G$3:$T$151,11,FALSE),0)</f>
        <v>0</v>
      </c>
      <c r="AB89" s="105">
        <f>IFERROR(VLOOKUP($B89,[1]DEN6!$G$3:$T$151,12,FALSE),0)</f>
        <v>0</v>
      </c>
      <c r="AC89" s="105">
        <f>IFERROR(VLOOKUP($B89,[1]DEN6!$G$3:$T$151,13,FALSE),0)</f>
        <v>1</v>
      </c>
      <c r="AD89" s="85">
        <f t="shared" si="12"/>
        <v>18</v>
      </c>
    </row>
    <row r="90" spans="1:31" x14ac:dyDescent="0.25">
      <c r="A90" s="2" t="s">
        <v>104</v>
      </c>
      <c r="B90" s="2" t="s">
        <v>106</v>
      </c>
      <c r="C90" s="4"/>
      <c r="D90" s="122"/>
      <c r="E90" s="105">
        <f>IFERROR(VLOOKUP($B90,[1]NUM6!$G$3:$T$144,2,FALSE),0)</f>
        <v>0</v>
      </c>
      <c r="F90" s="105">
        <f>IFERROR(VLOOKUP($B90,[1]NUM6!$G$3:$T$144,3,FALSE),0)</f>
        <v>0</v>
      </c>
      <c r="G90" s="105">
        <f>IFERROR(VLOOKUP($B90,[1]NUM6!$G$3:$T$144,4,FALSE),0)</f>
        <v>1</v>
      </c>
      <c r="H90" s="105">
        <f>IFERROR(VLOOKUP($B90,[1]NUM6!$G$3:$T$144,5,FALSE),0)</f>
        <v>0</v>
      </c>
      <c r="I90" s="105">
        <f>IFERROR(VLOOKUP($B90,[1]NUM6!$G$3:$T$144,6,FALSE),0)</f>
        <v>0</v>
      </c>
      <c r="J90" s="105">
        <f>IFERROR(VLOOKUP($B90,[1]NUM6!$G$3:$T$144,7,FALSE),0)</f>
        <v>0</v>
      </c>
      <c r="K90" s="105">
        <f>IFERROR(VLOOKUP($B90,[1]NUM6!$G$3:$T$144,8,FALSE),0)</f>
        <v>0</v>
      </c>
      <c r="L90" s="105">
        <f>IFERROR(VLOOKUP($B90,[1]NUM6!$G$3:$T$144,9,FALSE),0)</f>
        <v>0</v>
      </c>
      <c r="M90" s="105">
        <f>IFERROR(VLOOKUP($B90,[1]NUM6!$G$3:$T$144,10,FALSE),0)</f>
        <v>1</v>
      </c>
      <c r="N90" s="105">
        <f>IFERROR(VLOOKUP($B90,[1]NUM6!$G$3:$T$144,11,FALSE),0)</f>
        <v>1</v>
      </c>
      <c r="O90" s="105">
        <f>IFERROR(VLOOKUP($B90,[1]NUM6!$G$3:$T$144,12,FALSE),0)</f>
        <v>0</v>
      </c>
      <c r="P90" s="105">
        <f>IFERROR(VLOOKUP($B90,[1]NUM6!$G$3:$T$144,13,FALSE),0)</f>
        <v>1</v>
      </c>
      <c r="Q90" s="85">
        <f t="shared" si="8"/>
        <v>4</v>
      </c>
      <c r="R90" s="105">
        <f>IFERROR(VLOOKUP($B90,[1]DEN6!$G$3:$T$151,2,FALSE),0)</f>
        <v>0</v>
      </c>
      <c r="S90" s="105">
        <f>IFERROR(VLOOKUP($B90,[1]DEN6!$G$3:$T$151,3,FALSE),0)</f>
        <v>0</v>
      </c>
      <c r="T90" s="105">
        <f>IFERROR(VLOOKUP($B90,[1]DEN6!$G$3:$T$151,4,FALSE),0)</f>
        <v>1</v>
      </c>
      <c r="U90" s="105">
        <f>IFERROR(VLOOKUP($B90,[1]DEN6!$G$3:$T$151,5,FALSE),0)</f>
        <v>0</v>
      </c>
      <c r="V90" s="105">
        <f>IFERROR(VLOOKUP($B90,[1]DEN6!$G$3:$T$151,6,FALSE),0)</f>
        <v>0</v>
      </c>
      <c r="W90" s="105">
        <f>IFERROR(VLOOKUP($B90,[1]DEN6!$G$3:$T$151,7,FALSE),0)</f>
        <v>0</v>
      </c>
      <c r="X90" s="105">
        <f>IFERROR(VLOOKUP($B90,[1]DEN6!$G$3:$T$151,8,FALSE),0)</f>
        <v>0</v>
      </c>
      <c r="Y90" s="105">
        <f>IFERROR(VLOOKUP($B90,[1]DEN6!$G$3:$T$151,9,FALSE),0)</f>
        <v>0</v>
      </c>
      <c r="Z90" s="105">
        <f>IFERROR(VLOOKUP($B90,[1]DEN6!$G$3:$T$151,10,FALSE),0)</f>
        <v>1</v>
      </c>
      <c r="AA90" s="105">
        <f>IFERROR(VLOOKUP($B90,[1]DEN6!$G$3:$T$151,11,FALSE),0)</f>
        <v>1</v>
      </c>
      <c r="AB90" s="105">
        <f>IFERROR(VLOOKUP($B90,[1]DEN6!$G$3:$T$151,12,FALSE),0)</f>
        <v>0</v>
      </c>
      <c r="AC90" s="105">
        <f>IFERROR(VLOOKUP($B90,[1]DEN6!$G$3:$T$151,13,FALSE),0)</f>
        <v>1</v>
      </c>
      <c r="AD90" s="85">
        <f t="shared" si="12"/>
        <v>4</v>
      </c>
    </row>
    <row r="91" spans="1:31" x14ac:dyDescent="0.25">
      <c r="A91" s="2" t="s">
        <v>104</v>
      </c>
      <c r="B91" s="2" t="s">
        <v>107</v>
      </c>
      <c r="C91" s="4"/>
      <c r="D91" s="122"/>
      <c r="E91" s="105">
        <f>IFERROR(VLOOKUP($B91,[1]NUM6!$G$3:$T$144,2,FALSE),0)</f>
        <v>3</v>
      </c>
      <c r="F91" s="105">
        <f>IFERROR(VLOOKUP($B91,[1]NUM6!$G$3:$T$144,3,FALSE),0)</f>
        <v>2</v>
      </c>
      <c r="G91" s="105">
        <f>IFERROR(VLOOKUP($B91,[1]NUM6!$G$3:$T$144,4,FALSE),0)</f>
        <v>2</v>
      </c>
      <c r="H91" s="105">
        <f>IFERROR(VLOOKUP($B91,[1]NUM6!$G$3:$T$144,5,FALSE),0)</f>
        <v>3</v>
      </c>
      <c r="I91" s="105">
        <f>IFERROR(VLOOKUP($B91,[1]NUM6!$G$3:$T$144,6,FALSE),0)</f>
        <v>1</v>
      </c>
      <c r="J91" s="105">
        <f>IFERROR(VLOOKUP($B91,[1]NUM6!$G$3:$T$144,7,FALSE),0)</f>
        <v>0</v>
      </c>
      <c r="K91" s="105">
        <f>IFERROR(VLOOKUP($B91,[1]NUM6!$G$3:$T$144,8,FALSE),0)</f>
        <v>1</v>
      </c>
      <c r="L91" s="105">
        <f>IFERROR(VLOOKUP($B91,[1]NUM6!$G$3:$T$144,9,FALSE),0)</f>
        <v>3</v>
      </c>
      <c r="M91" s="105">
        <f>IFERROR(VLOOKUP($B91,[1]NUM6!$G$3:$T$144,10,FALSE),0)</f>
        <v>2</v>
      </c>
      <c r="N91" s="105">
        <f>IFERROR(VLOOKUP($B91,[1]NUM6!$G$3:$T$144,11,FALSE),0)</f>
        <v>3</v>
      </c>
      <c r="O91" s="105">
        <f>IFERROR(VLOOKUP($B91,[1]NUM6!$G$3:$T$144,12,FALSE),0)</f>
        <v>1</v>
      </c>
      <c r="P91" s="105">
        <f>IFERROR(VLOOKUP($B91,[1]NUM6!$G$3:$T$144,13,FALSE),0)</f>
        <v>3</v>
      </c>
      <c r="Q91" s="85">
        <f t="shared" si="8"/>
        <v>24</v>
      </c>
      <c r="R91" s="105">
        <f>IFERROR(VLOOKUP($B91,[1]DEN6!$G$3:$T$151,2,FALSE),0)</f>
        <v>3</v>
      </c>
      <c r="S91" s="105">
        <f>IFERROR(VLOOKUP($B91,[1]DEN6!$G$3:$T$151,3,FALSE),0)</f>
        <v>4</v>
      </c>
      <c r="T91" s="105">
        <f>IFERROR(VLOOKUP($B91,[1]DEN6!$G$3:$T$151,4,FALSE),0)</f>
        <v>6</v>
      </c>
      <c r="U91" s="105">
        <f>IFERROR(VLOOKUP($B91,[1]DEN6!$G$3:$T$151,5,FALSE),0)</f>
        <v>4</v>
      </c>
      <c r="V91" s="105">
        <f>IFERROR(VLOOKUP($B91,[1]DEN6!$G$3:$T$151,6,FALSE),0)</f>
        <v>4</v>
      </c>
      <c r="W91" s="105">
        <f>IFERROR(VLOOKUP($B91,[1]DEN6!$G$3:$T$151,7,FALSE),0)</f>
        <v>2</v>
      </c>
      <c r="X91" s="105">
        <f>IFERROR(VLOOKUP($B91,[1]DEN6!$G$3:$T$151,8,FALSE),0)</f>
        <v>2</v>
      </c>
      <c r="Y91" s="105">
        <f>IFERROR(VLOOKUP($B91,[1]DEN6!$G$3:$T$151,9,FALSE),0)</f>
        <v>3</v>
      </c>
      <c r="Z91" s="105">
        <f>IFERROR(VLOOKUP($B91,[1]DEN6!$G$3:$T$151,10,FALSE),0)</f>
        <v>2</v>
      </c>
      <c r="AA91" s="105">
        <f>IFERROR(VLOOKUP($B91,[1]DEN6!$G$3:$T$151,11,FALSE),0)</f>
        <v>3</v>
      </c>
      <c r="AB91" s="105">
        <f>IFERROR(VLOOKUP($B91,[1]DEN6!$G$3:$T$151,12,FALSE),0)</f>
        <v>1</v>
      </c>
      <c r="AC91" s="105">
        <f>IFERROR(VLOOKUP($B91,[1]DEN6!$G$3:$T$151,13,FALSE),0)</f>
        <v>6</v>
      </c>
      <c r="AD91" s="85">
        <f t="shared" si="12"/>
        <v>40</v>
      </c>
    </row>
    <row r="92" spans="1:31" x14ac:dyDescent="0.25">
      <c r="A92" s="2" t="s">
        <v>104</v>
      </c>
      <c r="B92" s="2" t="s">
        <v>108</v>
      </c>
      <c r="C92" s="4"/>
      <c r="D92" s="122"/>
      <c r="E92" s="105">
        <f>IFERROR(VLOOKUP($B92,[1]NUM6!$G$3:$T$144,2,FALSE),0)</f>
        <v>0</v>
      </c>
      <c r="F92" s="105">
        <f>IFERROR(VLOOKUP($B92,[1]NUM6!$G$3:$T$144,3,FALSE),0)</f>
        <v>0</v>
      </c>
      <c r="G92" s="105">
        <f>IFERROR(VLOOKUP($B92,[1]NUM6!$G$3:$T$144,4,FALSE),0)</f>
        <v>1</v>
      </c>
      <c r="H92" s="105">
        <f>IFERROR(VLOOKUP($B92,[1]NUM6!$G$3:$T$144,5,FALSE),0)</f>
        <v>0</v>
      </c>
      <c r="I92" s="105">
        <f>IFERROR(VLOOKUP($B92,[1]NUM6!$G$3:$T$144,6,FALSE),0)</f>
        <v>0</v>
      </c>
      <c r="J92" s="105">
        <f>IFERROR(VLOOKUP($B92,[1]NUM6!$G$3:$T$144,7,FALSE),0)</f>
        <v>0</v>
      </c>
      <c r="K92" s="105">
        <f>IFERROR(VLOOKUP($B92,[1]NUM6!$G$3:$T$144,8,FALSE),0)</f>
        <v>0</v>
      </c>
      <c r="L92" s="105">
        <f>IFERROR(VLOOKUP($B92,[1]NUM6!$G$3:$T$144,9,FALSE),0)</f>
        <v>0</v>
      </c>
      <c r="M92" s="105">
        <f>IFERROR(VLOOKUP($B92,[1]NUM6!$G$3:$T$144,10,FALSE),0)</f>
        <v>0</v>
      </c>
      <c r="N92" s="105">
        <f>IFERROR(VLOOKUP($B92,[1]NUM6!$G$3:$T$144,11,FALSE),0)</f>
        <v>1</v>
      </c>
      <c r="O92" s="105">
        <f>IFERROR(VLOOKUP($B92,[1]NUM6!$G$3:$T$144,12,FALSE),0)</f>
        <v>1</v>
      </c>
      <c r="P92" s="105">
        <f>IFERROR(VLOOKUP($B92,[1]NUM6!$G$3:$T$144,13,FALSE),0)</f>
        <v>0</v>
      </c>
      <c r="Q92" s="85">
        <f t="shared" si="8"/>
        <v>3</v>
      </c>
      <c r="R92" s="105">
        <f>IFERROR(VLOOKUP($B92,[1]DEN6!$G$3:$T$151,2,FALSE),0)</f>
        <v>0</v>
      </c>
      <c r="S92" s="105">
        <f>IFERROR(VLOOKUP($B92,[1]DEN6!$G$3:$T$151,3,FALSE),0)</f>
        <v>0</v>
      </c>
      <c r="T92" s="105">
        <f>IFERROR(VLOOKUP($B92,[1]DEN6!$G$3:$T$151,4,FALSE),0)</f>
        <v>1</v>
      </c>
      <c r="U92" s="105">
        <f>IFERROR(VLOOKUP($B92,[1]DEN6!$G$3:$T$151,5,FALSE),0)</f>
        <v>0</v>
      </c>
      <c r="V92" s="105">
        <f>IFERROR(VLOOKUP($B92,[1]DEN6!$G$3:$T$151,6,FALSE),0)</f>
        <v>0</v>
      </c>
      <c r="W92" s="105">
        <f>IFERROR(VLOOKUP($B92,[1]DEN6!$G$3:$T$151,7,FALSE),0)</f>
        <v>0</v>
      </c>
      <c r="X92" s="105">
        <f>IFERROR(VLOOKUP($B92,[1]DEN6!$G$3:$T$151,8,FALSE),0)</f>
        <v>0</v>
      </c>
      <c r="Y92" s="105">
        <f>IFERROR(VLOOKUP($B92,[1]DEN6!$G$3:$T$151,9,FALSE),0)</f>
        <v>0</v>
      </c>
      <c r="Z92" s="105">
        <f>IFERROR(VLOOKUP($B92,[1]DEN6!$G$3:$T$151,10,FALSE),0)</f>
        <v>0</v>
      </c>
      <c r="AA92" s="105">
        <f>IFERROR(VLOOKUP($B92,[1]DEN6!$G$3:$T$151,11,FALSE),0)</f>
        <v>1</v>
      </c>
      <c r="AB92" s="105">
        <f>IFERROR(VLOOKUP($B92,[1]DEN6!$G$3:$T$151,12,FALSE),0)</f>
        <v>1</v>
      </c>
      <c r="AC92" s="105">
        <f>IFERROR(VLOOKUP($B92,[1]DEN6!$G$3:$T$151,13,FALSE),0)</f>
        <v>0</v>
      </c>
      <c r="AD92" s="85">
        <f t="shared" si="12"/>
        <v>3</v>
      </c>
    </row>
    <row r="93" spans="1:31" x14ac:dyDescent="0.25">
      <c r="A93" s="2" t="s">
        <v>104</v>
      </c>
      <c r="B93" s="2" t="s">
        <v>109</v>
      </c>
      <c r="C93" s="4"/>
      <c r="D93" s="122"/>
      <c r="E93" s="105">
        <f>IFERROR(VLOOKUP($B93,[1]NUM6!$G$3:$T$144,2,FALSE),0)</f>
        <v>0</v>
      </c>
      <c r="F93" s="105">
        <f>IFERROR(VLOOKUP($B93,[1]NUM6!$G$3:$T$144,3,FALSE),0)</f>
        <v>0</v>
      </c>
      <c r="G93" s="105">
        <f>IFERROR(VLOOKUP($B93,[1]NUM6!$G$3:$T$144,4,FALSE),0)</f>
        <v>0</v>
      </c>
      <c r="H93" s="105">
        <f>IFERROR(VLOOKUP($B93,[1]NUM6!$G$3:$T$144,5,FALSE),0)</f>
        <v>0</v>
      </c>
      <c r="I93" s="105">
        <f>IFERROR(VLOOKUP($B93,[1]NUM6!$G$3:$T$144,6,FALSE),0)</f>
        <v>1</v>
      </c>
      <c r="J93" s="105">
        <f>IFERROR(VLOOKUP($B93,[1]NUM6!$G$3:$T$144,7,FALSE),0)</f>
        <v>0</v>
      </c>
      <c r="K93" s="105">
        <f>IFERROR(VLOOKUP($B93,[1]NUM6!$G$3:$T$144,8,FALSE),0)</f>
        <v>0</v>
      </c>
      <c r="L93" s="105">
        <f>IFERROR(VLOOKUP($B93,[1]NUM6!$G$3:$T$144,9,FALSE),0)</f>
        <v>0</v>
      </c>
      <c r="M93" s="105">
        <f>IFERROR(VLOOKUP($B93,[1]NUM6!$G$3:$T$144,10,FALSE),0)</f>
        <v>0</v>
      </c>
      <c r="N93" s="105">
        <f>IFERROR(VLOOKUP($B93,[1]NUM6!$G$3:$T$144,11,FALSE),0)</f>
        <v>1</v>
      </c>
      <c r="O93" s="105">
        <f>IFERROR(VLOOKUP($B93,[1]NUM6!$G$3:$T$144,12,FALSE),0)</f>
        <v>0</v>
      </c>
      <c r="P93" s="105">
        <f>IFERROR(VLOOKUP($B93,[1]NUM6!$G$3:$T$144,13,FALSE),0)</f>
        <v>1</v>
      </c>
      <c r="Q93" s="85">
        <f t="shared" si="8"/>
        <v>3</v>
      </c>
      <c r="R93" s="105">
        <f>IFERROR(VLOOKUP($B93,[1]DEN6!$G$3:$T$151,2,FALSE),0)</f>
        <v>0</v>
      </c>
      <c r="S93" s="105">
        <f>IFERROR(VLOOKUP($B93,[1]DEN6!$G$3:$T$151,3,FALSE),0)</f>
        <v>0</v>
      </c>
      <c r="T93" s="105">
        <f>IFERROR(VLOOKUP($B93,[1]DEN6!$G$3:$T$151,4,FALSE),0)</f>
        <v>0</v>
      </c>
      <c r="U93" s="105">
        <f>IFERROR(VLOOKUP($B93,[1]DEN6!$G$3:$T$151,5,FALSE),0)</f>
        <v>0</v>
      </c>
      <c r="V93" s="105">
        <f>IFERROR(VLOOKUP($B93,[1]DEN6!$G$3:$T$151,6,FALSE),0)</f>
        <v>1</v>
      </c>
      <c r="W93" s="105">
        <f>IFERROR(VLOOKUP($B93,[1]DEN6!$G$3:$T$151,7,FALSE),0)</f>
        <v>0</v>
      </c>
      <c r="X93" s="105">
        <f>IFERROR(VLOOKUP($B93,[1]DEN6!$G$3:$T$151,8,FALSE),0)</f>
        <v>0</v>
      </c>
      <c r="Y93" s="105">
        <f>IFERROR(VLOOKUP($B93,[1]DEN6!$G$3:$T$151,9,FALSE),0)</f>
        <v>0</v>
      </c>
      <c r="Z93" s="105">
        <f>IFERROR(VLOOKUP($B93,[1]DEN6!$G$3:$T$151,10,FALSE),0)</f>
        <v>0</v>
      </c>
      <c r="AA93" s="105">
        <f>IFERROR(VLOOKUP($B93,[1]DEN6!$G$3:$T$151,11,FALSE),0)</f>
        <v>1</v>
      </c>
      <c r="AB93" s="105">
        <f>IFERROR(VLOOKUP($B93,[1]DEN6!$G$3:$T$151,12,FALSE),0)</f>
        <v>0</v>
      </c>
      <c r="AC93" s="105">
        <f>IFERROR(VLOOKUP($B93,[1]DEN6!$G$3:$T$151,13,FALSE),0)</f>
        <v>1</v>
      </c>
      <c r="AD93" s="85">
        <f t="shared" si="12"/>
        <v>3</v>
      </c>
    </row>
    <row r="94" spans="1:31" x14ac:dyDescent="0.25">
      <c r="A94" s="137" t="s">
        <v>235</v>
      </c>
      <c r="B94" s="138"/>
      <c r="C94" s="57">
        <f>D94/'Metas Muni'!O12</f>
        <v>0.81314878892733566</v>
      </c>
      <c r="D94" s="58">
        <f>Q94/AD94</f>
        <v>0.69117647058823528</v>
      </c>
      <c r="E94" s="60">
        <f>SUM(E89:E93)</f>
        <v>3</v>
      </c>
      <c r="F94" s="60">
        <f>SUM(F89:F93)</f>
        <v>2</v>
      </c>
      <c r="G94" s="60">
        <f>SUM(G89:G93)</f>
        <v>8</v>
      </c>
      <c r="H94" s="60">
        <f>SUM(H89:H93)</f>
        <v>6</v>
      </c>
      <c r="I94" s="60">
        <f t="shared" ref="I94:AA94" si="14">SUM(I89:I93)</f>
        <v>2</v>
      </c>
      <c r="J94" s="60">
        <f t="shared" si="14"/>
        <v>1</v>
      </c>
      <c r="K94" s="60">
        <f t="shared" si="14"/>
        <v>1</v>
      </c>
      <c r="L94" s="60">
        <f t="shared" si="14"/>
        <v>6</v>
      </c>
      <c r="M94" s="60">
        <f t="shared" si="14"/>
        <v>5</v>
      </c>
      <c r="N94" s="60">
        <f t="shared" si="14"/>
        <v>6</v>
      </c>
      <c r="O94" s="60">
        <f t="shared" si="14"/>
        <v>2</v>
      </c>
      <c r="P94" s="60">
        <f>SUM(P89:P93)</f>
        <v>5</v>
      </c>
      <c r="Q94" s="60">
        <f t="shared" si="14"/>
        <v>47</v>
      </c>
      <c r="R94" s="60">
        <f t="shared" si="14"/>
        <v>4</v>
      </c>
      <c r="S94" s="60">
        <f t="shared" si="14"/>
        <v>5</v>
      </c>
      <c r="T94" s="60">
        <f t="shared" si="14"/>
        <v>13</v>
      </c>
      <c r="U94" s="60">
        <f t="shared" si="14"/>
        <v>7</v>
      </c>
      <c r="V94" s="60">
        <f t="shared" si="14"/>
        <v>5</v>
      </c>
      <c r="W94" s="60">
        <f t="shared" si="14"/>
        <v>3</v>
      </c>
      <c r="X94" s="60">
        <f t="shared" si="14"/>
        <v>2</v>
      </c>
      <c r="Y94" s="60">
        <f t="shared" si="14"/>
        <v>7</v>
      </c>
      <c r="Z94" s="60">
        <f t="shared" si="14"/>
        <v>5</v>
      </c>
      <c r="AA94" s="60">
        <f t="shared" si="14"/>
        <v>6</v>
      </c>
      <c r="AB94" s="60">
        <f>SUM(AB89:AB93)</f>
        <v>2</v>
      </c>
      <c r="AC94" s="60">
        <f>SUM(AC89:AC93)</f>
        <v>9</v>
      </c>
      <c r="AD94" s="60">
        <f>SUM(AD89:AD93)</f>
        <v>68</v>
      </c>
      <c r="AE94" s="13"/>
    </row>
    <row r="95" spans="1:31" x14ac:dyDescent="0.25">
      <c r="A95" s="2" t="s">
        <v>111</v>
      </c>
      <c r="B95" s="2" t="s">
        <v>112</v>
      </c>
      <c r="C95" s="4"/>
      <c r="D95" s="122"/>
      <c r="E95" s="105">
        <f>IFERROR(VLOOKUP($B95,[1]NUM6!$G$3:$T$144,2,FALSE),0)</f>
        <v>1</v>
      </c>
      <c r="F95" s="105">
        <f>IFERROR(VLOOKUP($B95,[1]NUM6!$G$3:$T$144,3,FALSE),0)</f>
        <v>0</v>
      </c>
      <c r="G95" s="105">
        <f>IFERROR(VLOOKUP($B95,[1]NUM6!$G$3:$T$144,4,FALSE),0)</f>
        <v>3</v>
      </c>
      <c r="H95" s="105">
        <f>IFERROR(VLOOKUP($B95,[1]NUM6!$G$3:$T$144,5,FALSE),0)</f>
        <v>1</v>
      </c>
      <c r="I95" s="105">
        <f>IFERROR(VLOOKUP($B95,[1]NUM6!$G$3:$T$144,6,FALSE),0)</f>
        <v>0</v>
      </c>
      <c r="J95" s="105">
        <f>IFERROR(VLOOKUP($B95,[1]NUM6!$G$3:$T$144,7,FALSE),0)</f>
        <v>1</v>
      </c>
      <c r="K95" s="105">
        <f>IFERROR(VLOOKUP($B95,[1]NUM6!$G$3:$T$144,8,FALSE),0)</f>
        <v>0</v>
      </c>
      <c r="L95" s="105">
        <f>IFERROR(VLOOKUP($B95,[1]NUM6!$G$3:$T$144,9,FALSE),0)</f>
        <v>0</v>
      </c>
      <c r="M95" s="105">
        <f>IFERROR(VLOOKUP($B95,[1]NUM6!$G$3:$T$144,10,FALSE),0)</f>
        <v>1</v>
      </c>
      <c r="N95" s="105">
        <f>IFERROR(VLOOKUP($B95,[1]NUM6!$G$3:$T$144,11,FALSE),0)</f>
        <v>0</v>
      </c>
      <c r="O95" s="105">
        <f>IFERROR(VLOOKUP($B95,[1]NUM6!$G$3:$T$144,12,FALSE),0)</f>
        <v>1</v>
      </c>
      <c r="P95" s="105">
        <f>IFERROR(VLOOKUP($B95,[1]NUM6!$G$3:$T$144,13,FALSE),0)</f>
        <v>0</v>
      </c>
      <c r="Q95" s="85">
        <f t="shared" si="8"/>
        <v>8</v>
      </c>
      <c r="R95" s="105">
        <f>IFERROR(VLOOKUP($B95,[1]DEN6!$G$3:$T$151,2,FALSE),0)</f>
        <v>1</v>
      </c>
      <c r="S95" s="105">
        <f>IFERROR(VLOOKUP($B95,[1]DEN6!$G$3:$T$151,3,FALSE),0)</f>
        <v>0</v>
      </c>
      <c r="T95" s="105">
        <f>IFERROR(VLOOKUP($B95,[1]DEN6!$G$3:$T$151,4,FALSE),0)</f>
        <v>3</v>
      </c>
      <c r="U95" s="105">
        <f>IFERROR(VLOOKUP($B95,[1]DEN6!$G$3:$T$151,5,FALSE),0)</f>
        <v>1</v>
      </c>
      <c r="V95" s="105">
        <f>IFERROR(VLOOKUP($B95,[1]DEN6!$G$3:$T$151,6,FALSE),0)</f>
        <v>1</v>
      </c>
      <c r="W95" s="105">
        <f>IFERROR(VLOOKUP($B95,[1]DEN6!$G$3:$T$151,7,FALSE),0)</f>
        <v>1</v>
      </c>
      <c r="X95" s="105">
        <f>IFERROR(VLOOKUP($B95,[1]DEN6!$G$3:$T$151,8,FALSE),0)</f>
        <v>0</v>
      </c>
      <c r="Y95" s="105">
        <f>IFERROR(VLOOKUP($B95,[1]DEN6!$G$3:$T$151,9,FALSE),0)</f>
        <v>0</v>
      </c>
      <c r="Z95" s="105">
        <f>IFERROR(VLOOKUP($B95,[1]DEN6!$G$3:$T$151,10,FALSE),0)</f>
        <v>1</v>
      </c>
      <c r="AA95" s="105">
        <f>IFERROR(VLOOKUP($B95,[1]DEN6!$G$3:$T$151,11,FALSE),0)</f>
        <v>1</v>
      </c>
      <c r="AB95" s="105">
        <f>IFERROR(VLOOKUP($B95,[1]DEN6!$G$3:$T$151,12,FALSE),0)</f>
        <v>1</v>
      </c>
      <c r="AC95" s="105">
        <f>IFERROR(VLOOKUP($B95,[1]DEN6!$G$3:$T$151,13,FALSE),0)</f>
        <v>0</v>
      </c>
      <c r="AD95" s="85">
        <f t="shared" si="12"/>
        <v>10</v>
      </c>
    </row>
    <row r="96" spans="1:31" x14ac:dyDescent="0.25">
      <c r="A96" s="2" t="s">
        <v>111</v>
      </c>
      <c r="B96" s="2" t="s">
        <v>113</v>
      </c>
      <c r="C96" s="4"/>
      <c r="D96" s="122"/>
      <c r="E96" s="105">
        <f>IFERROR(VLOOKUP($B96,[1]NUM6!$G$3:$T$144,2,FALSE),0)</f>
        <v>0</v>
      </c>
      <c r="F96" s="105">
        <f>IFERROR(VLOOKUP($B96,[1]NUM6!$G$3:$T$144,3,FALSE),0)</f>
        <v>2</v>
      </c>
      <c r="G96" s="105">
        <f>IFERROR(VLOOKUP($B96,[1]NUM6!$G$3:$T$144,4,FALSE),0)</f>
        <v>2</v>
      </c>
      <c r="H96" s="105">
        <f>IFERROR(VLOOKUP($B96,[1]NUM6!$G$3:$T$144,5,FALSE),0)</f>
        <v>1</v>
      </c>
      <c r="I96" s="105">
        <f>IFERROR(VLOOKUP($B96,[1]NUM6!$G$3:$T$144,6,FALSE),0)</f>
        <v>1</v>
      </c>
      <c r="J96" s="105">
        <f>IFERROR(VLOOKUP($B96,[1]NUM6!$G$3:$T$144,7,FALSE),0)</f>
        <v>1</v>
      </c>
      <c r="K96" s="105">
        <f>IFERROR(VLOOKUP($B96,[1]NUM6!$G$3:$T$144,8,FALSE),0)</f>
        <v>1</v>
      </c>
      <c r="L96" s="105">
        <f>IFERROR(VLOOKUP($B96,[1]NUM6!$G$3:$T$144,9,FALSE),0)</f>
        <v>3</v>
      </c>
      <c r="M96" s="105">
        <f>IFERROR(VLOOKUP($B96,[1]NUM6!$G$3:$T$144,10,FALSE),0)</f>
        <v>1</v>
      </c>
      <c r="N96" s="105">
        <f>IFERROR(VLOOKUP($B96,[1]NUM6!$G$3:$T$144,11,FALSE),0)</f>
        <v>3</v>
      </c>
      <c r="O96" s="105">
        <f>IFERROR(VLOOKUP($B96,[1]NUM6!$G$3:$T$144,12,FALSE),0)</f>
        <v>2</v>
      </c>
      <c r="P96" s="105">
        <f>IFERROR(VLOOKUP($B96,[1]NUM6!$G$3:$T$144,13,FALSE),0)</f>
        <v>1</v>
      </c>
      <c r="Q96" s="85">
        <f t="shared" si="8"/>
        <v>18</v>
      </c>
      <c r="R96" s="105">
        <f>IFERROR(VLOOKUP($B96,[1]DEN6!$G$3:$T$151,2,FALSE),0)</f>
        <v>1</v>
      </c>
      <c r="S96" s="105">
        <f>IFERROR(VLOOKUP($B96,[1]DEN6!$G$3:$T$151,3,FALSE),0)</f>
        <v>2</v>
      </c>
      <c r="T96" s="105">
        <f>IFERROR(VLOOKUP($B96,[1]DEN6!$G$3:$T$151,4,FALSE),0)</f>
        <v>3</v>
      </c>
      <c r="U96" s="105">
        <f>IFERROR(VLOOKUP($B96,[1]DEN6!$G$3:$T$151,5,FALSE),0)</f>
        <v>2</v>
      </c>
      <c r="V96" s="105">
        <f>IFERROR(VLOOKUP($B96,[1]DEN6!$G$3:$T$151,6,FALSE),0)</f>
        <v>2</v>
      </c>
      <c r="W96" s="105">
        <f>IFERROR(VLOOKUP($B96,[1]DEN6!$G$3:$T$151,7,FALSE),0)</f>
        <v>2</v>
      </c>
      <c r="X96" s="105">
        <f>IFERROR(VLOOKUP($B96,[1]DEN6!$G$3:$T$151,8,FALSE),0)</f>
        <v>1</v>
      </c>
      <c r="Y96" s="105">
        <f>IFERROR(VLOOKUP($B96,[1]DEN6!$G$3:$T$151,9,FALSE),0)</f>
        <v>4</v>
      </c>
      <c r="Z96" s="105">
        <f>IFERROR(VLOOKUP($B96,[1]DEN6!$G$3:$T$151,10,FALSE),0)</f>
        <v>1</v>
      </c>
      <c r="AA96" s="105">
        <f>IFERROR(VLOOKUP($B96,[1]DEN6!$G$3:$T$151,11,FALSE),0)</f>
        <v>3</v>
      </c>
      <c r="AB96" s="105">
        <f>IFERROR(VLOOKUP($B96,[1]DEN6!$G$3:$T$151,12,FALSE),0)</f>
        <v>2</v>
      </c>
      <c r="AC96" s="105">
        <f>IFERROR(VLOOKUP($B96,[1]DEN6!$G$3:$T$151,13,FALSE),0)</f>
        <v>1</v>
      </c>
      <c r="AD96" s="85">
        <f t="shared" si="12"/>
        <v>24</v>
      </c>
    </row>
    <row r="97" spans="1:31" x14ac:dyDescent="0.25">
      <c r="A97" s="2" t="s">
        <v>111</v>
      </c>
      <c r="B97" s="2" t="s">
        <v>114</v>
      </c>
      <c r="C97" s="4"/>
      <c r="D97" s="122"/>
      <c r="E97" s="105">
        <f>IFERROR(VLOOKUP($B97,[1]NUM6!$G$3:$T$144,2,FALSE),0)</f>
        <v>0</v>
      </c>
      <c r="F97" s="105">
        <f>IFERROR(VLOOKUP($B97,[1]NUM6!$G$3:$T$144,3,FALSE),0)</f>
        <v>0</v>
      </c>
      <c r="G97" s="105">
        <f>IFERROR(VLOOKUP($B97,[1]NUM6!$G$3:$T$144,4,FALSE),0)</f>
        <v>0</v>
      </c>
      <c r="H97" s="105">
        <f>IFERROR(VLOOKUP($B97,[1]NUM6!$G$3:$T$144,5,FALSE),0)</f>
        <v>0</v>
      </c>
      <c r="I97" s="105">
        <f>IFERROR(VLOOKUP($B97,[1]NUM6!$G$3:$T$144,6,FALSE),0)</f>
        <v>0</v>
      </c>
      <c r="J97" s="105">
        <f>IFERROR(VLOOKUP($B97,[1]NUM6!$G$3:$T$144,7,FALSE),0)</f>
        <v>0</v>
      </c>
      <c r="K97" s="105">
        <f>IFERROR(VLOOKUP($B97,[1]NUM6!$G$3:$T$144,8,FALSE),0)</f>
        <v>0</v>
      </c>
      <c r="L97" s="105">
        <f>IFERROR(VLOOKUP($B97,[1]NUM6!$G$3:$T$144,9,FALSE),0)</f>
        <v>0</v>
      </c>
      <c r="M97" s="105">
        <f>IFERROR(VLOOKUP($B97,[1]NUM6!$G$3:$T$144,10,FALSE),0)</f>
        <v>0</v>
      </c>
      <c r="N97" s="105">
        <f>IFERROR(VLOOKUP($B97,[1]NUM6!$G$3:$T$144,11,FALSE),0)</f>
        <v>0</v>
      </c>
      <c r="O97" s="105">
        <f>IFERROR(VLOOKUP($B97,[1]NUM6!$G$3:$T$144,12,FALSE),0)</f>
        <v>0</v>
      </c>
      <c r="P97" s="105">
        <f>IFERROR(VLOOKUP($B97,[1]NUM6!$G$3:$T$144,13,FALSE),0)</f>
        <v>0</v>
      </c>
      <c r="Q97" s="85">
        <f t="shared" si="8"/>
        <v>0</v>
      </c>
      <c r="R97" s="105">
        <f>IFERROR(VLOOKUP($B97,[1]DEN6!$G$3:$T$151,2,FALSE),0)</f>
        <v>0</v>
      </c>
      <c r="S97" s="105">
        <f>IFERROR(VLOOKUP($B97,[1]DEN6!$G$3:$T$151,3,FALSE),0)</f>
        <v>0</v>
      </c>
      <c r="T97" s="105">
        <f>IFERROR(VLOOKUP($B97,[1]DEN6!$G$3:$T$151,4,FALSE),0)</f>
        <v>0</v>
      </c>
      <c r="U97" s="105">
        <f>IFERROR(VLOOKUP($B97,[1]DEN6!$G$3:$T$151,5,FALSE),0)</f>
        <v>0</v>
      </c>
      <c r="V97" s="105">
        <f>IFERROR(VLOOKUP($B97,[1]DEN6!$G$3:$T$151,6,FALSE),0)</f>
        <v>0</v>
      </c>
      <c r="W97" s="105">
        <f>IFERROR(VLOOKUP($B97,[1]DEN6!$G$3:$T$151,7,FALSE),0)</f>
        <v>0</v>
      </c>
      <c r="X97" s="105">
        <f>IFERROR(VLOOKUP($B97,[1]DEN6!$G$3:$T$151,8,FALSE),0)</f>
        <v>0</v>
      </c>
      <c r="Y97" s="105">
        <f>IFERROR(VLOOKUP($B97,[1]DEN6!$G$3:$T$151,9,FALSE),0)</f>
        <v>0</v>
      </c>
      <c r="Z97" s="105">
        <f>IFERROR(VLOOKUP($B97,[1]DEN6!$G$3:$T$151,10,FALSE),0)</f>
        <v>0</v>
      </c>
      <c r="AA97" s="105">
        <f>IFERROR(VLOOKUP($B97,[1]DEN6!$G$3:$T$151,11,FALSE),0)</f>
        <v>0</v>
      </c>
      <c r="AB97" s="105">
        <f>IFERROR(VLOOKUP($B97,[1]DEN6!$G$3:$T$151,12,FALSE),0)</f>
        <v>0</v>
      </c>
      <c r="AC97" s="105">
        <f>IFERROR(VLOOKUP($B97,[1]DEN6!$G$3:$T$151,13,FALSE),0)</f>
        <v>0</v>
      </c>
      <c r="AD97" s="85">
        <f t="shared" si="12"/>
        <v>0</v>
      </c>
    </row>
    <row r="98" spans="1:31" x14ac:dyDescent="0.25">
      <c r="A98" s="2" t="s">
        <v>111</v>
      </c>
      <c r="B98" s="2" t="s">
        <v>115</v>
      </c>
      <c r="C98" s="4"/>
      <c r="D98" s="122"/>
      <c r="E98" s="105">
        <f>IFERROR(VLOOKUP($B98,[1]NUM6!$G$3:$T$144,2,FALSE),0)</f>
        <v>0</v>
      </c>
      <c r="F98" s="105">
        <f>IFERROR(VLOOKUP($B98,[1]NUM6!$G$3:$T$144,3,FALSE),0)</f>
        <v>1</v>
      </c>
      <c r="G98" s="105">
        <f>IFERROR(VLOOKUP($B98,[1]NUM6!$G$3:$T$144,4,FALSE),0)</f>
        <v>0</v>
      </c>
      <c r="H98" s="105">
        <f>IFERROR(VLOOKUP($B98,[1]NUM6!$G$3:$T$144,5,FALSE),0)</f>
        <v>0</v>
      </c>
      <c r="I98" s="105">
        <f>IFERROR(VLOOKUP($B98,[1]NUM6!$G$3:$T$144,6,FALSE),0)</f>
        <v>4</v>
      </c>
      <c r="J98" s="105">
        <f>IFERROR(VLOOKUP($B98,[1]NUM6!$G$3:$T$144,7,FALSE),0)</f>
        <v>2</v>
      </c>
      <c r="K98" s="105">
        <f>IFERROR(VLOOKUP($B98,[1]NUM6!$G$3:$T$144,8,FALSE),0)</f>
        <v>0</v>
      </c>
      <c r="L98" s="105">
        <f>IFERROR(VLOOKUP($B98,[1]NUM6!$G$3:$T$144,9,FALSE),0)</f>
        <v>2</v>
      </c>
      <c r="M98" s="105">
        <f>IFERROR(VLOOKUP($B98,[1]NUM6!$G$3:$T$144,10,FALSE),0)</f>
        <v>2</v>
      </c>
      <c r="N98" s="105">
        <f>IFERROR(VLOOKUP($B98,[1]NUM6!$G$3:$T$144,11,FALSE),0)</f>
        <v>0</v>
      </c>
      <c r="O98" s="105">
        <f>IFERROR(VLOOKUP($B98,[1]NUM6!$G$3:$T$144,12,FALSE),0)</f>
        <v>1</v>
      </c>
      <c r="P98" s="105">
        <f>IFERROR(VLOOKUP($B98,[1]NUM6!$G$3:$T$144,13,FALSE),0)</f>
        <v>1</v>
      </c>
      <c r="Q98" s="85">
        <f t="shared" si="8"/>
        <v>13</v>
      </c>
      <c r="R98" s="105">
        <f>IFERROR(VLOOKUP($B98,[1]DEN6!$G$3:$T$151,2,FALSE),0)</f>
        <v>1</v>
      </c>
      <c r="S98" s="105">
        <f>IFERROR(VLOOKUP($B98,[1]DEN6!$G$3:$T$151,3,FALSE),0)</f>
        <v>1</v>
      </c>
      <c r="T98" s="105">
        <f>IFERROR(VLOOKUP($B98,[1]DEN6!$G$3:$T$151,4,FALSE),0)</f>
        <v>0</v>
      </c>
      <c r="U98" s="105">
        <f>IFERROR(VLOOKUP($B98,[1]DEN6!$G$3:$T$151,5,FALSE),0)</f>
        <v>0</v>
      </c>
      <c r="V98" s="105">
        <f>IFERROR(VLOOKUP($B98,[1]DEN6!$G$3:$T$151,6,FALSE),0)</f>
        <v>4</v>
      </c>
      <c r="W98" s="105">
        <f>IFERROR(VLOOKUP($B98,[1]DEN6!$G$3:$T$151,7,FALSE),0)</f>
        <v>2</v>
      </c>
      <c r="X98" s="105">
        <f>IFERROR(VLOOKUP($B98,[1]DEN6!$G$3:$T$151,8,FALSE),0)</f>
        <v>0</v>
      </c>
      <c r="Y98" s="105">
        <f>IFERROR(VLOOKUP($B98,[1]DEN6!$G$3:$T$151,9,FALSE),0)</f>
        <v>2</v>
      </c>
      <c r="Z98" s="105">
        <f>IFERROR(VLOOKUP($B98,[1]DEN6!$G$3:$T$151,10,FALSE),0)</f>
        <v>2</v>
      </c>
      <c r="AA98" s="105">
        <f>IFERROR(VLOOKUP($B98,[1]DEN6!$G$3:$T$151,11,FALSE),0)</f>
        <v>0</v>
      </c>
      <c r="AB98" s="105">
        <f>IFERROR(VLOOKUP($B98,[1]DEN6!$G$3:$T$151,12,FALSE),0)</f>
        <v>1</v>
      </c>
      <c r="AC98" s="105">
        <f>IFERROR(VLOOKUP($B98,[1]DEN6!$G$3:$T$151,13,FALSE),0)</f>
        <v>1</v>
      </c>
      <c r="AD98" s="85">
        <f t="shared" si="12"/>
        <v>14</v>
      </c>
    </row>
    <row r="99" spans="1:31" x14ac:dyDescent="0.25">
      <c r="A99" s="2" t="s">
        <v>111</v>
      </c>
      <c r="B99" s="2" t="s">
        <v>116</v>
      </c>
      <c r="C99" s="4"/>
      <c r="D99" s="122"/>
      <c r="E99" s="105">
        <f>IFERROR(VLOOKUP($B99,[1]NUM6!$G$3:$T$144,2,FALSE),0)</f>
        <v>0</v>
      </c>
      <c r="F99" s="105">
        <f>IFERROR(VLOOKUP($B99,[1]NUM6!$G$3:$T$144,3,FALSE),0)</f>
        <v>1</v>
      </c>
      <c r="G99" s="105">
        <f>IFERROR(VLOOKUP($B99,[1]NUM6!$G$3:$T$144,4,FALSE),0)</f>
        <v>1</v>
      </c>
      <c r="H99" s="105">
        <f>IFERROR(VLOOKUP($B99,[1]NUM6!$G$3:$T$144,5,FALSE),0)</f>
        <v>1</v>
      </c>
      <c r="I99" s="105">
        <f>IFERROR(VLOOKUP($B99,[1]NUM6!$G$3:$T$144,6,FALSE),0)</f>
        <v>0</v>
      </c>
      <c r="J99" s="105">
        <f>IFERROR(VLOOKUP($B99,[1]NUM6!$G$3:$T$144,7,FALSE),0)</f>
        <v>0</v>
      </c>
      <c r="K99" s="105">
        <f>IFERROR(VLOOKUP($B99,[1]NUM6!$G$3:$T$144,8,FALSE),0)</f>
        <v>0</v>
      </c>
      <c r="L99" s="105">
        <f>IFERROR(VLOOKUP($B99,[1]NUM6!$G$3:$T$144,9,FALSE),0)</f>
        <v>1</v>
      </c>
      <c r="M99" s="105">
        <f>IFERROR(VLOOKUP($B99,[1]NUM6!$G$3:$T$144,10,FALSE),0)</f>
        <v>1</v>
      </c>
      <c r="N99" s="105">
        <f>IFERROR(VLOOKUP($B99,[1]NUM6!$G$3:$T$144,11,FALSE),0)</f>
        <v>0</v>
      </c>
      <c r="O99" s="105">
        <f>IFERROR(VLOOKUP($B99,[1]NUM6!$G$3:$T$144,12,FALSE),0)</f>
        <v>0</v>
      </c>
      <c r="P99" s="105">
        <f>IFERROR(VLOOKUP($B99,[1]NUM6!$G$3:$T$144,13,FALSE),0)</f>
        <v>1</v>
      </c>
      <c r="Q99" s="85">
        <f t="shared" si="8"/>
        <v>6</v>
      </c>
      <c r="R99" s="105">
        <f>IFERROR(VLOOKUP($B99,[1]DEN6!$G$3:$T$151,2,FALSE),0)</f>
        <v>2</v>
      </c>
      <c r="S99" s="105">
        <f>IFERROR(VLOOKUP($B99,[1]DEN6!$G$3:$T$151,3,FALSE),0)</f>
        <v>1</v>
      </c>
      <c r="T99" s="105">
        <f>IFERROR(VLOOKUP($B99,[1]DEN6!$G$3:$T$151,4,FALSE),0)</f>
        <v>1</v>
      </c>
      <c r="U99" s="105">
        <f>IFERROR(VLOOKUP($B99,[1]DEN6!$G$3:$T$151,5,FALSE),0)</f>
        <v>1</v>
      </c>
      <c r="V99" s="105">
        <f>IFERROR(VLOOKUP($B99,[1]DEN6!$G$3:$T$151,6,FALSE),0)</f>
        <v>1</v>
      </c>
      <c r="W99" s="105">
        <f>IFERROR(VLOOKUP($B99,[1]DEN6!$G$3:$T$151,7,FALSE),0)</f>
        <v>0</v>
      </c>
      <c r="X99" s="105">
        <f>IFERROR(VLOOKUP($B99,[1]DEN6!$G$3:$T$151,8,FALSE),0)</f>
        <v>0</v>
      </c>
      <c r="Y99" s="105">
        <f>IFERROR(VLOOKUP($B99,[1]DEN6!$G$3:$T$151,9,FALSE),0)</f>
        <v>1</v>
      </c>
      <c r="Z99" s="105">
        <f>IFERROR(VLOOKUP($B99,[1]DEN6!$G$3:$T$151,10,FALSE),0)</f>
        <v>2</v>
      </c>
      <c r="AA99" s="105">
        <f>IFERROR(VLOOKUP($B99,[1]DEN6!$G$3:$T$151,11,FALSE),0)</f>
        <v>0</v>
      </c>
      <c r="AB99" s="105">
        <f>IFERROR(VLOOKUP($B99,[1]DEN6!$G$3:$T$151,12,FALSE),0)</f>
        <v>0</v>
      </c>
      <c r="AC99" s="105">
        <f>IFERROR(VLOOKUP($B99,[1]DEN6!$G$3:$T$151,13,FALSE),0)</f>
        <v>1</v>
      </c>
      <c r="AD99" s="85">
        <f t="shared" si="12"/>
        <v>10</v>
      </c>
    </row>
    <row r="100" spans="1:31" x14ac:dyDescent="0.25">
      <c r="A100" s="2" t="s">
        <v>111</v>
      </c>
      <c r="B100" s="2" t="s">
        <v>117</v>
      </c>
      <c r="C100" s="4"/>
      <c r="D100" s="122"/>
      <c r="E100" s="105">
        <f>IFERROR(VLOOKUP($B100,[1]NUM6!$G$3:$T$144,2,FALSE),0)</f>
        <v>0</v>
      </c>
      <c r="F100" s="105">
        <f>IFERROR(VLOOKUP($B100,[1]NUM6!$G$3:$T$144,3,FALSE),0)</f>
        <v>0</v>
      </c>
      <c r="G100" s="105">
        <f>IFERROR(VLOOKUP($B100,[1]NUM6!$G$3:$T$144,4,FALSE),0)</f>
        <v>0</v>
      </c>
      <c r="H100" s="105">
        <f>IFERROR(VLOOKUP($B100,[1]NUM6!$G$3:$T$144,5,FALSE),0)</f>
        <v>1</v>
      </c>
      <c r="I100" s="105">
        <f>IFERROR(VLOOKUP($B100,[1]NUM6!$G$3:$T$144,6,FALSE),0)</f>
        <v>1</v>
      </c>
      <c r="J100" s="105">
        <f>IFERROR(VLOOKUP($B100,[1]NUM6!$G$3:$T$144,7,FALSE),0)</f>
        <v>0</v>
      </c>
      <c r="K100" s="105">
        <f>IFERROR(VLOOKUP($B100,[1]NUM6!$G$3:$T$144,8,FALSE),0)</f>
        <v>0</v>
      </c>
      <c r="L100" s="105">
        <f>IFERROR(VLOOKUP($B100,[1]NUM6!$G$3:$T$144,9,FALSE),0)</f>
        <v>0</v>
      </c>
      <c r="M100" s="105">
        <f>IFERROR(VLOOKUP($B100,[1]NUM6!$G$3:$T$144,10,FALSE),0)</f>
        <v>0</v>
      </c>
      <c r="N100" s="105">
        <f>IFERROR(VLOOKUP($B100,[1]NUM6!$G$3:$T$144,11,FALSE),0)</f>
        <v>1</v>
      </c>
      <c r="O100" s="105">
        <f>IFERROR(VLOOKUP($B100,[1]NUM6!$G$3:$T$144,12,FALSE),0)</f>
        <v>0</v>
      </c>
      <c r="P100" s="105">
        <f>IFERROR(VLOOKUP($B100,[1]NUM6!$G$3:$T$144,13,FALSE),0)</f>
        <v>0</v>
      </c>
      <c r="Q100" s="85">
        <f t="shared" si="8"/>
        <v>3</v>
      </c>
      <c r="R100" s="105">
        <f>IFERROR(VLOOKUP($B100,[1]DEN6!$G$3:$T$151,2,FALSE),0)</f>
        <v>0</v>
      </c>
      <c r="S100" s="105">
        <f>IFERROR(VLOOKUP($B100,[1]DEN6!$G$3:$T$151,3,FALSE),0)</f>
        <v>0</v>
      </c>
      <c r="T100" s="105">
        <f>IFERROR(VLOOKUP($B100,[1]DEN6!$G$3:$T$151,4,FALSE),0)</f>
        <v>0</v>
      </c>
      <c r="U100" s="105">
        <f>IFERROR(VLOOKUP($B100,[1]DEN6!$G$3:$T$151,5,FALSE),0)</f>
        <v>1</v>
      </c>
      <c r="V100" s="105">
        <f>IFERROR(VLOOKUP($B100,[1]DEN6!$G$3:$T$151,6,FALSE),0)</f>
        <v>1</v>
      </c>
      <c r="W100" s="105">
        <f>IFERROR(VLOOKUP($B100,[1]DEN6!$G$3:$T$151,7,FALSE),0)</f>
        <v>0</v>
      </c>
      <c r="X100" s="105">
        <f>IFERROR(VLOOKUP($B100,[1]DEN6!$G$3:$T$151,8,FALSE),0)</f>
        <v>0</v>
      </c>
      <c r="Y100" s="105">
        <f>IFERROR(VLOOKUP($B100,[1]DEN6!$G$3:$T$151,9,FALSE),0)</f>
        <v>1</v>
      </c>
      <c r="Z100" s="105">
        <f>IFERROR(VLOOKUP($B100,[1]DEN6!$G$3:$T$151,10,FALSE),0)</f>
        <v>0</v>
      </c>
      <c r="AA100" s="105">
        <f>IFERROR(VLOOKUP($B100,[1]DEN6!$G$3:$T$151,11,FALSE),0)</f>
        <v>1</v>
      </c>
      <c r="AB100" s="105">
        <f>IFERROR(VLOOKUP($B100,[1]DEN6!$G$3:$T$151,12,FALSE),0)</f>
        <v>0</v>
      </c>
      <c r="AC100" s="105">
        <f>IFERROR(VLOOKUP($B100,[1]DEN6!$G$3:$T$151,13,FALSE),0)</f>
        <v>0</v>
      </c>
      <c r="AD100" s="85">
        <f t="shared" si="12"/>
        <v>4</v>
      </c>
    </row>
    <row r="101" spans="1:31" x14ac:dyDescent="0.25">
      <c r="A101" s="2" t="s">
        <v>111</v>
      </c>
      <c r="B101" s="2" t="s">
        <v>118</v>
      </c>
      <c r="C101" s="4"/>
      <c r="D101" s="122"/>
      <c r="E101" s="105">
        <f>IFERROR(VLOOKUP($B101,[1]NUM6!$G$3:$T$144,2,FALSE),0)</f>
        <v>1</v>
      </c>
      <c r="F101" s="105">
        <f>IFERROR(VLOOKUP($B101,[1]NUM6!$G$3:$T$144,3,FALSE),0)</f>
        <v>1</v>
      </c>
      <c r="G101" s="105">
        <f>IFERROR(VLOOKUP($B101,[1]NUM6!$G$3:$T$144,4,FALSE),0)</f>
        <v>4</v>
      </c>
      <c r="H101" s="105">
        <f>IFERROR(VLOOKUP($B101,[1]NUM6!$G$3:$T$144,5,FALSE),0)</f>
        <v>5</v>
      </c>
      <c r="I101" s="105">
        <f>IFERROR(VLOOKUP($B101,[1]NUM6!$G$3:$T$144,6,FALSE),0)</f>
        <v>0</v>
      </c>
      <c r="J101" s="105">
        <f>IFERROR(VLOOKUP($B101,[1]NUM6!$G$3:$T$144,7,FALSE),0)</f>
        <v>2</v>
      </c>
      <c r="K101" s="105">
        <f>IFERROR(VLOOKUP($B101,[1]NUM6!$G$3:$T$144,8,FALSE),0)</f>
        <v>1</v>
      </c>
      <c r="L101" s="105">
        <f>IFERROR(VLOOKUP($B101,[1]NUM6!$G$3:$T$144,9,FALSE),0)</f>
        <v>3</v>
      </c>
      <c r="M101" s="105">
        <f>IFERROR(VLOOKUP($B101,[1]NUM6!$G$3:$T$144,10,FALSE),0)</f>
        <v>0</v>
      </c>
      <c r="N101" s="105">
        <f>IFERROR(VLOOKUP($B101,[1]NUM6!$G$3:$T$144,11,FALSE),0)</f>
        <v>5</v>
      </c>
      <c r="O101" s="105">
        <f>IFERROR(VLOOKUP($B101,[1]NUM6!$G$3:$T$144,12,FALSE),0)</f>
        <v>5</v>
      </c>
      <c r="P101" s="105">
        <f>IFERROR(VLOOKUP($B101,[1]NUM6!$G$3:$T$144,13,FALSE),0)</f>
        <v>3</v>
      </c>
      <c r="Q101" s="85">
        <f t="shared" si="8"/>
        <v>30</v>
      </c>
      <c r="R101" s="105">
        <f>IFERROR(VLOOKUP($B101,[1]DEN6!$G$3:$T$151,2,FALSE),0)</f>
        <v>3</v>
      </c>
      <c r="S101" s="105">
        <f>IFERROR(VLOOKUP($B101,[1]DEN6!$G$3:$T$151,3,FALSE),0)</f>
        <v>1</v>
      </c>
      <c r="T101" s="105">
        <f>IFERROR(VLOOKUP($B101,[1]DEN6!$G$3:$T$151,4,FALSE),0)</f>
        <v>6</v>
      </c>
      <c r="U101" s="105">
        <f>IFERROR(VLOOKUP($B101,[1]DEN6!$G$3:$T$151,5,FALSE),0)</f>
        <v>6</v>
      </c>
      <c r="V101" s="105">
        <f>IFERROR(VLOOKUP($B101,[1]DEN6!$G$3:$T$151,6,FALSE),0)</f>
        <v>0</v>
      </c>
      <c r="W101" s="105">
        <f>IFERROR(VLOOKUP($B101,[1]DEN6!$G$3:$T$151,7,FALSE),0)</f>
        <v>2</v>
      </c>
      <c r="X101" s="105">
        <f>IFERROR(VLOOKUP($B101,[1]DEN6!$G$3:$T$151,8,FALSE),0)</f>
        <v>2</v>
      </c>
      <c r="Y101" s="105">
        <f>IFERROR(VLOOKUP($B101,[1]DEN6!$G$3:$T$151,9,FALSE),0)</f>
        <v>3</v>
      </c>
      <c r="Z101" s="105">
        <f>IFERROR(VLOOKUP($B101,[1]DEN6!$G$3:$T$151,10,FALSE),0)</f>
        <v>0</v>
      </c>
      <c r="AA101" s="105">
        <f>IFERROR(VLOOKUP($B101,[1]DEN6!$G$3:$T$151,11,FALSE),0)</f>
        <v>5</v>
      </c>
      <c r="AB101" s="105">
        <f>IFERROR(VLOOKUP($B101,[1]DEN6!$G$3:$T$151,12,FALSE),0)</f>
        <v>5</v>
      </c>
      <c r="AC101" s="105">
        <f>IFERROR(VLOOKUP($B101,[1]DEN6!$G$3:$T$151,13,FALSE),0)</f>
        <v>3</v>
      </c>
      <c r="AD101" s="85">
        <f t="shared" si="12"/>
        <v>36</v>
      </c>
    </row>
    <row r="102" spans="1:31" x14ac:dyDescent="0.25">
      <c r="A102" s="2" t="s">
        <v>111</v>
      </c>
      <c r="B102" s="2" t="s">
        <v>119</v>
      </c>
      <c r="C102" s="4"/>
      <c r="D102" s="122"/>
      <c r="E102" s="105">
        <f>IFERROR(VLOOKUP($B102,[1]NUM6!$G$3:$T$144,2,FALSE),0)</f>
        <v>2</v>
      </c>
      <c r="F102" s="105">
        <f>IFERROR(VLOOKUP($B102,[1]NUM6!$G$3:$T$144,3,FALSE),0)</f>
        <v>0</v>
      </c>
      <c r="G102" s="105">
        <f>IFERROR(VLOOKUP($B102,[1]NUM6!$G$3:$T$144,4,FALSE),0)</f>
        <v>1</v>
      </c>
      <c r="H102" s="105">
        <f>IFERROR(VLOOKUP($B102,[1]NUM6!$G$3:$T$144,5,FALSE),0)</f>
        <v>0</v>
      </c>
      <c r="I102" s="105">
        <f>IFERROR(VLOOKUP($B102,[1]NUM6!$G$3:$T$144,6,FALSE),0)</f>
        <v>1</v>
      </c>
      <c r="J102" s="105">
        <f>IFERROR(VLOOKUP($B102,[1]NUM6!$G$3:$T$144,7,FALSE),0)</f>
        <v>3</v>
      </c>
      <c r="K102" s="105">
        <f>IFERROR(VLOOKUP($B102,[1]NUM6!$G$3:$T$144,8,FALSE),0)</f>
        <v>0</v>
      </c>
      <c r="L102" s="105">
        <f>IFERROR(VLOOKUP($B102,[1]NUM6!$G$3:$T$144,9,FALSE),0)</f>
        <v>0</v>
      </c>
      <c r="M102" s="105">
        <f>IFERROR(VLOOKUP($B102,[1]NUM6!$G$3:$T$144,10,FALSE),0)</f>
        <v>2</v>
      </c>
      <c r="N102" s="105">
        <f>IFERROR(VLOOKUP($B102,[1]NUM6!$G$3:$T$144,11,FALSE),0)</f>
        <v>0</v>
      </c>
      <c r="O102" s="105">
        <f>IFERROR(VLOOKUP($B102,[1]NUM6!$G$3:$T$144,12,FALSE),0)</f>
        <v>0</v>
      </c>
      <c r="P102" s="105">
        <f>IFERROR(VLOOKUP($B102,[1]NUM6!$G$3:$T$144,13,FALSE),0)</f>
        <v>2</v>
      </c>
      <c r="Q102" s="85">
        <f t="shared" si="8"/>
        <v>11</v>
      </c>
      <c r="R102" s="105">
        <f>IFERROR(VLOOKUP($B102,[1]DEN6!$G$3:$T$151,2,FALSE),0)</f>
        <v>4</v>
      </c>
      <c r="S102" s="105">
        <f>IFERROR(VLOOKUP($B102,[1]DEN6!$G$3:$T$151,3,FALSE),0)</f>
        <v>2</v>
      </c>
      <c r="T102" s="105">
        <f>IFERROR(VLOOKUP($B102,[1]DEN6!$G$3:$T$151,4,FALSE),0)</f>
        <v>1</v>
      </c>
      <c r="U102" s="105">
        <f>IFERROR(VLOOKUP($B102,[1]DEN6!$G$3:$T$151,5,FALSE),0)</f>
        <v>0</v>
      </c>
      <c r="V102" s="105">
        <f>IFERROR(VLOOKUP($B102,[1]DEN6!$G$3:$T$151,6,FALSE),0)</f>
        <v>3</v>
      </c>
      <c r="W102" s="105">
        <f>IFERROR(VLOOKUP($B102,[1]DEN6!$G$3:$T$151,7,FALSE),0)</f>
        <v>4</v>
      </c>
      <c r="X102" s="105">
        <f>IFERROR(VLOOKUP($B102,[1]DEN6!$G$3:$T$151,8,FALSE),0)</f>
        <v>0</v>
      </c>
      <c r="Y102" s="105">
        <f>IFERROR(VLOOKUP($B102,[1]DEN6!$G$3:$T$151,9,FALSE),0)</f>
        <v>0</v>
      </c>
      <c r="Z102" s="105">
        <f>IFERROR(VLOOKUP($B102,[1]DEN6!$G$3:$T$151,10,FALSE),0)</f>
        <v>3</v>
      </c>
      <c r="AA102" s="105">
        <f>IFERROR(VLOOKUP($B102,[1]DEN6!$G$3:$T$151,11,FALSE),0)</f>
        <v>1</v>
      </c>
      <c r="AB102" s="105">
        <f>IFERROR(VLOOKUP($B102,[1]DEN6!$G$3:$T$151,12,FALSE),0)</f>
        <v>0</v>
      </c>
      <c r="AC102" s="105">
        <f>IFERROR(VLOOKUP($B102,[1]DEN6!$G$3:$T$151,13,FALSE),0)</f>
        <v>4</v>
      </c>
      <c r="AD102" s="85">
        <f t="shared" si="12"/>
        <v>22</v>
      </c>
    </row>
    <row r="103" spans="1:31" x14ac:dyDescent="0.25">
      <c r="A103" s="2" t="s">
        <v>111</v>
      </c>
      <c r="B103" s="2" t="s">
        <v>120</v>
      </c>
      <c r="C103" s="4"/>
      <c r="D103" s="122"/>
      <c r="E103" s="105">
        <f>IFERROR(VLOOKUP($B103,[1]NUM6!$G$3:$T$144,2,FALSE),0)</f>
        <v>0</v>
      </c>
      <c r="F103" s="105">
        <f>IFERROR(VLOOKUP($B103,[1]NUM6!$G$3:$T$144,3,FALSE),0)</f>
        <v>0</v>
      </c>
      <c r="G103" s="105">
        <f>IFERROR(VLOOKUP($B103,[1]NUM6!$G$3:$T$144,4,FALSE),0)</f>
        <v>0</v>
      </c>
      <c r="H103" s="105">
        <f>IFERROR(VLOOKUP($B103,[1]NUM6!$G$3:$T$144,5,FALSE),0)</f>
        <v>0</v>
      </c>
      <c r="I103" s="105">
        <f>IFERROR(VLOOKUP($B103,[1]NUM6!$G$3:$T$144,6,FALSE),0)</f>
        <v>0</v>
      </c>
      <c r="J103" s="105">
        <f>IFERROR(VLOOKUP($B103,[1]NUM6!$G$3:$T$144,7,FALSE),0)</f>
        <v>1</v>
      </c>
      <c r="K103" s="105">
        <f>IFERROR(VLOOKUP($B103,[1]NUM6!$G$3:$T$144,8,FALSE),0)</f>
        <v>0</v>
      </c>
      <c r="L103" s="105">
        <f>IFERROR(VLOOKUP($B103,[1]NUM6!$G$3:$T$144,9,FALSE),0)</f>
        <v>1</v>
      </c>
      <c r="M103" s="105">
        <f>IFERROR(VLOOKUP($B103,[1]NUM6!$G$3:$T$144,10,FALSE),0)</f>
        <v>0</v>
      </c>
      <c r="N103" s="105">
        <f>IFERROR(VLOOKUP($B103,[1]NUM6!$G$3:$T$144,11,FALSE),0)</f>
        <v>0</v>
      </c>
      <c r="O103" s="105">
        <f>IFERROR(VLOOKUP($B103,[1]NUM6!$G$3:$T$144,12,FALSE),0)</f>
        <v>0</v>
      </c>
      <c r="P103" s="105">
        <f>IFERROR(VLOOKUP($B103,[1]NUM6!$G$3:$T$144,13,FALSE),0)</f>
        <v>0</v>
      </c>
      <c r="Q103" s="85">
        <f t="shared" si="8"/>
        <v>2</v>
      </c>
      <c r="R103" s="105">
        <f>IFERROR(VLOOKUP($B103,[1]DEN6!$G$3:$T$151,2,FALSE),0)</f>
        <v>0</v>
      </c>
      <c r="S103" s="105">
        <f>IFERROR(VLOOKUP($B103,[1]DEN6!$G$3:$T$151,3,FALSE),0)</f>
        <v>0</v>
      </c>
      <c r="T103" s="105">
        <f>IFERROR(VLOOKUP($B103,[1]DEN6!$G$3:$T$151,4,FALSE),0)</f>
        <v>0</v>
      </c>
      <c r="U103" s="105">
        <f>IFERROR(VLOOKUP($B103,[1]DEN6!$G$3:$T$151,5,FALSE),0)</f>
        <v>0</v>
      </c>
      <c r="V103" s="105">
        <f>IFERROR(VLOOKUP($B103,[1]DEN6!$G$3:$T$151,6,FALSE),0)</f>
        <v>0</v>
      </c>
      <c r="W103" s="105">
        <f>IFERROR(VLOOKUP($B103,[1]DEN6!$G$3:$T$151,7,FALSE),0)</f>
        <v>1</v>
      </c>
      <c r="X103" s="105">
        <f>IFERROR(VLOOKUP($B103,[1]DEN6!$G$3:$T$151,8,FALSE),0)</f>
        <v>0</v>
      </c>
      <c r="Y103" s="105">
        <f>IFERROR(VLOOKUP($B103,[1]DEN6!$G$3:$T$151,9,FALSE),0)</f>
        <v>1</v>
      </c>
      <c r="Z103" s="105">
        <f>IFERROR(VLOOKUP($B103,[1]DEN6!$G$3:$T$151,10,FALSE),0)</f>
        <v>0</v>
      </c>
      <c r="AA103" s="105">
        <f>IFERROR(VLOOKUP($B103,[1]DEN6!$G$3:$T$151,11,FALSE),0)</f>
        <v>0</v>
      </c>
      <c r="AB103" s="105">
        <f>IFERROR(VLOOKUP($B103,[1]DEN6!$G$3:$T$151,12,FALSE),0)</f>
        <v>1</v>
      </c>
      <c r="AC103" s="105">
        <f>IFERROR(VLOOKUP($B103,[1]DEN6!$G$3:$T$151,13,FALSE),0)</f>
        <v>0</v>
      </c>
      <c r="AD103" s="85">
        <f t="shared" si="12"/>
        <v>3</v>
      </c>
    </row>
    <row r="104" spans="1:31" x14ac:dyDescent="0.25">
      <c r="A104" s="2" t="s">
        <v>111</v>
      </c>
      <c r="B104" s="2" t="s">
        <v>121</v>
      </c>
      <c r="C104" s="4"/>
      <c r="D104" s="122"/>
      <c r="E104" s="105">
        <f>IFERROR(VLOOKUP($B104,[1]NUM6!$G$3:$T$144,2,FALSE),0)</f>
        <v>0</v>
      </c>
      <c r="F104" s="105">
        <f>IFERROR(VLOOKUP($B104,[1]NUM6!$G$3:$T$144,3,FALSE),0)</f>
        <v>0</v>
      </c>
      <c r="G104" s="105">
        <f>IFERROR(VLOOKUP($B104,[1]NUM6!$G$3:$T$144,4,FALSE),0)</f>
        <v>3</v>
      </c>
      <c r="H104" s="105">
        <f>IFERROR(VLOOKUP($B104,[1]NUM6!$G$3:$T$144,5,FALSE),0)</f>
        <v>1</v>
      </c>
      <c r="I104" s="105">
        <f>IFERROR(VLOOKUP($B104,[1]NUM6!$G$3:$T$144,6,FALSE),0)</f>
        <v>0</v>
      </c>
      <c r="J104" s="105">
        <f>IFERROR(VLOOKUP($B104,[1]NUM6!$G$3:$T$144,7,FALSE),0)</f>
        <v>0</v>
      </c>
      <c r="K104" s="105">
        <f>IFERROR(VLOOKUP($B104,[1]NUM6!$G$3:$T$144,8,FALSE),0)</f>
        <v>1</v>
      </c>
      <c r="L104" s="105">
        <f>IFERROR(VLOOKUP($B104,[1]NUM6!$G$3:$T$144,9,FALSE),0)</f>
        <v>0</v>
      </c>
      <c r="M104" s="105">
        <f>IFERROR(VLOOKUP($B104,[1]NUM6!$G$3:$T$144,10,FALSE),0)</f>
        <v>1</v>
      </c>
      <c r="N104" s="105">
        <f>IFERROR(VLOOKUP($B104,[1]NUM6!$G$3:$T$144,11,FALSE),0)</f>
        <v>0</v>
      </c>
      <c r="O104" s="105">
        <f>IFERROR(VLOOKUP($B104,[1]NUM6!$G$3:$T$144,12,FALSE),0)</f>
        <v>1</v>
      </c>
      <c r="P104" s="105">
        <f>IFERROR(VLOOKUP($B104,[1]NUM6!$G$3:$T$144,13,FALSE),0)</f>
        <v>2</v>
      </c>
      <c r="Q104" s="85">
        <f t="shared" si="8"/>
        <v>9</v>
      </c>
      <c r="R104" s="105">
        <f>IFERROR(VLOOKUP($B104,[1]DEN6!$G$3:$T$151,2,FALSE),0)</f>
        <v>0</v>
      </c>
      <c r="S104" s="105">
        <f>IFERROR(VLOOKUP($B104,[1]DEN6!$G$3:$T$151,3,FALSE),0)</f>
        <v>1</v>
      </c>
      <c r="T104" s="105">
        <f>IFERROR(VLOOKUP($B104,[1]DEN6!$G$3:$T$151,4,FALSE),0)</f>
        <v>3</v>
      </c>
      <c r="U104" s="105">
        <f>IFERROR(VLOOKUP($B104,[1]DEN6!$G$3:$T$151,5,FALSE),0)</f>
        <v>1</v>
      </c>
      <c r="V104" s="105">
        <f>IFERROR(VLOOKUP($B104,[1]DEN6!$G$3:$T$151,6,FALSE),0)</f>
        <v>0</v>
      </c>
      <c r="W104" s="105">
        <f>IFERROR(VLOOKUP($B104,[1]DEN6!$G$3:$T$151,7,FALSE),0)</f>
        <v>0</v>
      </c>
      <c r="X104" s="105">
        <f>IFERROR(VLOOKUP($B104,[1]DEN6!$G$3:$T$151,8,FALSE),0)</f>
        <v>1</v>
      </c>
      <c r="Y104" s="105">
        <f>IFERROR(VLOOKUP($B104,[1]DEN6!$G$3:$T$151,9,FALSE),0)</f>
        <v>0</v>
      </c>
      <c r="Z104" s="105">
        <f>IFERROR(VLOOKUP($B104,[1]DEN6!$G$3:$T$151,10,FALSE),0)</f>
        <v>1</v>
      </c>
      <c r="AA104" s="105">
        <f>IFERROR(VLOOKUP($B104,[1]DEN6!$G$3:$T$151,11,FALSE),0)</f>
        <v>0</v>
      </c>
      <c r="AB104" s="105">
        <f>IFERROR(VLOOKUP($B104,[1]DEN6!$G$3:$T$151,12,FALSE),0)</f>
        <v>1</v>
      </c>
      <c r="AC104" s="105">
        <f>IFERROR(VLOOKUP($B104,[1]DEN6!$G$3:$T$151,13,FALSE),0)</f>
        <v>2</v>
      </c>
      <c r="AD104" s="85">
        <f t="shared" si="12"/>
        <v>10</v>
      </c>
    </row>
    <row r="105" spans="1:31" x14ac:dyDescent="0.25">
      <c r="A105" s="137" t="s">
        <v>236</v>
      </c>
      <c r="B105" s="138"/>
      <c r="C105" s="57">
        <f>D105/'Metas Muni'!O13</f>
        <v>1.0299721907508497</v>
      </c>
      <c r="D105" s="58">
        <f>Q105/AD105</f>
        <v>0.75187969924812026</v>
      </c>
      <c r="E105" s="60">
        <f>SUM(E95:E104)</f>
        <v>4</v>
      </c>
      <c r="F105" s="60">
        <f>SUM(F95:F104)</f>
        <v>5</v>
      </c>
      <c r="G105" s="60">
        <f>SUM(G95:G104)</f>
        <v>14</v>
      </c>
      <c r="H105" s="60">
        <f>SUM(H95:H104)</f>
        <v>10</v>
      </c>
      <c r="I105" s="60">
        <f t="shared" ref="I105:AA105" si="15">SUM(I95:I104)</f>
        <v>7</v>
      </c>
      <c r="J105" s="60">
        <f t="shared" si="15"/>
        <v>10</v>
      </c>
      <c r="K105" s="60">
        <f t="shared" si="15"/>
        <v>3</v>
      </c>
      <c r="L105" s="60">
        <f t="shared" si="15"/>
        <v>10</v>
      </c>
      <c r="M105" s="60">
        <f t="shared" si="15"/>
        <v>8</v>
      </c>
      <c r="N105" s="60">
        <f t="shared" si="15"/>
        <v>9</v>
      </c>
      <c r="O105" s="60">
        <f t="shared" si="15"/>
        <v>10</v>
      </c>
      <c r="P105" s="60">
        <f>SUM(P95:P104)</f>
        <v>10</v>
      </c>
      <c r="Q105" s="60">
        <f t="shared" si="15"/>
        <v>100</v>
      </c>
      <c r="R105" s="60">
        <f t="shared" si="15"/>
        <v>12</v>
      </c>
      <c r="S105" s="60">
        <f t="shared" si="15"/>
        <v>8</v>
      </c>
      <c r="T105" s="60">
        <f t="shared" si="15"/>
        <v>17</v>
      </c>
      <c r="U105" s="60">
        <f t="shared" si="15"/>
        <v>12</v>
      </c>
      <c r="V105" s="60">
        <f t="shared" si="15"/>
        <v>12</v>
      </c>
      <c r="W105" s="60">
        <f t="shared" si="15"/>
        <v>12</v>
      </c>
      <c r="X105" s="60">
        <f t="shared" si="15"/>
        <v>4</v>
      </c>
      <c r="Y105" s="60">
        <f t="shared" si="15"/>
        <v>12</v>
      </c>
      <c r="Z105" s="60">
        <f t="shared" si="15"/>
        <v>10</v>
      </c>
      <c r="AA105" s="60">
        <f t="shared" si="15"/>
        <v>11</v>
      </c>
      <c r="AB105" s="60">
        <f>SUM(AB95:AB104)</f>
        <v>11</v>
      </c>
      <c r="AC105" s="60">
        <f>SUM(AC95:AC104)</f>
        <v>12</v>
      </c>
      <c r="AD105" s="60">
        <f>SUM(AD95:AD104)</f>
        <v>133</v>
      </c>
      <c r="AE105" s="13"/>
    </row>
    <row r="106" spans="1:31" x14ac:dyDescent="0.25">
      <c r="A106" s="2" t="s">
        <v>123</v>
      </c>
      <c r="B106" s="2" t="s">
        <v>124</v>
      </c>
      <c r="C106" s="4"/>
      <c r="D106" s="122"/>
      <c r="E106" s="105">
        <f>IFERROR(VLOOKUP($B106,[1]NUM6!$G$3:$T$144,2,FALSE),0)</f>
        <v>5</v>
      </c>
      <c r="F106" s="105">
        <f>IFERROR(VLOOKUP($B106,[1]NUM6!$G$3:$T$144,3,FALSE),0)</f>
        <v>1</v>
      </c>
      <c r="G106" s="105">
        <f>IFERROR(VLOOKUP($B106,[1]NUM6!$G$3:$T$144,4,FALSE),0)</f>
        <v>4</v>
      </c>
      <c r="H106" s="105">
        <f>IFERROR(VLOOKUP($B106,[1]NUM6!$G$3:$T$144,5,FALSE),0)</f>
        <v>2</v>
      </c>
      <c r="I106" s="105">
        <f>IFERROR(VLOOKUP($B106,[1]NUM6!$G$3:$T$144,6,FALSE),0)</f>
        <v>3</v>
      </c>
      <c r="J106" s="105">
        <f>IFERROR(VLOOKUP($B106,[1]NUM6!$G$3:$T$144,7,FALSE),0)</f>
        <v>2</v>
      </c>
      <c r="K106" s="105">
        <f>IFERROR(VLOOKUP($B106,[1]NUM6!$G$3:$T$144,8,FALSE),0)</f>
        <v>0</v>
      </c>
      <c r="L106" s="105">
        <f>IFERROR(VLOOKUP($B106,[1]NUM6!$G$3:$T$144,9,FALSE),0)</f>
        <v>1</v>
      </c>
      <c r="M106" s="105">
        <f>IFERROR(VLOOKUP($B106,[1]NUM6!$G$3:$T$144,10,FALSE),0)</f>
        <v>2</v>
      </c>
      <c r="N106" s="105">
        <f>IFERROR(VLOOKUP($B106,[1]NUM6!$G$3:$T$144,11,FALSE),0)</f>
        <v>3</v>
      </c>
      <c r="O106" s="105">
        <f>IFERROR(VLOOKUP($B106,[1]NUM6!$G$3:$T$144,12,FALSE),0)</f>
        <v>2</v>
      </c>
      <c r="P106" s="105">
        <f>IFERROR(VLOOKUP($B106,[1]NUM6!$G$3:$T$144,13,FALSE),0)</f>
        <v>1</v>
      </c>
      <c r="Q106" s="85">
        <f t="shared" ref="Q106:Q123" si="16">SUM(E106:P106)</f>
        <v>26</v>
      </c>
      <c r="R106" s="105">
        <f>IFERROR(VLOOKUP($B106,[1]DEN6!$G$3:$T$151,2,FALSE),0)</f>
        <v>5</v>
      </c>
      <c r="S106" s="105">
        <f>IFERROR(VLOOKUP($B106,[1]DEN6!$G$3:$T$151,3,FALSE),0)</f>
        <v>1</v>
      </c>
      <c r="T106" s="105">
        <f>IFERROR(VLOOKUP($B106,[1]DEN6!$G$3:$T$151,4,FALSE),0)</f>
        <v>5</v>
      </c>
      <c r="U106" s="105">
        <f>IFERROR(VLOOKUP($B106,[1]DEN6!$G$3:$T$151,5,FALSE),0)</f>
        <v>3</v>
      </c>
      <c r="V106" s="105">
        <f>IFERROR(VLOOKUP($B106,[1]DEN6!$G$3:$T$151,6,FALSE),0)</f>
        <v>3</v>
      </c>
      <c r="W106" s="105">
        <f>IFERROR(VLOOKUP($B106,[1]DEN6!$G$3:$T$151,7,FALSE),0)</f>
        <v>5</v>
      </c>
      <c r="X106" s="105">
        <f>IFERROR(VLOOKUP($B106,[1]DEN6!$G$3:$T$151,8,FALSE),0)</f>
        <v>4</v>
      </c>
      <c r="Y106" s="105">
        <f>IFERROR(VLOOKUP($B106,[1]DEN6!$G$3:$T$151,9,FALSE),0)</f>
        <v>8</v>
      </c>
      <c r="Z106" s="105">
        <f>IFERROR(VLOOKUP($B106,[1]DEN6!$G$3:$T$151,10,FALSE),0)</f>
        <v>2</v>
      </c>
      <c r="AA106" s="105">
        <f>IFERROR(VLOOKUP($B106,[1]DEN6!$G$3:$T$151,11,FALSE),0)</f>
        <v>3</v>
      </c>
      <c r="AB106" s="105">
        <f>IFERROR(VLOOKUP($B106,[1]DEN6!$G$3:$T$151,12,FALSE),0)</f>
        <v>3</v>
      </c>
      <c r="AC106" s="105">
        <f>IFERROR(VLOOKUP($B106,[1]DEN6!$G$3:$T$151,13,FALSE),0)</f>
        <v>2</v>
      </c>
      <c r="AD106" s="85">
        <f t="shared" si="12"/>
        <v>44</v>
      </c>
    </row>
    <row r="107" spans="1:31" x14ac:dyDescent="0.25">
      <c r="A107" s="2" t="s">
        <v>123</v>
      </c>
      <c r="B107" s="2" t="s">
        <v>125</v>
      </c>
      <c r="C107" s="4"/>
      <c r="D107" s="122"/>
      <c r="E107" s="105">
        <f>IFERROR(VLOOKUP($B107,[1]NUM6!$G$3:$T$144,2,FALSE),0)</f>
        <v>10</v>
      </c>
      <c r="F107" s="105">
        <f>IFERROR(VLOOKUP($B107,[1]NUM6!$G$3:$T$144,3,FALSE),0)</f>
        <v>9</v>
      </c>
      <c r="G107" s="105">
        <f>IFERROR(VLOOKUP($B107,[1]NUM6!$G$3:$T$144,4,FALSE),0)</f>
        <v>12</v>
      </c>
      <c r="H107" s="105">
        <f>IFERROR(VLOOKUP($B107,[1]NUM6!$G$3:$T$144,5,FALSE),0)</f>
        <v>11</v>
      </c>
      <c r="I107" s="105">
        <f>IFERROR(VLOOKUP($B107,[1]NUM6!$G$3:$T$144,6,FALSE),0)</f>
        <v>17</v>
      </c>
      <c r="J107" s="105">
        <f>IFERROR(VLOOKUP($B107,[1]NUM6!$G$3:$T$144,7,FALSE),0)</f>
        <v>13</v>
      </c>
      <c r="K107" s="105">
        <f>IFERROR(VLOOKUP($B107,[1]NUM6!$G$3:$T$144,8,FALSE),0)</f>
        <v>6</v>
      </c>
      <c r="L107" s="105">
        <f>IFERROR(VLOOKUP($B107,[1]NUM6!$G$3:$T$144,9,FALSE),0)</f>
        <v>16</v>
      </c>
      <c r="M107" s="105">
        <f>IFERROR(VLOOKUP($B107,[1]NUM6!$G$3:$T$144,10,FALSE),0)</f>
        <v>16</v>
      </c>
      <c r="N107" s="105">
        <f>IFERROR(VLOOKUP($B107,[1]NUM6!$G$3:$T$144,11,FALSE),0)</f>
        <v>10</v>
      </c>
      <c r="O107" s="105">
        <f>IFERROR(VLOOKUP($B107,[1]NUM6!$G$3:$T$144,12,FALSE),0)</f>
        <v>12</v>
      </c>
      <c r="P107" s="105">
        <f>IFERROR(VLOOKUP($B107,[1]NUM6!$G$3:$T$144,13,FALSE),0)</f>
        <v>19</v>
      </c>
      <c r="Q107" s="85">
        <f t="shared" si="16"/>
        <v>151</v>
      </c>
      <c r="R107" s="105">
        <f>IFERROR(VLOOKUP($B107,[1]DEN6!$G$3:$T$151,2,FALSE),0)</f>
        <v>22</v>
      </c>
      <c r="S107" s="105">
        <f>IFERROR(VLOOKUP($B107,[1]DEN6!$G$3:$T$151,3,FALSE),0)</f>
        <v>17</v>
      </c>
      <c r="T107" s="105">
        <f>IFERROR(VLOOKUP($B107,[1]DEN6!$G$3:$T$151,4,FALSE),0)</f>
        <v>20</v>
      </c>
      <c r="U107" s="105">
        <f>IFERROR(VLOOKUP($B107,[1]DEN6!$G$3:$T$151,5,FALSE),0)</f>
        <v>19</v>
      </c>
      <c r="V107" s="105">
        <f>IFERROR(VLOOKUP($B107,[1]DEN6!$G$3:$T$151,6,FALSE),0)</f>
        <v>25</v>
      </c>
      <c r="W107" s="105">
        <f>IFERROR(VLOOKUP($B107,[1]DEN6!$G$3:$T$151,7,FALSE),0)</f>
        <v>15</v>
      </c>
      <c r="X107" s="105">
        <f>IFERROR(VLOOKUP($B107,[1]DEN6!$G$3:$T$151,8,FALSE),0)</f>
        <v>22</v>
      </c>
      <c r="Y107" s="105">
        <f>IFERROR(VLOOKUP($B107,[1]DEN6!$G$3:$T$151,9,FALSE),0)</f>
        <v>22</v>
      </c>
      <c r="Z107" s="105">
        <f>IFERROR(VLOOKUP($B107,[1]DEN6!$G$3:$T$151,10,FALSE),0)</f>
        <v>21</v>
      </c>
      <c r="AA107" s="105">
        <f>IFERROR(VLOOKUP($B107,[1]DEN6!$G$3:$T$151,11,FALSE),0)</f>
        <v>14</v>
      </c>
      <c r="AB107" s="105">
        <f>IFERROR(VLOOKUP($B107,[1]DEN6!$G$3:$T$151,12,FALSE),0)</f>
        <v>17</v>
      </c>
      <c r="AC107" s="105">
        <f>IFERROR(VLOOKUP($B107,[1]DEN6!$G$3:$T$151,13,FALSE),0)</f>
        <v>27</v>
      </c>
      <c r="AD107" s="85">
        <f t="shared" si="12"/>
        <v>241</v>
      </c>
    </row>
    <row r="108" spans="1:31" x14ac:dyDescent="0.25">
      <c r="A108" s="2" t="s">
        <v>123</v>
      </c>
      <c r="B108" s="2" t="s">
        <v>126</v>
      </c>
      <c r="C108" s="4"/>
      <c r="D108" s="122"/>
      <c r="E108" s="105">
        <f>IFERROR(VLOOKUP($B108,[1]NUM6!$G$3:$T$144,2,FALSE),0)</f>
        <v>18</v>
      </c>
      <c r="F108" s="105">
        <f>IFERROR(VLOOKUP($B108,[1]NUM6!$G$3:$T$144,3,FALSE),0)</f>
        <v>23</v>
      </c>
      <c r="G108" s="105">
        <f>IFERROR(VLOOKUP($B108,[1]NUM6!$G$3:$T$144,4,FALSE),0)</f>
        <v>19</v>
      </c>
      <c r="H108" s="105">
        <f>IFERROR(VLOOKUP($B108,[1]NUM6!$G$3:$T$144,5,FALSE),0)</f>
        <v>19</v>
      </c>
      <c r="I108" s="105">
        <f>IFERROR(VLOOKUP($B108,[1]NUM6!$G$3:$T$144,6,FALSE),0)</f>
        <v>20</v>
      </c>
      <c r="J108" s="105">
        <f>IFERROR(VLOOKUP($B108,[1]NUM6!$G$3:$T$144,7,FALSE),0)</f>
        <v>22</v>
      </c>
      <c r="K108" s="105">
        <f>IFERROR(VLOOKUP($B108,[1]NUM6!$G$3:$T$144,8,FALSE),0)</f>
        <v>11</v>
      </c>
      <c r="L108" s="105">
        <f>IFERROR(VLOOKUP($B108,[1]NUM6!$G$3:$T$144,9,FALSE),0)</f>
        <v>17</v>
      </c>
      <c r="M108" s="105">
        <f>IFERROR(VLOOKUP($B108,[1]NUM6!$G$3:$T$144,10,FALSE),0)</f>
        <v>20</v>
      </c>
      <c r="N108" s="105">
        <f>IFERROR(VLOOKUP($B108,[1]NUM6!$G$3:$T$144,11,FALSE),0)</f>
        <v>10</v>
      </c>
      <c r="O108" s="105">
        <f>IFERROR(VLOOKUP($B108,[1]NUM6!$G$3:$T$144,12,FALSE),0)</f>
        <v>18</v>
      </c>
      <c r="P108" s="105">
        <f>IFERROR(VLOOKUP($B108,[1]NUM6!$G$3:$T$144,13,FALSE),0)</f>
        <v>31</v>
      </c>
      <c r="Q108" s="85">
        <f t="shared" si="16"/>
        <v>228</v>
      </c>
      <c r="R108" s="105">
        <f>IFERROR(VLOOKUP($B108,[1]DEN6!$G$3:$T$151,2,FALSE),0)</f>
        <v>33</v>
      </c>
      <c r="S108" s="105">
        <f>IFERROR(VLOOKUP($B108,[1]DEN6!$G$3:$T$151,3,FALSE),0)</f>
        <v>35</v>
      </c>
      <c r="T108" s="105">
        <f>IFERROR(VLOOKUP($B108,[1]DEN6!$G$3:$T$151,4,FALSE),0)</f>
        <v>30</v>
      </c>
      <c r="U108" s="105">
        <f>IFERROR(VLOOKUP($B108,[1]DEN6!$G$3:$T$151,5,FALSE),0)</f>
        <v>28</v>
      </c>
      <c r="V108" s="105">
        <f>IFERROR(VLOOKUP($B108,[1]DEN6!$G$3:$T$151,6,FALSE),0)</f>
        <v>31</v>
      </c>
      <c r="W108" s="105">
        <f>IFERROR(VLOOKUP($B108,[1]DEN6!$G$3:$T$151,7,FALSE),0)</f>
        <v>37</v>
      </c>
      <c r="X108" s="105">
        <f>IFERROR(VLOOKUP($B108,[1]DEN6!$G$3:$T$151,8,FALSE),0)</f>
        <v>17</v>
      </c>
      <c r="Y108" s="105">
        <f>IFERROR(VLOOKUP($B108,[1]DEN6!$G$3:$T$151,9,FALSE),0)</f>
        <v>29</v>
      </c>
      <c r="Z108" s="105">
        <f>IFERROR(VLOOKUP($B108,[1]DEN6!$G$3:$T$151,10,FALSE),0)</f>
        <v>30</v>
      </c>
      <c r="AA108" s="105">
        <f>IFERROR(VLOOKUP($B108,[1]DEN6!$G$3:$T$151,11,FALSE),0)</f>
        <v>19</v>
      </c>
      <c r="AB108" s="105">
        <f>IFERROR(VLOOKUP($B108,[1]DEN6!$G$3:$T$151,12,FALSE),0)</f>
        <v>26</v>
      </c>
      <c r="AC108" s="105">
        <f>IFERROR(VLOOKUP($B108,[1]DEN6!$G$3:$T$151,13,FALSE),0)</f>
        <v>42</v>
      </c>
      <c r="AD108" s="85">
        <f t="shared" si="12"/>
        <v>357</v>
      </c>
    </row>
    <row r="109" spans="1:31" x14ac:dyDescent="0.25">
      <c r="A109" s="2" t="s">
        <v>123</v>
      </c>
      <c r="B109" s="2" t="s">
        <v>127</v>
      </c>
      <c r="C109" s="4"/>
      <c r="D109" s="122"/>
      <c r="E109" s="105">
        <f>IFERROR(VLOOKUP($B109,[1]NUM6!$G$3:$T$144,2,FALSE),0)</f>
        <v>3</v>
      </c>
      <c r="F109" s="105">
        <f>IFERROR(VLOOKUP($B109,[1]NUM6!$G$3:$T$144,3,FALSE),0)</f>
        <v>1</v>
      </c>
      <c r="G109" s="105">
        <f>IFERROR(VLOOKUP($B109,[1]NUM6!$G$3:$T$144,4,FALSE),0)</f>
        <v>3</v>
      </c>
      <c r="H109" s="105">
        <f>IFERROR(VLOOKUP($B109,[1]NUM6!$G$3:$T$144,5,FALSE),0)</f>
        <v>7</v>
      </c>
      <c r="I109" s="105">
        <f>IFERROR(VLOOKUP($B109,[1]NUM6!$G$3:$T$144,6,FALSE),0)</f>
        <v>2</v>
      </c>
      <c r="J109" s="105">
        <f>IFERROR(VLOOKUP($B109,[1]NUM6!$G$3:$T$144,7,FALSE),0)</f>
        <v>2</v>
      </c>
      <c r="K109" s="105">
        <f>IFERROR(VLOOKUP($B109,[1]NUM6!$G$3:$T$144,8,FALSE),0)</f>
        <v>1</v>
      </c>
      <c r="L109" s="105">
        <f>IFERROR(VLOOKUP($B109,[1]NUM6!$G$3:$T$144,9,FALSE),0)</f>
        <v>2</v>
      </c>
      <c r="M109" s="105">
        <f>IFERROR(VLOOKUP($B109,[1]NUM6!$G$3:$T$144,10,FALSE),0)</f>
        <v>1</v>
      </c>
      <c r="N109" s="105">
        <f>IFERROR(VLOOKUP($B109,[1]NUM6!$G$3:$T$144,11,FALSE),0)</f>
        <v>2</v>
      </c>
      <c r="O109" s="105">
        <f>IFERROR(VLOOKUP($B109,[1]NUM6!$G$3:$T$144,12,FALSE),0)</f>
        <v>4</v>
      </c>
      <c r="P109" s="105">
        <f>IFERROR(VLOOKUP($B109,[1]NUM6!$G$3:$T$144,13,FALSE),0)</f>
        <v>4</v>
      </c>
      <c r="Q109" s="85">
        <f t="shared" si="16"/>
        <v>32</v>
      </c>
      <c r="R109" s="105">
        <f>IFERROR(VLOOKUP($B109,[1]DEN6!$G$3:$T$151,2,FALSE),0)</f>
        <v>6</v>
      </c>
      <c r="S109" s="105">
        <f>IFERROR(VLOOKUP($B109,[1]DEN6!$G$3:$T$151,3,FALSE),0)</f>
        <v>1</v>
      </c>
      <c r="T109" s="105">
        <f>IFERROR(VLOOKUP($B109,[1]DEN6!$G$3:$T$151,4,FALSE),0)</f>
        <v>3</v>
      </c>
      <c r="U109" s="105">
        <f>IFERROR(VLOOKUP($B109,[1]DEN6!$G$3:$T$151,5,FALSE),0)</f>
        <v>9</v>
      </c>
      <c r="V109" s="105">
        <f>IFERROR(VLOOKUP($B109,[1]DEN6!$G$3:$T$151,6,FALSE),0)</f>
        <v>3</v>
      </c>
      <c r="W109" s="105">
        <f>IFERROR(VLOOKUP($B109,[1]DEN6!$G$3:$T$151,7,FALSE),0)</f>
        <v>6</v>
      </c>
      <c r="X109" s="105">
        <f>IFERROR(VLOOKUP($B109,[1]DEN6!$G$3:$T$151,8,FALSE),0)</f>
        <v>3</v>
      </c>
      <c r="Y109" s="105">
        <f>IFERROR(VLOOKUP($B109,[1]DEN6!$G$3:$T$151,9,FALSE),0)</f>
        <v>7</v>
      </c>
      <c r="Z109" s="105">
        <f>IFERROR(VLOOKUP($B109,[1]DEN6!$G$3:$T$151,10,FALSE),0)</f>
        <v>2</v>
      </c>
      <c r="AA109" s="105">
        <f>IFERROR(VLOOKUP($B109,[1]DEN6!$G$3:$T$151,11,FALSE),0)</f>
        <v>5</v>
      </c>
      <c r="AB109" s="105">
        <f>IFERROR(VLOOKUP($B109,[1]DEN6!$G$3:$T$151,12,FALSE),0)</f>
        <v>6</v>
      </c>
      <c r="AC109" s="105">
        <f>IFERROR(VLOOKUP($B109,[1]DEN6!$G$3:$T$151,13,FALSE),0)</f>
        <v>4</v>
      </c>
      <c r="AD109" s="85">
        <f t="shared" si="12"/>
        <v>55</v>
      </c>
    </row>
    <row r="110" spans="1:31" x14ac:dyDescent="0.25">
      <c r="A110" s="2" t="s">
        <v>123</v>
      </c>
      <c r="B110" s="2" t="s">
        <v>128</v>
      </c>
      <c r="C110" s="4"/>
      <c r="D110" s="122"/>
      <c r="E110" s="105">
        <f>IFERROR(VLOOKUP($B110,[1]NUM6!$G$3:$T$144,2,FALSE),0)</f>
        <v>1</v>
      </c>
      <c r="F110" s="105">
        <f>IFERROR(VLOOKUP($B110,[1]NUM6!$G$3:$T$144,3,FALSE),0)</f>
        <v>0</v>
      </c>
      <c r="G110" s="105">
        <f>IFERROR(VLOOKUP($B110,[1]NUM6!$G$3:$T$144,4,FALSE),0)</f>
        <v>2</v>
      </c>
      <c r="H110" s="105">
        <f>IFERROR(VLOOKUP($B110,[1]NUM6!$G$3:$T$144,5,FALSE),0)</f>
        <v>0</v>
      </c>
      <c r="I110" s="105">
        <f>IFERROR(VLOOKUP($B110,[1]NUM6!$G$3:$T$144,6,FALSE),0)</f>
        <v>0</v>
      </c>
      <c r="J110" s="105">
        <f>IFERROR(VLOOKUP($B110,[1]NUM6!$G$3:$T$144,7,FALSE),0)</f>
        <v>0</v>
      </c>
      <c r="K110" s="105">
        <f>IFERROR(VLOOKUP($B110,[1]NUM6!$G$3:$T$144,8,FALSE),0)</f>
        <v>0</v>
      </c>
      <c r="L110" s="105">
        <f>IFERROR(VLOOKUP($B110,[1]NUM6!$G$3:$T$144,9,FALSE),0)</f>
        <v>1</v>
      </c>
      <c r="M110" s="105">
        <f>IFERROR(VLOOKUP($B110,[1]NUM6!$G$3:$T$144,10,FALSE),0)</f>
        <v>1</v>
      </c>
      <c r="N110" s="105">
        <f>IFERROR(VLOOKUP($B110,[1]NUM6!$G$3:$T$144,11,FALSE),0)</f>
        <v>1</v>
      </c>
      <c r="O110" s="105">
        <f>IFERROR(VLOOKUP($B110,[1]NUM6!$G$3:$T$144,12,FALSE),0)</f>
        <v>0</v>
      </c>
      <c r="P110" s="105">
        <f>IFERROR(VLOOKUP($B110,[1]NUM6!$G$3:$T$144,13,FALSE),0)</f>
        <v>1</v>
      </c>
      <c r="Q110" s="85">
        <f t="shared" si="16"/>
        <v>7</v>
      </c>
      <c r="R110" s="105">
        <f>IFERROR(VLOOKUP($B110,[1]DEN6!$G$3:$T$151,2,FALSE),0)</f>
        <v>2</v>
      </c>
      <c r="S110" s="105">
        <f>IFERROR(VLOOKUP($B110,[1]DEN6!$G$3:$T$151,3,FALSE),0)</f>
        <v>0</v>
      </c>
      <c r="T110" s="105">
        <f>IFERROR(VLOOKUP($B110,[1]DEN6!$G$3:$T$151,4,FALSE),0)</f>
        <v>3</v>
      </c>
      <c r="U110" s="105">
        <f>IFERROR(VLOOKUP($B110,[1]DEN6!$G$3:$T$151,5,FALSE),0)</f>
        <v>0</v>
      </c>
      <c r="V110" s="105">
        <f>IFERROR(VLOOKUP($B110,[1]DEN6!$G$3:$T$151,6,FALSE),0)</f>
        <v>0</v>
      </c>
      <c r="W110" s="105">
        <f>IFERROR(VLOOKUP($B110,[1]DEN6!$G$3:$T$151,7,FALSE),0)</f>
        <v>0</v>
      </c>
      <c r="X110" s="105">
        <f>IFERROR(VLOOKUP($B110,[1]DEN6!$G$3:$T$151,8,FALSE),0)</f>
        <v>0</v>
      </c>
      <c r="Y110" s="105">
        <f>IFERROR(VLOOKUP($B110,[1]DEN6!$G$3:$T$151,9,FALSE),0)</f>
        <v>2</v>
      </c>
      <c r="Z110" s="105">
        <f>IFERROR(VLOOKUP($B110,[1]DEN6!$G$3:$T$151,10,FALSE),0)</f>
        <v>1</v>
      </c>
      <c r="AA110" s="105">
        <f>IFERROR(VLOOKUP($B110,[1]DEN6!$G$3:$T$151,11,FALSE),0)</f>
        <v>1</v>
      </c>
      <c r="AB110" s="105">
        <f>IFERROR(VLOOKUP($B110,[1]DEN6!$G$3:$T$151,12,FALSE),0)</f>
        <v>0</v>
      </c>
      <c r="AC110" s="105">
        <f>IFERROR(VLOOKUP($B110,[1]DEN6!$G$3:$T$151,13,FALSE),0)</f>
        <v>1</v>
      </c>
      <c r="AD110" s="85">
        <f t="shared" si="12"/>
        <v>10</v>
      </c>
    </row>
    <row r="111" spans="1:31" x14ac:dyDescent="0.25">
      <c r="A111" s="2" t="s">
        <v>123</v>
      </c>
      <c r="B111" s="2" t="s">
        <v>129</v>
      </c>
      <c r="C111" s="4"/>
      <c r="D111" s="122"/>
      <c r="E111" s="105">
        <f>IFERROR(VLOOKUP($B111,[1]NUM6!$G$3:$T$144,2,FALSE),0)</f>
        <v>0</v>
      </c>
      <c r="F111" s="105">
        <f>IFERROR(VLOOKUP($B111,[1]NUM6!$G$3:$T$144,3,FALSE),0)</f>
        <v>2</v>
      </c>
      <c r="G111" s="105">
        <f>IFERROR(VLOOKUP($B111,[1]NUM6!$G$3:$T$144,4,FALSE),0)</f>
        <v>0</v>
      </c>
      <c r="H111" s="105">
        <f>IFERROR(VLOOKUP($B111,[1]NUM6!$G$3:$T$144,5,FALSE),0)</f>
        <v>0</v>
      </c>
      <c r="I111" s="105">
        <f>IFERROR(VLOOKUP($B111,[1]NUM6!$G$3:$T$144,6,FALSE),0)</f>
        <v>0</v>
      </c>
      <c r="J111" s="105">
        <f>IFERROR(VLOOKUP($B111,[1]NUM6!$G$3:$T$144,7,FALSE),0)</f>
        <v>0</v>
      </c>
      <c r="K111" s="105">
        <f>IFERROR(VLOOKUP($B111,[1]NUM6!$G$3:$T$144,8,FALSE),0)</f>
        <v>1</v>
      </c>
      <c r="L111" s="105">
        <f>IFERROR(VLOOKUP($B111,[1]NUM6!$G$3:$T$144,9,FALSE),0)</f>
        <v>3</v>
      </c>
      <c r="M111" s="105">
        <f>IFERROR(VLOOKUP($B111,[1]NUM6!$G$3:$T$144,10,FALSE),0)</f>
        <v>1</v>
      </c>
      <c r="N111" s="105">
        <f>IFERROR(VLOOKUP($B111,[1]NUM6!$G$3:$T$144,11,FALSE),0)</f>
        <v>0</v>
      </c>
      <c r="O111" s="105">
        <f>IFERROR(VLOOKUP($B111,[1]NUM6!$G$3:$T$144,12,FALSE),0)</f>
        <v>1</v>
      </c>
      <c r="P111" s="105">
        <f>IFERROR(VLOOKUP($B111,[1]NUM6!$G$3:$T$144,13,FALSE),0)</f>
        <v>0</v>
      </c>
      <c r="Q111" s="85">
        <f t="shared" si="16"/>
        <v>8</v>
      </c>
      <c r="R111" s="105">
        <f>IFERROR(VLOOKUP($B111,[1]DEN6!$G$3:$T$151,2,FALSE),0)</f>
        <v>0</v>
      </c>
      <c r="S111" s="105">
        <f>IFERROR(VLOOKUP($B111,[1]DEN6!$G$3:$T$151,3,FALSE),0)</f>
        <v>2</v>
      </c>
      <c r="T111" s="105">
        <f>IFERROR(VLOOKUP($B111,[1]DEN6!$G$3:$T$151,4,FALSE),0)</f>
        <v>1</v>
      </c>
      <c r="U111" s="105">
        <f>IFERROR(VLOOKUP($B111,[1]DEN6!$G$3:$T$151,5,FALSE),0)</f>
        <v>0</v>
      </c>
      <c r="V111" s="105">
        <f>IFERROR(VLOOKUP($B111,[1]DEN6!$G$3:$T$151,6,FALSE),0)</f>
        <v>0</v>
      </c>
      <c r="W111" s="105">
        <f>IFERROR(VLOOKUP($B111,[1]DEN6!$G$3:$T$151,7,FALSE),0)</f>
        <v>1</v>
      </c>
      <c r="X111" s="105">
        <f>IFERROR(VLOOKUP($B111,[1]DEN6!$G$3:$T$151,8,FALSE),0)</f>
        <v>1</v>
      </c>
      <c r="Y111" s="105">
        <f>IFERROR(VLOOKUP($B111,[1]DEN6!$G$3:$T$151,9,FALSE),0)</f>
        <v>3</v>
      </c>
      <c r="Z111" s="105">
        <f>IFERROR(VLOOKUP($B111,[1]DEN6!$G$3:$T$151,10,FALSE),0)</f>
        <v>1</v>
      </c>
      <c r="AA111" s="105">
        <f>IFERROR(VLOOKUP($B111,[1]DEN6!$G$3:$T$151,11,FALSE),0)</f>
        <v>2</v>
      </c>
      <c r="AB111" s="105">
        <f>IFERROR(VLOOKUP($B111,[1]DEN6!$G$3:$T$151,12,FALSE),0)</f>
        <v>1</v>
      </c>
      <c r="AC111" s="105">
        <f>IFERROR(VLOOKUP($B111,[1]DEN6!$G$3:$T$151,13,FALSE),0)</f>
        <v>0</v>
      </c>
      <c r="AD111" s="85">
        <f t="shared" si="12"/>
        <v>12</v>
      </c>
    </row>
    <row r="112" spans="1:31" x14ac:dyDescent="0.25">
      <c r="A112" s="2" t="s">
        <v>123</v>
      </c>
      <c r="B112" s="2" t="s">
        <v>130</v>
      </c>
      <c r="C112" s="4"/>
      <c r="D112" s="122"/>
      <c r="E112" s="105">
        <f>IFERROR(VLOOKUP($B112,[1]NUM6!$G$3:$T$144,2,FALSE),0)</f>
        <v>0</v>
      </c>
      <c r="F112" s="105">
        <f>IFERROR(VLOOKUP($B112,[1]NUM6!$G$3:$T$144,3,FALSE),0)</f>
        <v>0</v>
      </c>
      <c r="G112" s="105">
        <f>IFERROR(VLOOKUP($B112,[1]NUM6!$G$3:$T$144,4,FALSE),0)</f>
        <v>0</v>
      </c>
      <c r="H112" s="105">
        <f>IFERROR(VLOOKUP($B112,[1]NUM6!$G$3:$T$144,5,FALSE),0)</f>
        <v>1</v>
      </c>
      <c r="I112" s="105">
        <f>IFERROR(VLOOKUP($B112,[1]NUM6!$G$3:$T$144,6,FALSE),0)</f>
        <v>2</v>
      </c>
      <c r="J112" s="105">
        <f>IFERROR(VLOOKUP($B112,[1]NUM6!$G$3:$T$144,7,FALSE),0)</f>
        <v>1</v>
      </c>
      <c r="K112" s="105">
        <f>IFERROR(VLOOKUP($B112,[1]NUM6!$G$3:$T$144,8,FALSE),0)</f>
        <v>0</v>
      </c>
      <c r="L112" s="105">
        <f>IFERROR(VLOOKUP($B112,[1]NUM6!$G$3:$T$144,9,FALSE),0)</f>
        <v>0</v>
      </c>
      <c r="M112" s="105">
        <f>IFERROR(VLOOKUP($B112,[1]NUM6!$G$3:$T$144,10,FALSE),0)</f>
        <v>0</v>
      </c>
      <c r="N112" s="105">
        <f>IFERROR(VLOOKUP($B112,[1]NUM6!$G$3:$T$144,11,FALSE),0)</f>
        <v>0</v>
      </c>
      <c r="O112" s="105">
        <f>IFERROR(VLOOKUP($B112,[1]NUM6!$G$3:$T$144,12,FALSE),0)</f>
        <v>0</v>
      </c>
      <c r="P112" s="105">
        <f>IFERROR(VLOOKUP($B112,[1]NUM6!$G$3:$T$144,13,FALSE),0)</f>
        <v>0</v>
      </c>
      <c r="Q112" s="85">
        <f t="shared" si="16"/>
        <v>4</v>
      </c>
      <c r="R112" s="105">
        <f>IFERROR(VLOOKUP($B112,[1]DEN6!$G$3:$T$151,2,FALSE),0)</f>
        <v>0</v>
      </c>
      <c r="S112" s="105">
        <f>IFERROR(VLOOKUP($B112,[1]DEN6!$G$3:$T$151,3,FALSE),0)</f>
        <v>0</v>
      </c>
      <c r="T112" s="105">
        <f>IFERROR(VLOOKUP($B112,[1]DEN6!$G$3:$T$151,4,FALSE),0)</f>
        <v>0</v>
      </c>
      <c r="U112" s="105">
        <f>IFERROR(VLOOKUP($B112,[1]DEN6!$G$3:$T$151,5,FALSE),0)</f>
        <v>2</v>
      </c>
      <c r="V112" s="105">
        <f>IFERROR(VLOOKUP($B112,[1]DEN6!$G$3:$T$151,6,FALSE),0)</f>
        <v>2</v>
      </c>
      <c r="W112" s="105">
        <f>IFERROR(VLOOKUP($B112,[1]DEN6!$G$3:$T$151,7,FALSE),0)</f>
        <v>1</v>
      </c>
      <c r="X112" s="105">
        <f>IFERROR(VLOOKUP($B112,[1]DEN6!$G$3:$T$151,8,FALSE),0)</f>
        <v>0</v>
      </c>
      <c r="Y112" s="105">
        <f>IFERROR(VLOOKUP($B112,[1]DEN6!$G$3:$T$151,9,FALSE),0)</f>
        <v>0</v>
      </c>
      <c r="Z112" s="105">
        <f>IFERROR(VLOOKUP($B112,[1]DEN6!$G$3:$T$151,10,FALSE),0)</f>
        <v>0</v>
      </c>
      <c r="AA112" s="105">
        <f>IFERROR(VLOOKUP($B112,[1]DEN6!$G$3:$T$151,11,FALSE),0)</f>
        <v>0</v>
      </c>
      <c r="AB112" s="105">
        <f>IFERROR(VLOOKUP($B112,[1]DEN6!$G$3:$T$151,12,FALSE),0)</f>
        <v>0</v>
      </c>
      <c r="AC112" s="105">
        <f>IFERROR(VLOOKUP($B112,[1]DEN6!$G$3:$T$151,13,FALSE),0)</f>
        <v>0</v>
      </c>
      <c r="AD112" s="85">
        <f t="shared" si="12"/>
        <v>5</v>
      </c>
    </row>
    <row r="113" spans="1:31" x14ac:dyDescent="0.25">
      <c r="A113" s="2" t="s">
        <v>123</v>
      </c>
      <c r="B113" s="2" t="s">
        <v>131</v>
      </c>
      <c r="C113" s="4"/>
      <c r="D113" s="122"/>
      <c r="E113" s="105">
        <f>IFERROR(VLOOKUP($B113,[1]NUM6!$G$3:$T$144,2,FALSE),0)</f>
        <v>0</v>
      </c>
      <c r="F113" s="105">
        <f>IFERROR(VLOOKUP($B113,[1]NUM6!$G$3:$T$144,3,FALSE),0)</f>
        <v>0</v>
      </c>
      <c r="G113" s="105">
        <f>IFERROR(VLOOKUP($B113,[1]NUM6!$G$3:$T$144,4,FALSE),0)</f>
        <v>0</v>
      </c>
      <c r="H113" s="105">
        <f>IFERROR(VLOOKUP($B113,[1]NUM6!$G$3:$T$144,5,FALSE),0)</f>
        <v>0</v>
      </c>
      <c r="I113" s="105">
        <f>IFERROR(VLOOKUP($B113,[1]NUM6!$G$3:$T$144,6,FALSE),0)</f>
        <v>0</v>
      </c>
      <c r="J113" s="105">
        <f>IFERROR(VLOOKUP($B113,[1]NUM6!$G$3:$T$144,7,FALSE),0)</f>
        <v>0</v>
      </c>
      <c r="K113" s="105">
        <f>IFERROR(VLOOKUP($B113,[1]NUM6!$G$3:$T$144,8,FALSE),0)</f>
        <v>0</v>
      </c>
      <c r="L113" s="105">
        <f>IFERROR(VLOOKUP($B113,[1]NUM6!$G$3:$T$144,9,FALSE),0)</f>
        <v>0</v>
      </c>
      <c r="M113" s="105">
        <f>IFERROR(VLOOKUP($B113,[1]NUM6!$G$3:$T$144,10,FALSE),0)</f>
        <v>0</v>
      </c>
      <c r="N113" s="105">
        <f>IFERROR(VLOOKUP($B113,[1]NUM6!$G$3:$T$144,11,FALSE),0)</f>
        <v>0</v>
      </c>
      <c r="O113" s="105">
        <f>IFERROR(VLOOKUP($B113,[1]NUM6!$G$3:$T$144,12,FALSE),0)</f>
        <v>0</v>
      </c>
      <c r="P113" s="105">
        <f>IFERROR(VLOOKUP($B113,[1]NUM6!$G$3:$T$144,13,FALSE),0)</f>
        <v>0</v>
      </c>
      <c r="Q113" s="85">
        <f t="shared" si="16"/>
        <v>0</v>
      </c>
      <c r="R113" s="105">
        <f>IFERROR(VLOOKUP($B113,[1]DEN6!$G$3:$T$151,2,FALSE),0)</f>
        <v>0</v>
      </c>
      <c r="S113" s="105">
        <f>IFERROR(VLOOKUP($B113,[1]DEN6!$G$3:$T$151,3,FALSE),0)</f>
        <v>0</v>
      </c>
      <c r="T113" s="105">
        <f>IFERROR(VLOOKUP($B113,[1]DEN6!$G$3:$T$151,4,FALSE),0)</f>
        <v>0</v>
      </c>
      <c r="U113" s="105">
        <f>IFERROR(VLOOKUP($B113,[1]DEN6!$G$3:$T$151,5,FALSE),0)</f>
        <v>0</v>
      </c>
      <c r="V113" s="105">
        <f>IFERROR(VLOOKUP($B113,[1]DEN6!$G$3:$T$151,6,FALSE),0)</f>
        <v>0</v>
      </c>
      <c r="W113" s="105">
        <f>IFERROR(VLOOKUP($B113,[1]DEN6!$G$3:$T$151,7,FALSE),0)</f>
        <v>0</v>
      </c>
      <c r="X113" s="105">
        <f>IFERROR(VLOOKUP($B113,[1]DEN6!$G$3:$T$151,8,FALSE),0)</f>
        <v>0</v>
      </c>
      <c r="Y113" s="105">
        <f>IFERROR(VLOOKUP($B113,[1]DEN6!$G$3:$T$151,9,FALSE),0)</f>
        <v>0</v>
      </c>
      <c r="Z113" s="105">
        <f>IFERROR(VLOOKUP($B113,[1]DEN6!$G$3:$T$151,10,FALSE),0)</f>
        <v>0</v>
      </c>
      <c r="AA113" s="105">
        <f>IFERROR(VLOOKUP($B113,[1]DEN6!$G$3:$T$151,11,FALSE),0)</f>
        <v>0</v>
      </c>
      <c r="AB113" s="105">
        <f>IFERROR(VLOOKUP($B113,[1]DEN6!$G$3:$T$151,12,FALSE),0)</f>
        <v>0</v>
      </c>
      <c r="AC113" s="105">
        <f>IFERROR(VLOOKUP($B113,[1]DEN6!$G$3:$T$151,13,FALSE),0)</f>
        <v>0</v>
      </c>
      <c r="AD113" s="85">
        <f t="shared" si="12"/>
        <v>0</v>
      </c>
    </row>
    <row r="114" spans="1:31" x14ac:dyDescent="0.25">
      <c r="A114" s="2" t="s">
        <v>123</v>
      </c>
      <c r="B114" s="2" t="s">
        <v>132</v>
      </c>
      <c r="C114" s="4"/>
      <c r="D114" s="122"/>
      <c r="E114" s="105">
        <f>IFERROR(VLOOKUP($B114,[1]NUM6!$G$3:$T$144,2,FALSE),0)</f>
        <v>0</v>
      </c>
      <c r="F114" s="105">
        <f>IFERROR(VLOOKUP($B114,[1]NUM6!$G$3:$T$144,3,FALSE),0)</f>
        <v>0</v>
      </c>
      <c r="G114" s="105">
        <f>IFERROR(VLOOKUP($B114,[1]NUM6!$G$3:$T$144,4,FALSE),0)</f>
        <v>0</v>
      </c>
      <c r="H114" s="105">
        <f>IFERROR(VLOOKUP($B114,[1]NUM6!$G$3:$T$144,5,FALSE),0)</f>
        <v>0</v>
      </c>
      <c r="I114" s="105">
        <f>IFERROR(VLOOKUP($B114,[1]NUM6!$G$3:$T$144,6,FALSE),0)</f>
        <v>0</v>
      </c>
      <c r="J114" s="105">
        <f>IFERROR(VLOOKUP($B114,[1]NUM6!$G$3:$T$144,7,FALSE),0)</f>
        <v>0</v>
      </c>
      <c r="K114" s="105">
        <f>IFERROR(VLOOKUP($B114,[1]NUM6!$G$3:$T$144,8,FALSE),0)</f>
        <v>0</v>
      </c>
      <c r="L114" s="105">
        <f>IFERROR(VLOOKUP($B114,[1]NUM6!$G$3:$T$144,9,FALSE),0)</f>
        <v>0</v>
      </c>
      <c r="M114" s="105">
        <f>IFERROR(VLOOKUP($B114,[1]NUM6!$G$3:$T$144,10,FALSE),0)</f>
        <v>0</v>
      </c>
      <c r="N114" s="105">
        <f>IFERROR(VLOOKUP($B114,[1]NUM6!$G$3:$T$144,11,FALSE),0)</f>
        <v>0</v>
      </c>
      <c r="O114" s="105">
        <f>IFERROR(VLOOKUP($B114,[1]NUM6!$G$3:$T$144,12,FALSE),0)</f>
        <v>0</v>
      </c>
      <c r="P114" s="105">
        <f>IFERROR(VLOOKUP($B114,[1]NUM6!$G$3:$T$144,13,FALSE),0)</f>
        <v>0</v>
      </c>
      <c r="Q114" s="85">
        <f t="shared" si="16"/>
        <v>0</v>
      </c>
      <c r="R114" s="105">
        <f>IFERROR(VLOOKUP($B114,[1]DEN6!$G$3:$T$151,2,FALSE),0)</f>
        <v>0</v>
      </c>
      <c r="S114" s="105">
        <f>IFERROR(VLOOKUP($B114,[1]DEN6!$G$3:$T$151,3,FALSE),0)</f>
        <v>0</v>
      </c>
      <c r="T114" s="105">
        <f>IFERROR(VLOOKUP($B114,[1]DEN6!$G$3:$T$151,4,FALSE),0)</f>
        <v>0</v>
      </c>
      <c r="U114" s="105">
        <f>IFERROR(VLOOKUP($B114,[1]DEN6!$G$3:$T$151,5,FALSE),0)</f>
        <v>0</v>
      </c>
      <c r="V114" s="105">
        <f>IFERROR(VLOOKUP($B114,[1]DEN6!$G$3:$T$151,6,FALSE),0)</f>
        <v>0</v>
      </c>
      <c r="W114" s="105">
        <f>IFERROR(VLOOKUP($B114,[1]DEN6!$G$3:$T$151,7,FALSE),0)</f>
        <v>0</v>
      </c>
      <c r="X114" s="105">
        <f>IFERROR(VLOOKUP($B114,[1]DEN6!$G$3:$T$151,8,FALSE),0)</f>
        <v>0</v>
      </c>
      <c r="Y114" s="105">
        <f>IFERROR(VLOOKUP($B114,[1]DEN6!$G$3:$T$151,9,FALSE),0)</f>
        <v>0</v>
      </c>
      <c r="Z114" s="105">
        <f>IFERROR(VLOOKUP($B114,[1]DEN6!$G$3:$T$151,10,FALSE),0)</f>
        <v>0</v>
      </c>
      <c r="AA114" s="105">
        <f>IFERROR(VLOOKUP($B114,[1]DEN6!$G$3:$T$151,11,FALSE),0)</f>
        <v>0</v>
      </c>
      <c r="AB114" s="105">
        <f>IFERROR(VLOOKUP($B114,[1]DEN6!$G$3:$T$151,12,FALSE),0)</f>
        <v>0</v>
      </c>
      <c r="AC114" s="105">
        <f>IFERROR(VLOOKUP($B114,[1]DEN6!$G$3:$T$151,13,FALSE),0)</f>
        <v>0</v>
      </c>
      <c r="AD114" s="85">
        <f t="shared" si="12"/>
        <v>0</v>
      </c>
    </row>
    <row r="115" spans="1:31" x14ac:dyDescent="0.25">
      <c r="A115" s="2" t="s">
        <v>123</v>
      </c>
      <c r="B115" s="2" t="s">
        <v>133</v>
      </c>
      <c r="C115" s="4"/>
      <c r="D115" s="122"/>
      <c r="E115" s="105">
        <f>IFERROR(VLOOKUP($B115,[1]NUM6!$G$3:$T$144,2,FALSE),0)</f>
        <v>0</v>
      </c>
      <c r="F115" s="105">
        <f>IFERROR(VLOOKUP($B115,[1]NUM6!$G$3:$T$144,3,FALSE),0)</f>
        <v>0</v>
      </c>
      <c r="G115" s="105">
        <f>IFERROR(VLOOKUP($B115,[1]NUM6!$G$3:$T$144,4,FALSE),0)</f>
        <v>0</v>
      </c>
      <c r="H115" s="105">
        <f>IFERROR(VLOOKUP($B115,[1]NUM6!$G$3:$T$144,5,FALSE),0)</f>
        <v>0</v>
      </c>
      <c r="I115" s="105">
        <f>IFERROR(VLOOKUP($B115,[1]NUM6!$G$3:$T$144,6,FALSE),0)</f>
        <v>0</v>
      </c>
      <c r="J115" s="105">
        <f>IFERROR(VLOOKUP($B115,[1]NUM6!$G$3:$T$144,7,FALSE),0)</f>
        <v>1</v>
      </c>
      <c r="K115" s="105">
        <f>IFERROR(VLOOKUP($B115,[1]NUM6!$G$3:$T$144,8,FALSE),0)</f>
        <v>1</v>
      </c>
      <c r="L115" s="105">
        <f>IFERROR(VLOOKUP($B115,[1]NUM6!$G$3:$T$144,9,FALSE),0)</f>
        <v>0</v>
      </c>
      <c r="M115" s="105">
        <f>IFERROR(VLOOKUP($B115,[1]NUM6!$G$3:$T$144,10,FALSE),0)</f>
        <v>1</v>
      </c>
      <c r="N115" s="105">
        <f>IFERROR(VLOOKUP($B115,[1]NUM6!$G$3:$T$144,11,FALSE),0)</f>
        <v>0</v>
      </c>
      <c r="O115" s="105">
        <f>IFERROR(VLOOKUP($B115,[1]NUM6!$G$3:$T$144,12,FALSE),0)</f>
        <v>0</v>
      </c>
      <c r="P115" s="105">
        <f>IFERROR(VLOOKUP($B115,[1]NUM6!$G$3:$T$144,13,FALSE),0)</f>
        <v>0</v>
      </c>
      <c r="Q115" s="85">
        <f t="shared" si="16"/>
        <v>3</v>
      </c>
      <c r="R115" s="105">
        <f>IFERROR(VLOOKUP($B115,[1]DEN6!$G$3:$T$151,2,FALSE),0)</f>
        <v>0</v>
      </c>
      <c r="S115" s="105">
        <f>IFERROR(VLOOKUP($B115,[1]DEN6!$G$3:$T$151,3,FALSE),0)</f>
        <v>0</v>
      </c>
      <c r="T115" s="105">
        <f>IFERROR(VLOOKUP($B115,[1]DEN6!$G$3:$T$151,4,FALSE),0)</f>
        <v>0</v>
      </c>
      <c r="U115" s="105">
        <f>IFERROR(VLOOKUP($B115,[1]DEN6!$G$3:$T$151,5,FALSE),0)</f>
        <v>0</v>
      </c>
      <c r="V115" s="105">
        <f>IFERROR(VLOOKUP($B115,[1]DEN6!$G$3:$T$151,6,FALSE),0)</f>
        <v>0</v>
      </c>
      <c r="W115" s="105">
        <f>IFERROR(VLOOKUP($B115,[1]DEN6!$G$3:$T$151,7,FALSE),0)</f>
        <v>1</v>
      </c>
      <c r="X115" s="105">
        <f>IFERROR(VLOOKUP($B115,[1]DEN6!$G$3:$T$151,8,FALSE),0)</f>
        <v>1</v>
      </c>
      <c r="Y115" s="105">
        <f>IFERROR(VLOOKUP($B115,[1]DEN6!$G$3:$T$151,9,FALSE),0)</f>
        <v>0</v>
      </c>
      <c r="Z115" s="105">
        <f>IFERROR(VLOOKUP($B115,[1]DEN6!$G$3:$T$151,10,FALSE),0)</f>
        <v>1</v>
      </c>
      <c r="AA115" s="105">
        <f>IFERROR(VLOOKUP($B115,[1]DEN6!$G$3:$T$151,11,FALSE),0)</f>
        <v>0</v>
      </c>
      <c r="AB115" s="105">
        <f>IFERROR(VLOOKUP($B115,[1]DEN6!$G$3:$T$151,12,FALSE),0)</f>
        <v>0</v>
      </c>
      <c r="AC115" s="105">
        <f>IFERROR(VLOOKUP($B115,[1]DEN6!$G$3:$T$151,13,FALSE),0)</f>
        <v>0</v>
      </c>
      <c r="AD115" s="85">
        <f t="shared" si="12"/>
        <v>3</v>
      </c>
    </row>
    <row r="116" spans="1:31" x14ac:dyDescent="0.25">
      <c r="A116" s="2" t="s">
        <v>123</v>
      </c>
      <c r="B116" s="2" t="s">
        <v>134</v>
      </c>
      <c r="C116" s="4"/>
      <c r="D116" s="122"/>
      <c r="E116" s="105">
        <f>IFERROR(VLOOKUP($B116,[1]NUM6!$G$3:$T$144,2,FALSE),0)</f>
        <v>0</v>
      </c>
      <c r="F116" s="105">
        <f>IFERROR(VLOOKUP($B116,[1]NUM6!$G$3:$T$144,3,FALSE),0)</f>
        <v>0</v>
      </c>
      <c r="G116" s="105">
        <f>IFERROR(VLOOKUP($B116,[1]NUM6!$G$3:$T$144,4,FALSE),0)</f>
        <v>0</v>
      </c>
      <c r="H116" s="105">
        <f>IFERROR(VLOOKUP($B116,[1]NUM6!$G$3:$T$144,5,FALSE),0)</f>
        <v>0</v>
      </c>
      <c r="I116" s="105">
        <f>IFERROR(VLOOKUP($B116,[1]NUM6!$G$3:$T$144,6,FALSE),0)</f>
        <v>0</v>
      </c>
      <c r="J116" s="105">
        <f>IFERROR(VLOOKUP($B116,[1]NUM6!$G$3:$T$144,7,FALSE),0)</f>
        <v>1</v>
      </c>
      <c r="K116" s="105">
        <f>IFERROR(VLOOKUP($B116,[1]NUM6!$G$3:$T$144,8,FALSE),0)</f>
        <v>1</v>
      </c>
      <c r="L116" s="105">
        <f>IFERROR(VLOOKUP($B116,[1]NUM6!$G$3:$T$144,9,FALSE),0)</f>
        <v>0</v>
      </c>
      <c r="M116" s="105">
        <f>IFERROR(VLOOKUP($B116,[1]NUM6!$G$3:$T$144,10,FALSE),0)</f>
        <v>0</v>
      </c>
      <c r="N116" s="105">
        <f>IFERROR(VLOOKUP($B116,[1]NUM6!$G$3:$T$144,11,FALSE),0)</f>
        <v>0</v>
      </c>
      <c r="O116" s="105">
        <f>IFERROR(VLOOKUP($B116,[1]NUM6!$G$3:$T$144,12,FALSE),0)</f>
        <v>0</v>
      </c>
      <c r="P116" s="105">
        <f>IFERROR(VLOOKUP($B116,[1]NUM6!$G$3:$T$144,13,FALSE),0)</f>
        <v>0</v>
      </c>
      <c r="Q116" s="85">
        <f t="shared" si="16"/>
        <v>2</v>
      </c>
      <c r="R116" s="105">
        <f>IFERROR(VLOOKUP($B116,[1]DEN6!$G$3:$T$151,2,FALSE),0)</f>
        <v>1</v>
      </c>
      <c r="S116" s="105">
        <f>IFERROR(VLOOKUP($B116,[1]DEN6!$G$3:$T$151,3,FALSE),0)</f>
        <v>0</v>
      </c>
      <c r="T116" s="105">
        <f>IFERROR(VLOOKUP($B116,[1]DEN6!$G$3:$T$151,4,FALSE),0)</f>
        <v>1</v>
      </c>
      <c r="U116" s="105">
        <f>IFERROR(VLOOKUP($B116,[1]DEN6!$G$3:$T$151,5,FALSE),0)</f>
        <v>0</v>
      </c>
      <c r="V116" s="105">
        <f>IFERROR(VLOOKUP($B116,[1]DEN6!$G$3:$T$151,6,FALSE),0)</f>
        <v>0</v>
      </c>
      <c r="W116" s="105">
        <f>IFERROR(VLOOKUP($B116,[1]DEN6!$G$3:$T$151,7,FALSE),0)</f>
        <v>1</v>
      </c>
      <c r="X116" s="105">
        <f>IFERROR(VLOOKUP($B116,[1]DEN6!$G$3:$T$151,8,FALSE),0)</f>
        <v>1</v>
      </c>
      <c r="Y116" s="105">
        <f>IFERROR(VLOOKUP($B116,[1]DEN6!$G$3:$T$151,9,FALSE),0)</f>
        <v>0</v>
      </c>
      <c r="Z116" s="105">
        <f>IFERROR(VLOOKUP($B116,[1]DEN6!$G$3:$T$151,10,FALSE),0)</f>
        <v>0</v>
      </c>
      <c r="AA116" s="105">
        <f>IFERROR(VLOOKUP($B116,[1]DEN6!$G$3:$T$151,11,FALSE),0)</f>
        <v>0</v>
      </c>
      <c r="AB116" s="105">
        <f>IFERROR(VLOOKUP($B116,[1]DEN6!$G$3:$T$151,12,FALSE),0)</f>
        <v>0</v>
      </c>
      <c r="AC116" s="105">
        <f>IFERROR(VLOOKUP($B116,[1]DEN6!$G$3:$T$151,13,FALSE),0)</f>
        <v>0</v>
      </c>
      <c r="AD116" s="85">
        <f t="shared" si="12"/>
        <v>4</v>
      </c>
    </row>
    <row r="117" spans="1:31" x14ac:dyDescent="0.25">
      <c r="A117" s="2" t="s">
        <v>123</v>
      </c>
      <c r="B117" s="2" t="s">
        <v>135</v>
      </c>
      <c r="C117" s="4"/>
      <c r="D117" s="122"/>
      <c r="E117" s="105">
        <f>IFERROR(VLOOKUP($B117,[1]NUM6!$G$3:$T$144,2,FALSE),0)</f>
        <v>0</v>
      </c>
      <c r="F117" s="105">
        <f>IFERROR(VLOOKUP($B117,[1]NUM6!$G$3:$T$144,3,FALSE),0)</f>
        <v>0</v>
      </c>
      <c r="G117" s="105">
        <f>IFERROR(VLOOKUP($B117,[1]NUM6!$G$3:$T$144,4,FALSE),0)</f>
        <v>0</v>
      </c>
      <c r="H117" s="105">
        <f>IFERROR(VLOOKUP($B117,[1]NUM6!$G$3:$T$144,5,FALSE),0)</f>
        <v>0</v>
      </c>
      <c r="I117" s="105">
        <f>IFERROR(VLOOKUP($B117,[1]NUM6!$G$3:$T$144,6,FALSE),0)</f>
        <v>0</v>
      </c>
      <c r="J117" s="105">
        <f>IFERROR(VLOOKUP($B117,[1]NUM6!$G$3:$T$144,7,FALSE),0)</f>
        <v>0</v>
      </c>
      <c r="K117" s="105">
        <f>IFERROR(VLOOKUP($B117,[1]NUM6!$G$3:$T$144,8,FALSE),0)</f>
        <v>0</v>
      </c>
      <c r="L117" s="105">
        <f>IFERROR(VLOOKUP($B117,[1]NUM6!$G$3:$T$144,9,FALSE),0)</f>
        <v>0</v>
      </c>
      <c r="M117" s="105">
        <f>IFERROR(VLOOKUP($B117,[1]NUM6!$G$3:$T$144,10,FALSE),0)</f>
        <v>0</v>
      </c>
      <c r="N117" s="105">
        <f>IFERROR(VLOOKUP($B117,[1]NUM6!$G$3:$T$144,11,FALSE),0)</f>
        <v>0</v>
      </c>
      <c r="O117" s="105">
        <f>IFERROR(VLOOKUP($B117,[1]NUM6!$G$3:$T$144,12,FALSE),0)</f>
        <v>0</v>
      </c>
      <c r="P117" s="105">
        <f>IFERROR(VLOOKUP($B117,[1]NUM6!$G$3:$T$144,13,FALSE),0)</f>
        <v>0</v>
      </c>
      <c r="Q117" s="85">
        <f t="shared" si="16"/>
        <v>0</v>
      </c>
      <c r="R117" s="105">
        <f>IFERROR(VLOOKUP($B117,[1]DEN6!$G$3:$T$151,2,FALSE),0)</f>
        <v>0</v>
      </c>
      <c r="S117" s="105">
        <f>IFERROR(VLOOKUP($B117,[1]DEN6!$G$3:$T$151,3,FALSE),0)</f>
        <v>0</v>
      </c>
      <c r="T117" s="105">
        <f>IFERROR(VLOOKUP($B117,[1]DEN6!$G$3:$T$151,4,FALSE),0)</f>
        <v>0</v>
      </c>
      <c r="U117" s="105">
        <f>IFERROR(VLOOKUP($B117,[1]DEN6!$G$3:$T$151,5,FALSE),0)</f>
        <v>0</v>
      </c>
      <c r="V117" s="105">
        <f>IFERROR(VLOOKUP($B117,[1]DEN6!$G$3:$T$151,6,FALSE),0)</f>
        <v>0</v>
      </c>
      <c r="W117" s="105">
        <f>IFERROR(VLOOKUP($B117,[1]DEN6!$G$3:$T$151,7,FALSE),0)</f>
        <v>0</v>
      </c>
      <c r="X117" s="105">
        <f>IFERROR(VLOOKUP($B117,[1]DEN6!$G$3:$T$151,8,FALSE),0)</f>
        <v>0</v>
      </c>
      <c r="Y117" s="105">
        <f>IFERROR(VLOOKUP($B117,[1]DEN6!$G$3:$T$151,9,FALSE),0)</f>
        <v>0</v>
      </c>
      <c r="Z117" s="105">
        <f>IFERROR(VLOOKUP($B117,[1]DEN6!$G$3:$T$151,10,FALSE),0)</f>
        <v>0</v>
      </c>
      <c r="AA117" s="105">
        <f>IFERROR(VLOOKUP($B117,[1]DEN6!$G$3:$T$151,11,FALSE),0)</f>
        <v>0</v>
      </c>
      <c r="AB117" s="105">
        <f>IFERROR(VLOOKUP($B117,[1]DEN6!$G$3:$T$151,12,FALSE),0)</f>
        <v>0</v>
      </c>
      <c r="AC117" s="105">
        <f>IFERROR(VLOOKUP($B117,[1]DEN6!$G$3:$T$151,13,FALSE),0)</f>
        <v>0</v>
      </c>
      <c r="AD117" s="85">
        <f t="shared" si="12"/>
        <v>0</v>
      </c>
    </row>
    <row r="118" spans="1:31" x14ac:dyDescent="0.25">
      <c r="A118" s="2" t="s">
        <v>123</v>
      </c>
      <c r="B118" s="2" t="s">
        <v>136</v>
      </c>
      <c r="C118" s="4"/>
      <c r="D118" s="122"/>
      <c r="E118" s="105">
        <f>IFERROR(VLOOKUP($B118,[1]NUM6!$G$3:$T$144,2,FALSE),0)</f>
        <v>0</v>
      </c>
      <c r="F118" s="105">
        <f>IFERROR(VLOOKUP($B118,[1]NUM6!$G$3:$T$144,3,FALSE),0)</f>
        <v>3</v>
      </c>
      <c r="G118" s="105">
        <f>IFERROR(VLOOKUP($B118,[1]NUM6!$G$3:$T$144,4,FALSE),0)</f>
        <v>3</v>
      </c>
      <c r="H118" s="105">
        <f>IFERROR(VLOOKUP($B118,[1]NUM6!$G$3:$T$144,5,FALSE),0)</f>
        <v>2</v>
      </c>
      <c r="I118" s="105">
        <f>IFERROR(VLOOKUP($B118,[1]NUM6!$G$3:$T$144,6,FALSE),0)</f>
        <v>0</v>
      </c>
      <c r="J118" s="105">
        <f>IFERROR(VLOOKUP($B118,[1]NUM6!$G$3:$T$144,7,FALSE),0)</f>
        <v>2</v>
      </c>
      <c r="K118" s="105">
        <f>IFERROR(VLOOKUP($B118,[1]NUM6!$G$3:$T$144,8,FALSE),0)</f>
        <v>1</v>
      </c>
      <c r="L118" s="105">
        <f>IFERROR(VLOOKUP($B118,[1]NUM6!$G$3:$T$144,9,FALSE),0)</f>
        <v>3</v>
      </c>
      <c r="M118" s="105">
        <f>IFERROR(VLOOKUP($B118,[1]NUM6!$G$3:$T$144,10,FALSE),0)</f>
        <v>1</v>
      </c>
      <c r="N118" s="105">
        <f>IFERROR(VLOOKUP($B118,[1]NUM6!$G$3:$T$144,11,FALSE),0)</f>
        <v>4</v>
      </c>
      <c r="O118" s="105">
        <f>IFERROR(VLOOKUP($B118,[1]NUM6!$G$3:$T$144,12,FALSE),0)</f>
        <v>2</v>
      </c>
      <c r="P118" s="105">
        <f>IFERROR(VLOOKUP($B118,[1]NUM6!$G$3:$T$144,13,FALSE),0)</f>
        <v>3</v>
      </c>
      <c r="Q118" s="85">
        <f t="shared" si="16"/>
        <v>24</v>
      </c>
      <c r="R118" s="105">
        <f>IFERROR(VLOOKUP($B118,[1]DEN6!$G$3:$T$151,2,FALSE),0)</f>
        <v>0</v>
      </c>
      <c r="S118" s="105">
        <f>IFERROR(VLOOKUP($B118,[1]DEN6!$G$3:$T$151,3,FALSE),0)</f>
        <v>3</v>
      </c>
      <c r="T118" s="105">
        <f>IFERROR(VLOOKUP($B118,[1]DEN6!$G$3:$T$151,4,FALSE),0)</f>
        <v>3</v>
      </c>
      <c r="U118" s="105">
        <f>IFERROR(VLOOKUP($B118,[1]DEN6!$G$3:$T$151,5,FALSE),0)</f>
        <v>2</v>
      </c>
      <c r="V118" s="105">
        <f>IFERROR(VLOOKUP($B118,[1]DEN6!$G$3:$T$151,6,FALSE),0)</f>
        <v>2</v>
      </c>
      <c r="W118" s="105">
        <f>IFERROR(VLOOKUP($B118,[1]DEN6!$G$3:$T$151,7,FALSE),0)</f>
        <v>2</v>
      </c>
      <c r="X118" s="105">
        <f>IFERROR(VLOOKUP($B118,[1]DEN6!$G$3:$T$151,8,FALSE),0)</f>
        <v>2</v>
      </c>
      <c r="Y118" s="105">
        <f>IFERROR(VLOOKUP($B118,[1]DEN6!$G$3:$T$151,9,FALSE),0)</f>
        <v>3</v>
      </c>
      <c r="Z118" s="105">
        <f>IFERROR(VLOOKUP($B118,[1]DEN6!$G$3:$T$151,10,FALSE),0)</f>
        <v>1</v>
      </c>
      <c r="AA118" s="105">
        <f>IFERROR(VLOOKUP($B118,[1]DEN6!$G$3:$T$151,11,FALSE),0)</f>
        <v>4</v>
      </c>
      <c r="AB118" s="105">
        <f>IFERROR(VLOOKUP($B118,[1]DEN6!$G$3:$T$151,12,FALSE),0)</f>
        <v>2</v>
      </c>
      <c r="AC118" s="105">
        <f>IFERROR(VLOOKUP($B118,[1]DEN6!$G$3:$T$151,13,FALSE),0)</f>
        <v>3</v>
      </c>
      <c r="AD118" s="85">
        <f t="shared" si="12"/>
        <v>27</v>
      </c>
    </row>
    <row r="119" spans="1:31" x14ac:dyDescent="0.25">
      <c r="A119" s="2" t="s">
        <v>123</v>
      </c>
      <c r="B119" s="2" t="s">
        <v>137</v>
      </c>
      <c r="C119" s="4"/>
      <c r="D119" s="122"/>
      <c r="E119" s="105">
        <f>IFERROR(VLOOKUP($B119,[1]NUM6!$G$3:$T$144,2,FALSE),0)</f>
        <v>0</v>
      </c>
      <c r="F119" s="105">
        <f>IFERROR(VLOOKUP($B119,[1]NUM6!$G$3:$T$144,3,FALSE),0)</f>
        <v>1</v>
      </c>
      <c r="G119" s="105">
        <f>IFERROR(VLOOKUP($B119,[1]NUM6!$G$3:$T$144,4,FALSE),0)</f>
        <v>1</v>
      </c>
      <c r="H119" s="105">
        <f>IFERROR(VLOOKUP($B119,[1]NUM6!$G$3:$T$144,5,FALSE),0)</f>
        <v>0</v>
      </c>
      <c r="I119" s="105">
        <f>IFERROR(VLOOKUP($B119,[1]NUM6!$G$3:$T$144,6,FALSE),0)</f>
        <v>0</v>
      </c>
      <c r="J119" s="105">
        <f>IFERROR(VLOOKUP($B119,[1]NUM6!$G$3:$T$144,7,FALSE),0)</f>
        <v>0</v>
      </c>
      <c r="K119" s="105">
        <f>IFERROR(VLOOKUP($B119,[1]NUM6!$G$3:$T$144,8,FALSE),0)</f>
        <v>0</v>
      </c>
      <c r="L119" s="105">
        <f>IFERROR(VLOOKUP($B119,[1]NUM6!$G$3:$T$144,9,FALSE),0)</f>
        <v>0</v>
      </c>
      <c r="M119" s="105">
        <f>IFERROR(VLOOKUP($B119,[1]NUM6!$G$3:$T$144,10,FALSE),0)</f>
        <v>1</v>
      </c>
      <c r="N119" s="105">
        <f>IFERROR(VLOOKUP($B119,[1]NUM6!$G$3:$T$144,11,FALSE),0)</f>
        <v>1</v>
      </c>
      <c r="O119" s="105">
        <f>IFERROR(VLOOKUP($B119,[1]NUM6!$G$3:$T$144,12,FALSE),0)</f>
        <v>1</v>
      </c>
      <c r="P119" s="105">
        <f>IFERROR(VLOOKUP($B119,[1]NUM6!$G$3:$T$144,13,FALSE),0)</f>
        <v>0</v>
      </c>
      <c r="Q119" s="85">
        <f t="shared" si="16"/>
        <v>5</v>
      </c>
      <c r="R119" s="105">
        <f>IFERROR(VLOOKUP($B119,[1]DEN6!$G$3:$T$151,2,FALSE),0)</f>
        <v>0</v>
      </c>
      <c r="S119" s="105">
        <f>IFERROR(VLOOKUP($B119,[1]DEN6!$G$3:$T$151,3,FALSE),0)</f>
        <v>1</v>
      </c>
      <c r="T119" s="105">
        <f>IFERROR(VLOOKUP($B119,[1]DEN6!$G$3:$T$151,4,FALSE),0)</f>
        <v>1</v>
      </c>
      <c r="U119" s="105">
        <f>IFERROR(VLOOKUP($B119,[1]DEN6!$G$3:$T$151,5,FALSE),0)</f>
        <v>0</v>
      </c>
      <c r="V119" s="105">
        <f>IFERROR(VLOOKUP($B119,[1]DEN6!$G$3:$T$151,6,FALSE),0)</f>
        <v>0</v>
      </c>
      <c r="W119" s="105">
        <f>IFERROR(VLOOKUP($B119,[1]DEN6!$G$3:$T$151,7,FALSE),0)</f>
        <v>0</v>
      </c>
      <c r="X119" s="105">
        <f>IFERROR(VLOOKUP($B119,[1]DEN6!$G$3:$T$151,8,FALSE),0)</f>
        <v>1</v>
      </c>
      <c r="Y119" s="105">
        <f>IFERROR(VLOOKUP($B119,[1]DEN6!$G$3:$T$151,9,FALSE),0)</f>
        <v>0</v>
      </c>
      <c r="Z119" s="105">
        <f>IFERROR(VLOOKUP($B119,[1]DEN6!$G$3:$T$151,10,FALSE),0)</f>
        <v>3</v>
      </c>
      <c r="AA119" s="105">
        <f>IFERROR(VLOOKUP($B119,[1]DEN6!$G$3:$T$151,11,FALSE),0)</f>
        <v>1</v>
      </c>
      <c r="AB119" s="105">
        <f>IFERROR(VLOOKUP($B119,[1]DEN6!$G$3:$T$151,12,FALSE),0)</f>
        <v>1</v>
      </c>
      <c r="AC119" s="105">
        <f>IFERROR(VLOOKUP($B119,[1]DEN6!$G$3:$T$151,13,FALSE),0)</f>
        <v>1</v>
      </c>
      <c r="AD119" s="85">
        <f t="shared" si="12"/>
        <v>9</v>
      </c>
    </row>
    <row r="120" spans="1:31" x14ac:dyDescent="0.25">
      <c r="A120" s="2" t="s">
        <v>123</v>
      </c>
      <c r="B120" s="2" t="s">
        <v>138</v>
      </c>
      <c r="C120" s="4"/>
      <c r="D120" s="122"/>
      <c r="E120" s="105">
        <f>IFERROR(VLOOKUP($B120,[1]NUM6!$G$3:$T$144,2,FALSE),0)</f>
        <v>6</v>
      </c>
      <c r="F120" s="105">
        <f>IFERROR(VLOOKUP($B120,[1]NUM6!$G$3:$T$144,3,FALSE),0)</f>
        <v>2</v>
      </c>
      <c r="G120" s="105">
        <f>IFERROR(VLOOKUP($B120,[1]NUM6!$G$3:$T$144,4,FALSE),0)</f>
        <v>3</v>
      </c>
      <c r="H120" s="105">
        <f>IFERROR(VLOOKUP($B120,[1]NUM6!$G$3:$T$144,5,FALSE),0)</f>
        <v>0</v>
      </c>
      <c r="I120" s="105">
        <f>IFERROR(VLOOKUP($B120,[1]NUM6!$G$3:$T$144,6,FALSE),0)</f>
        <v>5</v>
      </c>
      <c r="J120" s="105">
        <f>IFERROR(VLOOKUP($B120,[1]NUM6!$G$3:$T$144,7,FALSE),0)</f>
        <v>2</v>
      </c>
      <c r="K120" s="105">
        <f>IFERROR(VLOOKUP($B120,[1]NUM6!$G$3:$T$144,8,FALSE),0)</f>
        <v>2</v>
      </c>
      <c r="L120" s="105">
        <f>IFERROR(VLOOKUP($B120,[1]NUM6!$G$3:$T$144,9,FALSE),0)</f>
        <v>1</v>
      </c>
      <c r="M120" s="105">
        <f>IFERROR(VLOOKUP($B120,[1]NUM6!$G$3:$T$144,10,FALSE),0)</f>
        <v>3</v>
      </c>
      <c r="N120" s="105">
        <f>IFERROR(VLOOKUP($B120,[1]NUM6!$G$3:$T$144,11,FALSE),0)</f>
        <v>5</v>
      </c>
      <c r="O120" s="105">
        <f>IFERROR(VLOOKUP($B120,[1]NUM6!$G$3:$T$144,12,FALSE),0)</f>
        <v>4</v>
      </c>
      <c r="P120" s="105">
        <f>IFERROR(VLOOKUP($B120,[1]NUM6!$G$3:$T$144,13,FALSE),0)</f>
        <v>0</v>
      </c>
      <c r="Q120" s="85">
        <f t="shared" si="16"/>
        <v>33</v>
      </c>
      <c r="R120" s="105">
        <f>IFERROR(VLOOKUP($B120,[1]DEN6!$G$3:$T$151,2,FALSE),0)</f>
        <v>7</v>
      </c>
      <c r="S120" s="105">
        <f>IFERROR(VLOOKUP($B120,[1]DEN6!$G$3:$T$151,3,FALSE),0)</f>
        <v>2</v>
      </c>
      <c r="T120" s="105">
        <f>IFERROR(VLOOKUP($B120,[1]DEN6!$G$3:$T$151,4,FALSE),0)</f>
        <v>3</v>
      </c>
      <c r="U120" s="105">
        <f>IFERROR(VLOOKUP($B120,[1]DEN6!$G$3:$T$151,5,FALSE),0)</f>
        <v>0</v>
      </c>
      <c r="V120" s="105">
        <f>IFERROR(VLOOKUP($B120,[1]DEN6!$G$3:$T$151,6,FALSE),0)</f>
        <v>5</v>
      </c>
      <c r="W120" s="105">
        <f>IFERROR(VLOOKUP($B120,[1]DEN6!$G$3:$T$151,7,FALSE),0)</f>
        <v>2</v>
      </c>
      <c r="X120" s="105">
        <f>IFERROR(VLOOKUP($B120,[1]DEN6!$G$3:$T$151,8,FALSE),0)</f>
        <v>2</v>
      </c>
      <c r="Y120" s="105">
        <f>IFERROR(VLOOKUP($B120,[1]DEN6!$G$3:$T$151,9,FALSE),0)</f>
        <v>1</v>
      </c>
      <c r="Z120" s="105">
        <f>IFERROR(VLOOKUP($B120,[1]DEN6!$G$3:$T$151,10,FALSE),0)</f>
        <v>3</v>
      </c>
      <c r="AA120" s="105">
        <f>IFERROR(VLOOKUP($B120,[1]DEN6!$G$3:$T$151,11,FALSE),0)</f>
        <v>6</v>
      </c>
      <c r="AB120" s="105">
        <f>IFERROR(VLOOKUP($B120,[1]DEN6!$G$3:$T$151,12,FALSE),0)</f>
        <v>5</v>
      </c>
      <c r="AC120" s="105">
        <f>IFERROR(VLOOKUP($B120,[1]DEN6!$G$3:$T$151,13,FALSE),0)</f>
        <v>1</v>
      </c>
      <c r="AD120" s="85">
        <f>SUM(R120:AC120)</f>
        <v>37</v>
      </c>
    </row>
    <row r="121" spans="1:31" x14ac:dyDescent="0.25">
      <c r="A121" s="2" t="s">
        <v>123</v>
      </c>
      <c r="B121" s="2" t="s">
        <v>139</v>
      </c>
      <c r="C121" s="4"/>
      <c r="D121" s="122"/>
      <c r="E121" s="105">
        <f>IFERROR(VLOOKUP($B121,[1]NUM6!$G$3:$T$144,2,FALSE),0)</f>
        <v>5</v>
      </c>
      <c r="F121" s="105">
        <f>IFERROR(VLOOKUP($B121,[1]NUM6!$G$3:$T$144,3,FALSE),0)</f>
        <v>0</v>
      </c>
      <c r="G121" s="105">
        <f>IFERROR(VLOOKUP($B121,[1]NUM6!$G$3:$T$144,4,FALSE),0)</f>
        <v>2</v>
      </c>
      <c r="H121" s="105">
        <f>IFERROR(VLOOKUP($B121,[1]NUM6!$G$3:$T$144,5,FALSE),0)</f>
        <v>3</v>
      </c>
      <c r="I121" s="105">
        <f>IFERROR(VLOOKUP($B121,[1]NUM6!$G$3:$T$144,6,FALSE),0)</f>
        <v>0</v>
      </c>
      <c r="J121" s="105">
        <f>IFERROR(VLOOKUP($B121,[1]NUM6!$G$3:$T$144,7,FALSE),0)</f>
        <v>0</v>
      </c>
      <c r="K121" s="105">
        <f>IFERROR(VLOOKUP($B121,[1]NUM6!$G$3:$T$144,8,FALSE),0)</f>
        <v>2</v>
      </c>
      <c r="L121" s="105">
        <f>IFERROR(VLOOKUP($B121,[1]NUM6!$G$3:$T$144,9,FALSE),0)</f>
        <v>2</v>
      </c>
      <c r="M121" s="105">
        <f>IFERROR(VLOOKUP($B121,[1]NUM6!$G$3:$T$144,10,FALSE),0)</f>
        <v>2</v>
      </c>
      <c r="N121" s="105">
        <f>IFERROR(VLOOKUP($B121,[1]NUM6!$G$3:$T$144,11,FALSE),0)</f>
        <v>0</v>
      </c>
      <c r="O121" s="105">
        <f>IFERROR(VLOOKUP($B121,[1]NUM6!$G$3:$T$144,12,FALSE),0)</f>
        <v>6</v>
      </c>
      <c r="P121" s="105">
        <f>IFERROR(VLOOKUP($B121,[1]NUM6!$G$3:$T$144,13,FALSE),0)</f>
        <v>1</v>
      </c>
      <c r="Q121" s="85">
        <f t="shared" si="16"/>
        <v>23</v>
      </c>
      <c r="R121" s="105">
        <f>IFERROR(VLOOKUP($B121,[1]DEN6!$G$3:$T$151,2,FALSE),0)</f>
        <v>5</v>
      </c>
      <c r="S121" s="105">
        <f>IFERROR(VLOOKUP($B121,[1]DEN6!$G$3:$T$151,3,FALSE),0)</f>
        <v>0</v>
      </c>
      <c r="T121" s="105">
        <f>IFERROR(VLOOKUP($B121,[1]DEN6!$G$3:$T$151,4,FALSE),0)</f>
        <v>3</v>
      </c>
      <c r="U121" s="105">
        <f>IFERROR(VLOOKUP($B121,[1]DEN6!$G$3:$T$151,5,FALSE),0)</f>
        <v>3</v>
      </c>
      <c r="V121" s="105">
        <f>IFERROR(VLOOKUP($B121,[1]DEN6!$G$3:$T$151,6,FALSE),0)</f>
        <v>2</v>
      </c>
      <c r="W121" s="105">
        <f>IFERROR(VLOOKUP($B121,[1]DEN6!$G$3:$T$151,7,FALSE),0)</f>
        <v>0</v>
      </c>
      <c r="X121" s="105">
        <f>IFERROR(VLOOKUP($B121,[1]DEN6!$G$3:$T$151,8,FALSE),0)</f>
        <v>2</v>
      </c>
      <c r="Y121" s="105">
        <f>IFERROR(VLOOKUP($B121,[1]DEN6!$G$3:$T$151,9,FALSE),0)</f>
        <v>3</v>
      </c>
      <c r="Z121" s="105">
        <f>IFERROR(VLOOKUP($B121,[1]DEN6!$G$3:$T$151,10,FALSE),0)</f>
        <v>2</v>
      </c>
      <c r="AA121" s="105">
        <f>IFERROR(VLOOKUP($B121,[1]DEN6!$G$3:$T$151,11,FALSE),0)</f>
        <v>0</v>
      </c>
      <c r="AB121" s="105">
        <f>IFERROR(VLOOKUP($B121,[1]DEN6!$G$3:$T$151,12,FALSE),0)</f>
        <v>8</v>
      </c>
      <c r="AC121" s="105">
        <f>IFERROR(VLOOKUP($B121,[1]DEN6!$G$3:$T$151,13,FALSE),0)</f>
        <v>2</v>
      </c>
      <c r="AD121" s="85">
        <f>SUM(R121:AC121)</f>
        <v>30</v>
      </c>
    </row>
    <row r="122" spans="1:31" x14ac:dyDescent="0.25">
      <c r="A122" s="11" t="s">
        <v>123</v>
      </c>
      <c r="B122" s="2" t="s">
        <v>140</v>
      </c>
      <c r="C122" s="4"/>
      <c r="D122" s="122"/>
      <c r="E122" s="105">
        <f>IFERROR(VLOOKUP($B122,[1]NUM6!$G$3:$T$144,2,FALSE),0)</f>
        <v>0</v>
      </c>
      <c r="F122" s="105">
        <f>IFERROR(VLOOKUP($B122,[1]NUM6!$G$3:$T$144,3,FALSE),0)</f>
        <v>0</v>
      </c>
      <c r="G122" s="105">
        <f>IFERROR(VLOOKUP($B122,[1]NUM6!$G$3:$T$144,4,FALSE),0)</f>
        <v>2</v>
      </c>
      <c r="H122" s="105">
        <f>IFERROR(VLOOKUP($B122,[1]NUM6!$G$3:$T$144,5,FALSE),0)</f>
        <v>2</v>
      </c>
      <c r="I122" s="105">
        <f>IFERROR(VLOOKUP($B122,[1]NUM6!$G$3:$T$144,6,FALSE),0)</f>
        <v>2</v>
      </c>
      <c r="J122" s="105">
        <f>IFERROR(VLOOKUP($B122,[1]NUM6!$G$3:$T$144,7,FALSE),0)</f>
        <v>0</v>
      </c>
      <c r="K122" s="105">
        <f>IFERROR(VLOOKUP($B122,[1]NUM6!$G$3:$T$144,8,FALSE),0)</f>
        <v>1</v>
      </c>
      <c r="L122" s="105">
        <f>IFERROR(VLOOKUP($B122,[1]NUM6!$G$3:$T$144,9,FALSE),0)</f>
        <v>0</v>
      </c>
      <c r="M122" s="105">
        <f>IFERROR(VLOOKUP($B122,[1]NUM6!$G$3:$T$144,10,FALSE),0)</f>
        <v>4</v>
      </c>
      <c r="N122" s="105">
        <f>IFERROR(VLOOKUP($B122,[1]NUM6!$G$3:$T$144,11,FALSE),0)</f>
        <v>3</v>
      </c>
      <c r="O122" s="105">
        <f>IFERROR(VLOOKUP($B122,[1]NUM6!$G$3:$T$144,12,FALSE),0)</f>
        <v>2</v>
      </c>
      <c r="P122" s="105">
        <f>IFERROR(VLOOKUP($B122,[1]NUM6!$G$3:$T$144,13,FALSE),0)</f>
        <v>0</v>
      </c>
      <c r="Q122" s="85">
        <f t="shared" si="16"/>
        <v>16</v>
      </c>
      <c r="R122" s="105">
        <f>IFERROR(VLOOKUP($B122,[1]DEN6!$G$3:$T$151,2,FALSE),0)</f>
        <v>2</v>
      </c>
      <c r="S122" s="105">
        <f>IFERROR(VLOOKUP($B122,[1]DEN6!$G$3:$T$151,3,FALSE),0)</f>
        <v>0</v>
      </c>
      <c r="T122" s="105">
        <f>IFERROR(VLOOKUP($B122,[1]DEN6!$G$3:$T$151,4,FALSE),0)</f>
        <v>2</v>
      </c>
      <c r="U122" s="105">
        <f>IFERROR(VLOOKUP($B122,[1]DEN6!$G$3:$T$151,5,FALSE),0)</f>
        <v>3</v>
      </c>
      <c r="V122" s="105">
        <f>IFERROR(VLOOKUP($B122,[1]DEN6!$G$3:$T$151,6,FALSE),0)</f>
        <v>2</v>
      </c>
      <c r="W122" s="105">
        <f>IFERROR(VLOOKUP($B122,[1]DEN6!$G$3:$T$151,7,FALSE),0)</f>
        <v>1</v>
      </c>
      <c r="X122" s="105">
        <f>IFERROR(VLOOKUP($B122,[1]DEN6!$G$3:$T$151,8,FALSE),0)</f>
        <v>2</v>
      </c>
      <c r="Y122" s="105">
        <f>IFERROR(VLOOKUP($B122,[1]DEN6!$G$3:$T$151,9,FALSE),0)</f>
        <v>1</v>
      </c>
      <c r="Z122" s="105">
        <f>IFERROR(VLOOKUP($B122,[1]DEN6!$G$3:$T$151,10,FALSE),0)</f>
        <v>5</v>
      </c>
      <c r="AA122" s="105">
        <f>IFERROR(VLOOKUP($B122,[1]DEN6!$G$3:$T$151,11,FALSE),0)</f>
        <v>3</v>
      </c>
      <c r="AB122" s="105">
        <f>IFERROR(VLOOKUP($B122,[1]DEN6!$G$3:$T$151,12,FALSE),0)</f>
        <v>2</v>
      </c>
      <c r="AC122" s="105">
        <f>IFERROR(VLOOKUP($B122,[1]DEN6!$G$3:$T$151,13,FALSE),0)</f>
        <v>0</v>
      </c>
      <c r="AD122" s="85">
        <f>SUM(R122:AC122)</f>
        <v>23</v>
      </c>
    </row>
    <row r="123" spans="1:31" x14ac:dyDescent="0.25">
      <c r="A123" s="11" t="s">
        <v>123</v>
      </c>
      <c r="B123" s="2" t="s">
        <v>141</v>
      </c>
      <c r="C123" s="4"/>
      <c r="D123" s="122"/>
      <c r="E123" s="105">
        <f>IFERROR(VLOOKUP($B123,[1]NUM6!$G$3:$T$144,2,FALSE),0)</f>
        <v>1</v>
      </c>
      <c r="F123" s="105">
        <f>IFERROR(VLOOKUP($B123,[1]NUM6!$G$3:$T$144,3,FALSE),0)</f>
        <v>2</v>
      </c>
      <c r="G123" s="105">
        <f>IFERROR(VLOOKUP($B123,[1]NUM6!$G$3:$T$144,4,FALSE),0)</f>
        <v>0</v>
      </c>
      <c r="H123" s="105">
        <f>IFERROR(VLOOKUP($B123,[1]NUM6!$G$3:$T$144,5,FALSE),0)</f>
        <v>2</v>
      </c>
      <c r="I123" s="105">
        <f>IFERROR(VLOOKUP($B123,[1]NUM6!$G$3:$T$144,6,FALSE),0)</f>
        <v>7</v>
      </c>
      <c r="J123" s="105">
        <f>IFERROR(VLOOKUP($B123,[1]NUM6!$G$3:$T$144,7,FALSE),0)</f>
        <v>7</v>
      </c>
      <c r="K123" s="105">
        <f>IFERROR(VLOOKUP($B123,[1]NUM6!$G$3:$T$144,8,FALSE),0)</f>
        <v>1</v>
      </c>
      <c r="L123" s="105">
        <f>IFERROR(VLOOKUP($B123,[1]NUM6!$G$3:$T$144,9,FALSE),0)</f>
        <v>0</v>
      </c>
      <c r="M123" s="105">
        <f>IFERROR(VLOOKUP($B123,[1]NUM6!$G$3:$T$144,10,FALSE),0)</f>
        <v>2</v>
      </c>
      <c r="N123" s="105">
        <f>IFERROR(VLOOKUP($B123,[1]NUM6!$G$3:$T$144,11,FALSE),0)</f>
        <v>2</v>
      </c>
      <c r="O123" s="105">
        <f>IFERROR(VLOOKUP($B123,[1]NUM6!$G$3:$T$144,12,FALSE),0)</f>
        <v>0</v>
      </c>
      <c r="P123" s="105">
        <f>IFERROR(VLOOKUP($B123,[1]NUM6!$G$3:$T$144,13,FALSE),0)</f>
        <v>1</v>
      </c>
      <c r="Q123" s="85">
        <f t="shared" si="16"/>
        <v>25</v>
      </c>
      <c r="R123" s="105">
        <f>IFERROR(VLOOKUP($B123,[1]DEN6!$G$3:$T$151,2,FALSE),0)</f>
        <v>2</v>
      </c>
      <c r="S123" s="105">
        <f>IFERROR(VLOOKUP($B123,[1]DEN6!$G$3:$T$151,3,FALSE),0)</f>
        <v>2</v>
      </c>
      <c r="T123" s="105">
        <f>IFERROR(VLOOKUP($B123,[1]DEN6!$G$3:$T$151,4,FALSE),0)</f>
        <v>0</v>
      </c>
      <c r="U123" s="105">
        <f>IFERROR(VLOOKUP($B123,[1]DEN6!$G$3:$T$151,5,FALSE),0)</f>
        <v>2</v>
      </c>
      <c r="V123" s="105">
        <f>IFERROR(VLOOKUP($B123,[1]DEN6!$G$3:$T$151,6,FALSE),0)</f>
        <v>7</v>
      </c>
      <c r="W123" s="105">
        <f>IFERROR(VLOOKUP($B123,[1]DEN6!$G$3:$T$151,7,FALSE),0)</f>
        <v>8</v>
      </c>
      <c r="X123" s="105">
        <f>IFERROR(VLOOKUP($B123,[1]DEN6!$G$3:$T$151,8,FALSE),0)</f>
        <v>1</v>
      </c>
      <c r="Y123" s="105">
        <f>IFERROR(VLOOKUP($B123,[1]DEN6!$G$3:$T$151,9,FALSE),0)</f>
        <v>1</v>
      </c>
      <c r="Z123" s="105">
        <f>IFERROR(VLOOKUP($B123,[1]DEN6!$G$3:$T$151,10,FALSE),0)</f>
        <v>2</v>
      </c>
      <c r="AA123" s="105">
        <f>IFERROR(VLOOKUP($B123,[1]DEN6!$G$3:$T$151,11,FALSE),0)</f>
        <v>2</v>
      </c>
      <c r="AB123" s="105">
        <f>IFERROR(VLOOKUP($B123,[1]DEN6!$G$3:$T$151,12,FALSE),0)</f>
        <v>0</v>
      </c>
      <c r="AC123" s="105">
        <f>IFERROR(VLOOKUP($B123,[1]DEN6!$G$3:$T$151,13,FALSE),0)</f>
        <v>1</v>
      </c>
      <c r="AD123" s="85">
        <f>SUM(R123:AC123)</f>
        <v>28</v>
      </c>
    </row>
    <row r="124" spans="1:31" x14ac:dyDescent="0.25">
      <c r="A124" s="137" t="s">
        <v>237</v>
      </c>
      <c r="B124" s="138"/>
      <c r="C124" s="57">
        <f>D124/'Metas Muni'!O14</f>
        <v>1.1054613935969868</v>
      </c>
      <c r="D124" s="58">
        <f>Q124/AD124</f>
        <v>0.66327683615819211</v>
      </c>
      <c r="E124" s="60">
        <f>SUM(E106:E123)</f>
        <v>49</v>
      </c>
      <c r="F124" s="60">
        <f t="shared" ref="F124:AD124" si="17">SUM(F106:F123)</f>
        <v>44</v>
      </c>
      <c r="G124" s="60">
        <f t="shared" si="17"/>
        <v>51</v>
      </c>
      <c r="H124" s="60">
        <f t="shared" si="17"/>
        <v>49</v>
      </c>
      <c r="I124" s="60">
        <f t="shared" si="17"/>
        <v>58</v>
      </c>
      <c r="J124" s="60">
        <f t="shared" si="17"/>
        <v>53</v>
      </c>
      <c r="K124" s="60">
        <f t="shared" si="17"/>
        <v>28</v>
      </c>
      <c r="L124" s="60">
        <f t="shared" si="17"/>
        <v>46</v>
      </c>
      <c r="M124" s="60">
        <f t="shared" si="17"/>
        <v>55</v>
      </c>
      <c r="N124" s="60">
        <f t="shared" si="17"/>
        <v>41</v>
      </c>
      <c r="O124" s="60">
        <f t="shared" si="17"/>
        <v>52</v>
      </c>
      <c r="P124" s="60">
        <f t="shared" si="17"/>
        <v>61</v>
      </c>
      <c r="Q124" s="60">
        <f t="shared" si="17"/>
        <v>587</v>
      </c>
      <c r="R124" s="60">
        <f t="shared" si="17"/>
        <v>85</v>
      </c>
      <c r="S124" s="60">
        <f t="shared" si="17"/>
        <v>64</v>
      </c>
      <c r="T124" s="60">
        <f t="shared" si="17"/>
        <v>75</v>
      </c>
      <c r="U124" s="60">
        <f t="shared" si="17"/>
        <v>71</v>
      </c>
      <c r="V124" s="60">
        <f t="shared" si="17"/>
        <v>82</v>
      </c>
      <c r="W124" s="60">
        <f t="shared" si="17"/>
        <v>80</v>
      </c>
      <c r="X124" s="60">
        <f t="shared" si="17"/>
        <v>59</v>
      </c>
      <c r="Y124" s="60">
        <f t="shared" si="17"/>
        <v>80</v>
      </c>
      <c r="Z124" s="60">
        <f>SUM(Z106:Z123)</f>
        <v>74</v>
      </c>
      <c r="AA124" s="60">
        <f>SUM(AA106:AA123)</f>
        <v>60</v>
      </c>
      <c r="AB124" s="60">
        <f>SUM(AB106:AB123)</f>
        <v>71</v>
      </c>
      <c r="AC124" s="60">
        <f>SUM(AC106:AC123)</f>
        <v>84</v>
      </c>
      <c r="AD124" s="60">
        <f t="shared" si="17"/>
        <v>885</v>
      </c>
      <c r="AE124" s="13"/>
    </row>
    <row r="125" spans="1:31" x14ac:dyDescent="0.25">
      <c r="A125" s="2" t="s">
        <v>143</v>
      </c>
      <c r="B125" s="2" t="s">
        <v>144</v>
      </c>
      <c r="C125" s="4"/>
      <c r="D125" s="122"/>
      <c r="E125" s="105">
        <f>IFERROR(VLOOKUP($B125,[1]NUM6!$G$3:$T$144,2,FALSE),0)</f>
        <v>0</v>
      </c>
      <c r="F125" s="105">
        <f>IFERROR(VLOOKUP($B125,[1]NUM6!$G$3:$T$144,3,FALSE),0)</f>
        <v>0</v>
      </c>
      <c r="G125" s="105">
        <f>IFERROR(VLOOKUP($B125,[1]NUM6!$G$3:$T$144,4,FALSE),0)</f>
        <v>0</v>
      </c>
      <c r="H125" s="105">
        <f>IFERROR(VLOOKUP($B125,[1]NUM6!$G$3:$T$144,5,FALSE),0)</f>
        <v>0</v>
      </c>
      <c r="I125" s="105">
        <f>IFERROR(VLOOKUP($B125,[1]NUM6!$G$3:$T$144,6,FALSE),0)</f>
        <v>0</v>
      </c>
      <c r="J125" s="105">
        <f>IFERROR(VLOOKUP($B125,[1]NUM6!$G$3:$T$144,7,FALSE),0)</f>
        <v>0</v>
      </c>
      <c r="K125" s="105">
        <f>IFERROR(VLOOKUP($B125,[1]NUM6!$G$3:$T$144,8,FALSE),0)</f>
        <v>0</v>
      </c>
      <c r="L125" s="105">
        <f>IFERROR(VLOOKUP($B125,[1]NUM6!$G$3:$T$144,9,FALSE),0)</f>
        <v>0</v>
      </c>
      <c r="M125" s="105">
        <f>IFERROR(VLOOKUP($B125,[1]NUM6!$G$3:$T$144,10,FALSE),0)</f>
        <v>0</v>
      </c>
      <c r="N125" s="105">
        <f>IFERROR(VLOOKUP($B125,[1]NUM6!$G$3:$T$144,11,FALSE),0)</f>
        <v>0</v>
      </c>
      <c r="O125" s="105">
        <f>IFERROR(VLOOKUP($B125,[1]NUM6!$G$3:$T$144,12,FALSE),0)</f>
        <v>0</v>
      </c>
      <c r="P125" s="105">
        <f>IFERROR(VLOOKUP($B125,[1]NUM6!$G$3:$T$144,13,FALSE),0)</f>
        <v>0</v>
      </c>
      <c r="Q125" s="85">
        <f t="shared" ref="Q125:Q162" si="18">SUM(E125:P125)</f>
        <v>0</v>
      </c>
      <c r="R125" s="105">
        <f>IFERROR(VLOOKUP($B125,[1]DEN6!$G$3:$T$151,2,FALSE),0)</f>
        <v>0</v>
      </c>
      <c r="S125" s="105">
        <f>IFERROR(VLOOKUP($B125,[1]DEN6!$G$3:$T$151,3,FALSE),0)</f>
        <v>0</v>
      </c>
      <c r="T125" s="105">
        <f>IFERROR(VLOOKUP($B125,[1]DEN6!$G$3:$T$151,4,FALSE),0)</f>
        <v>0</v>
      </c>
      <c r="U125" s="105">
        <f>IFERROR(VLOOKUP($B125,[1]DEN6!$G$3:$T$151,5,FALSE),0)</f>
        <v>0</v>
      </c>
      <c r="V125" s="105">
        <f>IFERROR(VLOOKUP($B125,[1]DEN6!$G$3:$T$151,6,FALSE),0)</f>
        <v>0</v>
      </c>
      <c r="W125" s="105">
        <f>IFERROR(VLOOKUP($B125,[1]DEN6!$G$3:$T$151,7,FALSE),0)</f>
        <v>0</v>
      </c>
      <c r="X125" s="105">
        <f>IFERROR(VLOOKUP($B125,[1]DEN6!$G$3:$T$151,8,FALSE),0)</f>
        <v>0</v>
      </c>
      <c r="Y125" s="105">
        <f>IFERROR(VLOOKUP($B125,[1]DEN6!$G$3:$T$151,9,FALSE),0)</f>
        <v>0</v>
      </c>
      <c r="Z125" s="105">
        <f>IFERROR(VLOOKUP($B125,[1]DEN6!$G$3:$T$151,10,FALSE),0)</f>
        <v>0</v>
      </c>
      <c r="AA125" s="105">
        <f>IFERROR(VLOOKUP($B125,[1]DEN6!$G$3:$T$151,11,FALSE),0)</f>
        <v>0</v>
      </c>
      <c r="AB125" s="105">
        <f>IFERROR(VLOOKUP($B125,[1]DEN6!$G$3:$T$151,12,FALSE),0)</f>
        <v>0</v>
      </c>
      <c r="AC125" s="105">
        <f>IFERROR(VLOOKUP($B125,[1]DEN6!$G$3:$T$151,13,FALSE),0)</f>
        <v>0</v>
      </c>
      <c r="AD125" s="85">
        <f t="shared" si="12"/>
        <v>0</v>
      </c>
    </row>
    <row r="126" spans="1:31" x14ac:dyDescent="0.25">
      <c r="A126" s="2" t="s">
        <v>143</v>
      </c>
      <c r="B126" s="2" t="s">
        <v>145</v>
      </c>
      <c r="C126" s="4"/>
      <c r="D126" s="122"/>
      <c r="E126" s="105">
        <f>IFERROR(VLOOKUP($B126,[1]NUM6!$G$3:$T$144,2,FALSE),0)</f>
        <v>0</v>
      </c>
      <c r="F126" s="105">
        <f>IFERROR(VLOOKUP($B126,[1]NUM6!$G$3:$T$144,3,FALSE),0)</f>
        <v>0</v>
      </c>
      <c r="G126" s="105">
        <f>IFERROR(VLOOKUP($B126,[1]NUM6!$G$3:$T$144,4,FALSE),0)</f>
        <v>0</v>
      </c>
      <c r="H126" s="105">
        <f>IFERROR(VLOOKUP($B126,[1]NUM6!$G$3:$T$144,5,FALSE),0)</f>
        <v>0</v>
      </c>
      <c r="I126" s="105">
        <f>IFERROR(VLOOKUP($B126,[1]NUM6!$G$3:$T$144,6,FALSE),0)</f>
        <v>0</v>
      </c>
      <c r="J126" s="105">
        <f>IFERROR(VLOOKUP($B126,[1]NUM6!$G$3:$T$144,7,FALSE),0)</f>
        <v>0</v>
      </c>
      <c r="K126" s="105">
        <f>IFERROR(VLOOKUP($B126,[1]NUM6!$G$3:$T$144,8,FALSE),0)</f>
        <v>0</v>
      </c>
      <c r="L126" s="105">
        <f>IFERROR(VLOOKUP($B126,[1]NUM6!$G$3:$T$144,9,FALSE),0)</f>
        <v>0</v>
      </c>
      <c r="M126" s="105">
        <f>IFERROR(VLOOKUP($B126,[1]NUM6!$G$3:$T$144,10,FALSE),0)</f>
        <v>0</v>
      </c>
      <c r="N126" s="105">
        <f>IFERROR(VLOOKUP($B126,[1]NUM6!$G$3:$T$144,11,FALSE),0)</f>
        <v>0</v>
      </c>
      <c r="O126" s="105">
        <f>IFERROR(VLOOKUP($B126,[1]NUM6!$G$3:$T$144,12,FALSE),0)</f>
        <v>0</v>
      </c>
      <c r="P126" s="105">
        <f>IFERROR(VLOOKUP($B126,[1]NUM6!$G$3:$T$144,13,FALSE),0)</f>
        <v>0</v>
      </c>
      <c r="Q126" s="85">
        <f t="shared" si="18"/>
        <v>0</v>
      </c>
      <c r="R126" s="105">
        <f>IFERROR(VLOOKUP($B126,[1]DEN6!$G$3:$T$151,2,FALSE),0)</f>
        <v>0</v>
      </c>
      <c r="S126" s="105">
        <f>IFERROR(VLOOKUP($B126,[1]DEN6!$G$3:$T$151,3,FALSE),0)</f>
        <v>0</v>
      </c>
      <c r="T126" s="105">
        <f>IFERROR(VLOOKUP($B126,[1]DEN6!$G$3:$T$151,4,FALSE),0)</f>
        <v>0</v>
      </c>
      <c r="U126" s="105">
        <f>IFERROR(VLOOKUP($B126,[1]DEN6!$G$3:$T$151,5,FALSE),0)</f>
        <v>0</v>
      </c>
      <c r="V126" s="105">
        <f>IFERROR(VLOOKUP($B126,[1]DEN6!$G$3:$T$151,6,FALSE),0)</f>
        <v>0</v>
      </c>
      <c r="W126" s="105">
        <f>IFERROR(VLOOKUP($B126,[1]DEN6!$G$3:$T$151,7,FALSE),0)</f>
        <v>0</v>
      </c>
      <c r="X126" s="105">
        <f>IFERROR(VLOOKUP($B126,[1]DEN6!$G$3:$T$151,8,FALSE),0)</f>
        <v>0</v>
      </c>
      <c r="Y126" s="105">
        <f>IFERROR(VLOOKUP($B126,[1]DEN6!$G$3:$T$151,9,FALSE),0)</f>
        <v>0</v>
      </c>
      <c r="Z126" s="105">
        <f>IFERROR(VLOOKUP($B126,[1]DEN6!$G$3:$T$151,10,FALSE),0)</f>
        <v>0</v>
      </c>
      <c r="AA126" s="105">
        <f>IFERROR(VLOOKUP($B126,[1]DEN6!$G$3:$T$151,11,FALSE),0)</f>
        <v>0</v>
      </c>
      <c r="AB126" s="105">
        <f>IFERROR(VLOOKUP($B126,[1]DEN6!$G$3:$T$151,12,FALSE),0)</f>
        <v>0</v>
      </c>
      <c r="AC126" s="105">
        <f>IFERROR(VLOOKUP($B126,[1]DEN6!$G$3:$T$151,13,FALSE),0)</f>
        <v>0</v>
      </c>
      <c r="AD126" s="85">
        <f t="shared" si="12"/>
        <v>0</v>
      </c>
    </row>
    <row r="127" spans="1:31" x14ac:dyDescent="0.25">
      <c r="A127" s="2" t="s">
        <v>143</v>
      </c>
      <c r="B127" s="2" t="s">
        <v>146</v>
      </c>
      <c r="C127" s="4"/>
      <c r="D127" s="122"/>
      <c r="E127" s="105">
        <f>IFERROR(VLOOKUP($B127,[1]NUM6!$G$3:$T$144,2,FALSE),0)</f>
        <v>0</v>
      </c>
      <c r="F127" s="105">
        <f>IFERROR(VLOOKUP($B127,[1]NUM6!$G$3:$T$144,3,FALSE),0)</f>
        <v>0</v>
      </c>
      <c r="G127" s="105">
        <f>IFERROR(VLOOKUP($B127,[1]NUM6!$G$3:$T$144,4,FALSE),0)</f>
        <v>0</v>
      </c>
      <c r="H127" s="105">
        <f>IFERROR(VLOOKUP($B127,[1]NUM6!$G$3:$T$144,5,FALSE),0)</f>
        <v>0</v>
      </c>
      <c r="I127" s="105">
        <f>IFERROR(VLOOKUP($B127,[1]NUM6!$G$3:$T$144,6,FALSE),0)</f>
        <v>0</v>
      </c>
      <c r="J127" s="105">
        <f>IFERROR(VLOOKUP($B127,[1]NUM6!$G$3:$T$144,7,FALSE),0)</f>
        <v>0</v>
      </c>
      <c r="K127" s="105">
        <f>IFERROR(VLOOKUP($B127,[1]NUM6!$G$3:$T$144,8,FALSE),0)</f>
        <v>0</v>
      </c>
      <c r="L127" s="105">
        <f>IFERROR(VLOOKUP($B127,[1]NUM6!$G$3:$T$144,9,FALSE),0)</f>
        <v>1</v>
      </c>
      <c r="M127" s="105">
        <f>IFERROR(VLOOKUP($B127,[1]NUM6!$G$3:$T$144,10,FALSE),0)</f>
        <v>0</v>
      </c>
      <c r="N127" s="105">
        <f>IFERROR(VLOOKUP($B127,[1]NUM6!$G$3:$T$144,11,FALSE),0)</f>
        <v>0</v>
      </c>
      <c r="O127" s="105">
        <f>IFERROR(VLOOKUP($B127,[1]NUM6!$G$3:$T$144,12,FALSE),0)</f>
        <v>0</v>
      </c>
      <c r="P127" s="105">
        <f>IFERROR(VLOOKUP($B127,[1]NUM6!$G$3:$T$144,13,FALSE),0)</f>
        <v>0</v>
      </c>
      <c r="Q127" s="85">
        <f t="shared" si="18"/>
        <v>1</v>
      </c>
      <c r="R127" s="105">
        <f>IFERROR(VLOOKUP($B127,[1]DEN6!$G$3:$T$151,2,FALSE),0)</f>
        <v>0</v>
      </c>
      <c r="S127" s="105">
        <f>IFERROR(VLOOKUP($B127,[1]DEN6!$G$3:$T$151,3,FALSE),0)</f>
        <v>0</v>
      </c>
      <c r="T127" s="105">
        <f>IFERROR(VLOOKUP($B127,[1]DEN6!$G$3:$T$151,4,FALSE),0)</f>
        <v>0</v>
      </c>
      <c r="U127" s="105">
        <f>IFERROR(VLOOKUP($B127,[1]DEN6!$G$3:$T$151,5,FALSE),0)</f>
        <v>0</v>
      </c>
      <c r="V127" s="105">
        <f>IFERROR(VLOOKUP($B127,[1]DEN6!$G$3:$T$151,6,FALSE),0)</f>
        <v>0</v>
      </c>
      <c r="W127" s="105">
        <f>IFERROR(VLOOKUP($B127,[1]DEN6!$G$3:$T$151,7,FALSE),0)</f>
        <v>0</v>
      </c>
      <c r="X127" s="105">
        <f>IFERROR(VLOOKUP($B127,[1]DEN6!$G$3:$T$151,8,FALSE),0)</f>
        <v>0</v>
      </c>
      <c r="Y127" s="105">
        <f>IFERROR(VLOOKUP($B127,[1]DEN6!$G$3:$T$151,9,FALSE),0)</f>
        <v>1</v>
      </c>
      <c r="Z127" s="105">
        <f>IFERROR(VLOOKUP($B127,[1]DEN6!$G$3:$T$151,10,FALSE),0)</f>
        <v>0</v>
      </c>
      <c r="AA127" s="105">
        <f>IFERROR(VLOOKUP($B127,[1]DEN6!$G$3:$T$151,11,FALSE),0)</f>
        <v>0</v>
      </c>
      <c r="AB127" s="105">
        <f>IFERROR(VLOOKUP($B127,[1]DEN6!$G$3:$T$151,12,FALSE),0)</f>
        <v>0</v>
      </c>
      <c r="AC127" s="105">
        <f>IFERROR(VLOOKUP($B127,[1]DEN6!$G$3:$T$151,13,FALSE),0)</f>
        <v>1</v>
      </c>
      <c r="AD127" s="85">
        <f t="shared" si="12"/>
        <v>2</v>
      </c>
    </row>
    <row r="128" spans="1:31" x14ac:dyDescent="0.25">
      <c r="A128" s="2" t="s">
        <v>143</v>
      </c>
      <c r="B128" s="2" t="s">
        <v>147</v>
      </c>
      <c r="C128" s="4"/>
      <c r="D128" s="122"/>
      <c r="E128" s="105">
        <f>IFERROR(VLOOKUP($B128,[1]NUM6!$G$3:$T$144,2,FALSE),0)</f>
        <v>0</v>
      </c>
      <c r="F128" s="105">
        <f>IFERROR(VLOOKUP($B128,[1]NUM6!$G$3:$T$144,3,FALSE),0)</f>
        <v>0</v>
      </c>
      <c r="G128" s="105">
        <f>IFERROR(VLOOKUP($B128,[1]NUM6!$G$3:$T$144,4,FALSE),0)</f>
        <v>0</v>
      </c>
      <c r="H128" s="105">
        <f>IFERROR(VLOOKUP($B128,[1]NUM6!$G$3:$T$144,5,FALSE),0)</f>
        <v>0</v>
      </c>
      <c r="I128" s="105">
        <f>IFERROR(VLOOKUP($B128,[1]NUM6!$G$3:$T$144,6,FALSE),0)</f>
        <v>0</v>
      </c>
      <c r="J128" s="105">
        <f>IFERROR(VLOOKUP($B128,[1]NUM6!$G$3:$T$144,7,FALSE),0)</f>
        <v>0</v>
      </c>
      <c r="K128" s="105">
        <f>IFERROR(VLOOKUP($B128,[1]NUM6!$G$3:$T$144,8,FALSE),0)</f>
        <v>0</v>
      </c>
      <c r="L128" s="105">
        <f>IFERROR(VLOOKUP($B128,[1]NUM6!$G$3:$T$144,9,FALSE),0)</f>
        <v>0</v>
      </c>
      <c r="M128" s="105">
        <f>IFERROR(VLOOKUP($B128,[1]NUM6!$G$3:$T$144,10,FALSE),0)</f>
        <v>0</v>
      </c>
      <c r="N128" s="105">
        <f>IFERROR(VLOOKUP($B128,[1]NUM6!$G$3:$T$144,11,FALSE),0)</f>
        <v>0</v>
      </c>
      <c r="O128" s="105">
        <f>IFERROR(VLOOKUP($B128,[1]NUM6!$G$3:$T$144,12,FALSE),0)</f>
        <v>0</v>
      </c>
      <c r="P128" s="105">
        <f>IFERROR(VLOOKUP($B128,[1]NUM6!$G$3:$T$144,13,FALSE),0)</f>
        <v>0</v>
      </c>
      <c r="Q128" s="85">
        <f t="shared" si="18"/>
        <v>0</v>
      </c>
      <c r="R128" s="105">
        <f>IFERROR(VLOOKUP($B128,[1]DEN6!$G$3:$T$151,2,FALSE),0)</f>
        <v>0</v>
      </c>
      <c r="S128" s="105">
        <f>IFERROR(VLOOKUP($B128,[1]DEN6!$G$3:$T$151,3,FALSE),0)</f>
        <v>0</v>
      </c>
      <c r="T128" s="105">
        <f>IFERROR(VLOOKUP($B128,[1]DEN6!$G$3:$T$151,4,FALSE),0)</f>
        <v>0</v>
      </c>
      <c r="U128" s="105">
        <f>IFERROR(VLOOKUP($B128,[1]DEN6!$G$3:$T$151,5,FALSE),0)</f>
        <v>0</v>
      </c>
      <c r="V128" s="105">
        <f>IFERROR(VLOOKUP($B128,[1]DEN6!$G$3:$T$151,6,FALSE),0)</f>
        <v>0</v>
      </c>
      <c r="W128" s="105">
        <f>IFERROR(VLOOKUP($B128,[1]DEN6!$G$3:$T$151,7,FALSE),0)</f>
        <v>0</v>
      </c>
      <c r="X128" s="105">
        <f>IFERROR(VLOOKUP($B128,[1]DEN6!$G$3:$T$151,8,FALSE),0)</f>
        <v>0</v>
      </c>
      <c r="Y128" s="105">
        <f>IFERROR(VLOOKUP($B128,[1]DEN6!$G$3:$T$151,9,FALSE),0)</f>
        <v>0</v>
      </c>
      <c r="Z128" s="105">
        <f>IFERROR(VLOOKUP($B128,[1]DEN6!$G$3:$T$151,10,FALSE),0)</f>
        <v>0</v>
      </c>
      <c r="AA128" s="105">
        <f>IFERROR(VLOOKUP($B128,[1]DEN6!$G$3:$T$151,11,FALSE),0)</f>
        <v>0</v>
      </c>
      <c r="AB128" s="105">
        <f>IFERROR(VLOOKUP($B128,[1]DEN6!$G$3:$T$151,12,FALSE),0)</f>
        <v>0</v>
      </c>
      <c r="AC128" s="105">
        <f>IFERROR(VLOOKUP($B128,[1]DEN6!$G$3:$T$151,13,FALSE),0)</f>
        <v>0</v>
      </c>
      <c r="AD128" s="85">
        <f t="shared" si="12"/>
        <v>0</v>
      </c>
    </row>
    <row r="129" spans="1:31" x14ac:dyDescent="0.25">
      <c r="A129" s="2" t="s">
        <v>143</v>
      </c>
      <c r="B129" s="2" t="s">
        <v>148</v>
      </c>
      <c r="C129" s="4"/>
      <c r="D129" s="122"/>
      <c r="E129" s="105">
        <f>IFERROR(VLOOKUP($B129,[1]NUM6!$G$3:$T$144,2,FALSE),0)</f>
        <v>0</v>
      </c>
      <c r="F129" s="105">
        <f>IFERROR(VLOOKUP($B129,[1]NUM6!$G$3:$T$144,3,FALSE),0)</f>
        <v>0</v>
      </c>
      <c r="G129" s="105">
        <f>IFERROR(VLOOKUP($B129,[1]NUM6!$G$3:$T$144,4,FALSE),0)</f>
        <v>0</v>
      </c>
      <c r="H129" s="105">
        <f>IFERROR(VLOOKUP($B129,[1]NUM6!$G$3:$T$144,5,FALSE),0)</f>
        <v>0</v>
      </c>
      <c r="I129" s="105">
        <f>IFERROR(VLOOKUP($B129,[1]NUM6!$G$3:$T$144,6,FALSE),0)</f>
        <v>0</v>
      </c>
      <c r="J129" s="105">
        <f>IFERROR(VLOOKUP($B129,[1]NUM6!$G$3:$T$144,7,FALSE),0)</f>
        <v>0</v>
      </c>
      <c r="K129" s="105">
        <f>IFERROR(VLOOKUP($B129,[1]NUM6!$G$3:$T$144,8,FALSE),0)</f>
        <v>0</v>
      </c>
      <c r="L129" s="105">
        <f>IFERROR(VLOOKUP($B129,[1]NUM6!$G$3:$T$144,9,FALSE),0)</f>
        <v>0</v>
      </c>
      <c r="M129" s="105">
        <f>IFERROR(VLOOKUP($B129,[1]NUM6!$G$3:$T$144,10,FALSE),0)</f>
        <v>0</v>
      </c>
      <c r="N129" s="105">
        <f>IFERROR(VLOOKUP($B129,[1]NUM6!$G$3:$T$144,11,FALSE),0)</f>
        <v>0</v>
      </c>
      <c r="O129" s="105">
        <f>IFERROR(VLOOKUP($B129,[1]NUM6!$G$3:$T$144,12,FALSE),0)</f>
        <v>0</v>
      </c>
      <c r="P129" s="105">
        <f>IFERROR(VLOOKUP($B129,[1]NUM6!$G$3:$T$144,13,FALSE),0)</f>
        <v>0</v>
      </c>
      <c r="Q129" s="85">
        <f t="shared" si="18"/>
        <v>0</v>
      </c>
      <c r="R129" s="105">
        <f>IFERROR(VLOOKUP($B129,[1]DEN6!$G$3:$T$151,2,FALSE),0)</f>
        <v>0</v>
      </c>
      <c r="S129" s="105">
        <f>IFERROR(VLOOKUP($B129,[1]DEN6!$G$3:$T$151,3,FALSE),0)</f>
        <v>0</v>
      </c>
      <c r="T129" s="105">
        <f>IFERROR(VLOOKUP($B129,[1]DEN6!$G$3:$T$151,4,FALSE),0)</f>
        <v>0</v>
      </c>
      <c r="U129" s="105">
        <f>IFERROR(VLOOKUP($B129,[1]DEN6!$G$3:$T$151,5,FALSE),0)</f>
        <v>0</v>
      </c>
      <c r="V129" s="105">
        <f>IFERROR(VLOOKUP($B129,[1]DEN6!$G$3:$T$151,6,FALSE),0)</f>
        <v>0</v>
      </c>
      <c r="W129" s="105">
        <f>IFERROR(VLOOKUP($B129,[1]DEN6!$G$3:$T$151,7,FALSE),0)</f>
        <v>0</v>
      </c>
      <c r="X129" s="105">
        <f>IFERROR(VLOOKUP($B129,[1]DEN6!$G$3:$T$151,8,FALSE),0)</f>
        <v>0</v>
      </c>
      <c r="Y129" s="105">
        <f>IFERROR(VLOOKUP($B129,[1]DEN6!$G$3:$T$151,9,FALSE),0)</f>
        <v>0</v>
      </c>
      <c r="Z129" s="105">
        <f>IFERROR(VLOOKUP($B129,[1]DEN6!$G$3:$T$151,10,FALSE),0)</f>
        <v>0</v>
      </c>
      <c r="AA129" s="105">
        <f>IFERROR(VLOOKUP($B129,[1]DEN6!$G$3:$T$151,11,FALSE),0)</f>
        <v>0</v>
      </c>
      <c r="AB129" s="105">
        <f>IFERROR(VLOOKUP($B129,[1]DEN6!$G$3:$T$151,12,FALSE),0)</f>
        <v>0</v>
      </c>
      <c r="AC129" s="105">
        <f>IFERROR(VLOOKUP($B129,[1]DEN6!$G$3:$T$151,13,FALSE),0)</f>
        <v>0</v>
      </c>
      <c r="AD129" s="85">
        <f t="shared" si="12"/>
        <v>0</v>
      </c>
    </row>
    <row r="130" spans="1:31" x14ac:dyDescent="0.25">
      <c r="A130" s="2" t="s">
        <v>143</v>
      </c>
      <c r="B130" s="2" t="s">
        <v>149</v>
      </c>
      <c r="C130" s="4"/>
      <c r="D130" s="122"/>
      <c r="E130" s="105">
        <f>IFERROR(VLOOKUP($B130,[1]NUM6!$G$3:$T$144,2,FALSE),0)</f>
        <v>0</v>
      </c>
      <c r="F130" s="105">
        <f>IFERROR(VLOOKUP($B130,[1]NUM6!$G$3:$T$144,3,FALSE),0)</f>
        <v>0</v>
      </c>
      <c r="G130" s="105">
        <f>IFERROR(VLOOKUP($B130,[1]NUM6!$G$3:$T$144,4,FALSE),0)</f>
        <v>0</v>
      </c>
      <c r="H130" s="105">
        <f>IFERROR(VLOOKUP($B130,[1]NUM6!$G$3:$T$144,5,FALSE),0)</f>
        <v>0</v>
      </c>
      <c r="I130" s="105">
        <f>IFERROR(VLOOKUP($B130,[1]NUM6!$G$3:$T$144,6,FALSE),0)</f>
        <v>0</v>
      </c>
      <c r="J130" s="105">
        <f>IFERROR(VLOOKUP($B130,[1]NUM6!$G$3:$T$144,7,FALSE),0)</f>
        <v>0</v>
      </c>
      <c r="K130" s="105">
        <f>IFERROR(VLOOKUP($B130,[1]NUM6!$G$3:$T$144,8,FALSE),0)</f>
        <v>0</v>
      </c>
      <c r="L130" s="105">
        <f>IFERROR(VLOOKUP($B130,[1]NUM6!$G$3:$T$144,9,FALSE),0)</f>
        <v>0</v>
      </c>
      <c r="M130" s="105">
        <f>IFERROR(VLOOKUP($B130,[1]NUM6!$G$3:$T$144,10,FALSE),0)</f>
        <v>0</v>
      </c>
      <c r="N130" s="105">
        <f>IFERROR(VLOOKUP($B130,[1]NUM6!$G$3:$T$144,11,FALSE),0)</f>
        <v>0</v>
      </c>
      <c r="O130" s="105">
        <f>IFERROR(VLOOKUP($B130,[1]NUM6!$G$3:$T$144,12,FALSE),0)</f>
        <v>0</v>
      </c>
      <c r="P130" s="105">
        <f>IFERROR(VLOOKUP($B130,[1]NUM6!$G$3:$T$144,13,FALSE),0)</f>
        <v>0</v>
      </c>
      <c r="Q130" s="85">
        <f t="shared" si="18"/>
        <v>0</v>
      </c>
      <c r="R130" s="105">
        <f>IFERROR(VLOOKUP($B130,[1]DEN6!$G$3:$T$151,2,FALSE),0)</f>
        <v>0</v>
      </c>
      <c r="S130" s="105">
        <f>IFERROR(VLOOKUP($B130,[1]DEN6!$G$3:$T$151,3,FALSE),0)</f>
        <v>0</v>
      </c>
      <c r="T130" s="105">
        <f>IFERROR(VLOOKUP($B130,[1]DEN6!$G$3:$T$151,4,FALSE),0)</f>
        <v>0</v>
      </c>
      <c r="U130" s="105">
        <f>IFERROR(VLOOKUP($B130,[1]DEN6!$G$3:$T$151,5,FALSE),0)</f>
        <v>0</v>
      </c>
      <c r="V130" s="105">
        <f>IFERROR(VLOOKUP($B130,[1]DEN6!$G$3:$T$151,6,FALSE),0)</f>
        <v>0</v>
      </c>
      <c r="W130" s="105">
        <f>IFERROR(VLOOKUP($B130,[1]DEN6!$G$3:$T$151,7,FALSE),0)</f>
        <v>0</v>
      </c>
      <c r="X130" s="105">
        <f>IFERROR(VLOOKUP($B130,[1]DEN6!$G$3:$T$151,8,FALSE),0)</f>
        <v>0</v>
      </c>
      <c r="Y130" s="105">
        <f>IFERROR(VLOOKUP($B130,[1]DEN6!$G$3:$T$151,9,FALSE),0)</f>
        <v>0</v>
      </c>
      <c r="Z130" s="105">
        <f>IFERROR(VLOOKUP($B130,[1]DEN6!$G$3:$T$151,10,FALSE),0)</f>
        <v>0</v>
      </c>
      <c r="AA130" s="105">
        <f>IFERROR(VLOOKUP($B130,[1]DEN6!$G$3:$T$151,11,FALSE),0)</f>
        <v>0</v>
      </c>
      <c r="AB130" s="105">
        <f>IFERROR(VLOOKUP($B130,[1]DEN6!$G$3:$T$151,12,FALSE),0)</f>
        <v>0</v>
      </c>
      <c r="AC130" s="105">
        <f>IFERROR(VLOOKUP($B130,[1]DEN6!$G$3:$T$151,13,FALSE),0)</f>
        <v>0</v>
      </c>
      <c r="AD130" s="85">
        <f t="shared" si="12"/>
        <v>0</v>
      </c>
    </row>
    <row r="131" spans="1:31" x14ac:dyDescent="0.25">
      <c r="A131" s="2" t="s">
        <v>143</v>
      </c>
      <c r="B131" s="2" t="s">
        <v>150</v>
      </c>
      <c r="C131" s="4"/>
      <c r="D131" s="122"/>
      <c r="E131" s="105">
        <f>IFERROR(VLOOKUP($B131,[1]NUM6!$G$3:$T$144,2,FALSE),0)</f>
        <v>0</v>
      </c>
      <c r="F131" s="105">
        <f>IFERROR(VLOOKUP($B131,[1]NUM6!$G$3:$T$144,3,FALSE),0)</f>
        <v>0</v>
      </c>
      <c r="G131" s="105">
        <f>IFERROR(VLOOKUP($B131,[1]NUM6!$G$3:$T$144,4,FALSE),0)</f>
        <v>0</v>
      </c>
      <c r="H131" s="105">
        <f>IFERROR(VLOOKUP($B131,[1]NUM6!$G$3:$T$144,5,FALSE),0)</f>
        <v>0</v>
      </c>
      <c r="I131" s="105">
        <f>IFERROR(VLOOKUP($B131,[1]NUM6!$G$3:$T$144,6,FALSE),0)</f>
        <v>0</v>
      </c>
      <c r="J131" s="105">
        <f>IFERROR(VLOOKUP($B131,[1]NUM6!$G$3:$T$144,7,FALSE),0)</f>
        <v>1</v>
      </c>
      <c r="K131" s="105">
        <f>IFERROR(VLOOKUP($B131,[1]NUM6!$G$3:$T$144,8,FALSE),0)</f>
        <v>0</v>
      </c>
      <c r="L131" s="105">
        <f>IFERROR(VLOOKUP($B131,[1]NUM6!$G$3:$T$144,9,FALSE),0)</f>
        <v>0</v>
      </c>
      <c r="M131" s="105">
        <f>IFERROR(VLOOKUP($B131,[1]NUM6!$G$3:$T$144,10,FALSE),0)</f>
        <v>0</v>
      </c>
      <c r="N131" s="105">
        <f>IFERROR(VLOOKUP($B131,[1]NUM6!$G$3:$T$144,11,FALSE),0)</f>
        <v>0</v>
      </c>
      <c r="O131" s="105">
        <f>IFERROR(VLOOKUP($B131,[1]NUM6!$G$3:$T$144,12,FALSE),0)</f>
        <v>1</v>
      </c>
      <c r="P131" s="105">
        <f>IFERROR(VLOOKUP($B131,[1]NUM6!$G$3:$T$144,13,FALSE),0)</f>
        <v>0</v>
      </c>
      <c r="Q131" s="85">
        <f t="shared" si="18"/>
        <v>2</v>
      </c>
      <c r="R131" s="105">
        <f>IFERROR(VLOOKUP($B131,[1]DEN6!$G$3:$T$151,2,FALSE),0)</f>
        <v>0</v>
      </c>
      <c r="S131" s="105">
        <f>IFERROR(VLOOKUP($B131,[1]DEN6!$G$3:$T$151,3,FALSE),0)</f>
        <v>0</v>
      </c>
      <c r="T131" s="105">
        <f>IFERROR(VLOOKUP($B131,[1]DEN6!$G$3:$T$151,4,FALSE),0)</f>
        <v>0</v>
      </c>
      <c r="U131" s="105">
        <f>IFERROR(VLOOKUP($B131,[1]DEN6!$G$3:$T$151,5,FALSE),0)</f>
        <v>0</v>
      </c>
      <c r="V131" s="105">
        <f>IFERROR(VLOOKUP($B131,[1]DEN6!$G$3:$T$151,6,FALSE),0)</f>
        <v>0</v>
      </c>
      <c r="W131" s="105">
        <f>IFERROR(VLOOKUP($B131,[1]DEN6!$G$3:$T$151,7,FALSE),0)</f>
        <v>1</v>
      </c>
      <c r="X131" s="105">
        <f>IFERROR(VLOOKUP($B131,[1]DEN6!$G$3:$T$151,8,FALSE),0)</f>
        <v>0</v>
      </c>
      <c r="Y131" s="105">
        <f>IFERROR(VLOOKUP($B131,[1]DEN6!$G$3:$T$151,9,FALSE),0)</f>
        <v>0</v>
      </c>
      <c r="Z131" s="105">
        <f>IFERROR(VLOOKUP($B131,[1]DEN6!$G$3:$T$151,10,FALSE),0)</f>
        <v>0</v>
      </c>
      <c r="AA131" s="105">
        <f>IFERROR(VLOOKUP($B131,[1]DEN6!$G$3:$T$151,11,FALSE),0)</f>
        <v>0</v>
      </c>
      <c r="AB131" s="105">
        <f>IFERROR(VLOOKUP($B131,[1]DEN6!$G$3:$T$151,12,FALSE),0)</f>
        <v>1</v>
      </c>
      <c r="AC131" s="105">
        <f>IFERROR(VLOOKUP($B131,[1]DEN6!$G$3:$T$151,13,FALSE),0)</f>
        <v>0</v>
      </c>
      <c r="AD131" s="85">
        <f t="shared" si="12"/>
        <v>2</v>
      </c>
    </row>
    <row r="132" spans="1:31" x14ac:dyDescent="0.25">
      <c r="A132" s="2" t="s">
        <v>143</v>
      </c>
      <c r="B132" s="2" t="s">
        <v>151</v>
      </c>
      <c r="C132" s="4"/>
      <c r="D132" s="122"/>
      <c r="E132" s="105">
        <f>IFERROR(VLOOKUP($B132,[1]NUM6!$G$3:$T$144,2,FALSE),0)</f>
        <v>2</v>
      </c>
      <c r="F132" s="105">
        <f>IFERROR(VLOOKUP($B132,[1]NUM6!$G$3:$T$144,3,FALSE),0)</f>
        <v>0</v>
      </c>
      <c r="G132" s="105">
        <f>IFERROR(VLOOKUP($B132,[1]NUM6!$G$3:$T$144,4,FALSE),0)</f>
        <v>0</v>
      </c>
      <c r="H132" s="105">
        <f>IFERROR(VLOOKUP($B132,[1]NUM6!$G$3:$T$144,5,FALSE),0)</f>
        <v>0</v>
      </c>
      <c r="I132" s="105">
        <f>IFERROR(VLOOKUP($B132,[1]NUM6!$G$3:$T$144,6,FALSE),0)</f>
        <v>0</v>
      </c>
      <c r="J132" s="105">
        <f>IFERROR(VLOOKUP($B132,[1]NUM6!$G$3:$T$144,7,FALSE),0)</f>
        <v>0</v>
      </c>
      <c r="K132" s="105">
        <f>IFERROR(VLOOKUP($B132,[1]NUM6!$G$3:$T$144,8,FALSE),0)</f>
        <v>0</v>
      </c>
      <c r="L132" s="105">
        <f>IFERROR(VLOOKUP($B132,[1]NUM6!$G$3:$T$144,9,FALSE),0)</f>
        <v>0</v>
      </c>
      <c r="M132" s="105">
        <f>IFERROR(VLOOKUP($B132,[1]NUM6!$G$3:$T$144,10,FALSE),0)</f>
        <v>0</v>
      </c>
      <c r="N132" s="105">
        <f>IFERROR(VLOOKUP($B132,[1]NUM6!$G$3:$T$144,11,FALSE),0)</f>
        <v>0</v>
      </c>
      <c r="O132" s="105">
        <f>IFERROR(VLOOKUP($B132,[1]NUM6!$G$3:$T$144,12,FALSE),0)</f>
        <v>0</v>
      </c>
      <c r="P132" s="105">
        <f>IFERROR(VLOOKUP($B132,[1]NUM6!$G$3:$T$144,13,FALSE),0)</f>
        <v>0</v>
      </c>
      <c r="Q132" s="85">
        <f t="shared" si="18"/>
        <v>2</v>
      </c>
      <c r="R132" s="105">
        <f>IFERROR(VLOOKUP($B132,[1]DEN6!$G$3:$T$151,2,FALSE),0)</f>
        <v>2</v>
      </c>
      <c r="S132" s="105">
        <f>IFERROR(VLOOKUP($B132,[1]DEN6!$G$3:$T$151,3,FALSE),0)</f>
        <v>0</v>
      </c>
      <c r="T132" s="105">
        <f>IFERROR(VLOOKUP($B132,[1]DEN6!$G$3:$T$151,4,FALSE),0)</f>
        <v>0</v>
      </c>
      <c r="U132" s="105">
        <f>IFERROR(VLOOKUP($B132,[1]DEN6!$G$3:$T$151,5,FALSE),0)</f>
        <v>0</v>
      </c>
      <c r="V132" s="105">
        <f>IFERROR(VLOOKUP($B132,[1]DEN6!$G$3:$T$151,6,FALSE),0)</f>
        <v>0</v>
      </c>
      <c r="W132" s="105">
        <f>IFERROR(VLOOKUP($B132,[1]DEN6!$G$3:$T$151,7,FALSE),0)</f>
        <v>0</v>
      </c>
      <c r="X132" s="105">
        <f>IFERROR(VLOOKUP($B132,[1]DEN6!$G$3:$T$151,8,FALSE),0)</f>
        <v>0</v>
      </c>
      <c r="Y132" s="105">
        <f>IFERROR(VLOOKUP($B132,[1]DEN6!$G$3:$T$151,9,FALSE),0)</f>
        <v>0</v>
      </c>
      <c r="Z132" s="105">
        <f>IFERROR(VLOOKUP($B132,[1]DEN6!$G$3:$T$151,10,FALSE),0)</f>
        <v>0</v>
      </c>
      <c r="AA132" s="105">
        <f>IFERROR(VLOOKUP($B132,[1]DEN6!$G$3:$T$151,11,FALSE),0)</f>
        <v>0</v>
      </c>
      <c r="AB132" s="105">
        <f>IFERROR(VLOOKUP($B132,[1]DEN6!$G$3:$T$151,12,FALSE),0)</f>
        <v>0</v>
      </c>
      <c r="AC132" s="105">
        <f>IFERROR(VLOOKUP($B132,[1]DEN6!$G$3:$T$151,13,FALSE),0)</f>
        <v>1</v>
      </c>
      <c r="AD132" s="85">
        <f t="shared" si="12"/>
        <v>3</v>
      </c>
    </row>
    <row r="133" spans="1:31" x14ac:dyDescent="0.25">
      <c r="A133" s="2" t="s">
        <v>143</v>
      </c>
      <c r="B133" s="2" t="s">
        <v>152</v>
      </c>
      <c r="C133" s="4"/>
      <c r="D133" s="122"/>
      <c r="E133" s="105">
        <f>IFERROR(VLOOKUP($B133,[1]NUM6!$G$3:$T$144,2,FALSE),0)</f>
        <v>0</v>
      </c>
      <c r="F133" s="105">
        <f>IFERROR(VLOOKUP($B133,[1]NUM6!$G$3:$T$144,3,FALSE),0)</f>
        <v>0</v>
      </c>
      <c r="G133" s="105">
        <f>IFERROR(VLOOKUP($B133,[1]NUM6!$G$3:$T$144,4,FALSE),0)</f>
        <v>0</v>
      </c>
      <c r="H133" s="105">
        <f>IFERROR(VLOOKUP($B133,[1]NUM6!$G$3:$T$144,5,FALSE),0)</f>
        <v>0</v>
      </c>
      <c r="I133" s="105">
        <f>IFERROR(VLOOKUP($B133,[1]NUM6!$G$3:$T$144,6,FALSE),0)</f>
        <v>0</v>
      </c>
      <c r="J133" s="105">
        <f>IFERROR(VLOOKUP($B133,[1]NUM6!$G$3:$T$144,7,FALSE),0)</f>
        <v>0</v>
      </c>
      <c r="K133" s="105">
        <f>IFERROR(VLOOKUP($B133,[1]NUM6!$G$3:$T$144,8,FALSE),0)</f>
        <v>0</v>
      </c>
      <c r="L133" s="105">
        <f>IFERROR(VLOOKUP($B133,[1]NUM6!$G$3:$T$144,9,FALSE),0)</f>
        <v>0</v>
      </c>
      <c r="M133" s="105">
        <f>IFERROR(VLOOKUP($B133,[1]NUM6!$G$3:$T$144,10,FALSE),0)</f>
        <v>0</v>
      </c>
      <c r="N133" s="105">
        <f>IFERROR(VLOOKUP($B133,[1]NUM6!$G$3:$T$144,11,FALSE),0)</f>
        <v>0</v>
      </c>
      <c r="O133" s="105">
        <f>IFERROR(VLOOKUP($B133,[1]NUM6!$G$3:$T$144,12,FALSE),0)</f>
        <v>0</v>
      </c>
      <c r="P133" s="105">
        <f>IFERROR(VLOOKUP($B133,[1]NUM6!$G$3:$T$144,13,FALSE),0)</f>
        <v>0</v>
      </c>
      <c r="Q133" s="85">
        <f t="shared" si="18"/>
        <v>0</v>
      </c>
      <c r="R133" s="105">
        <f>IFERROR(VLOOKUP($B133,[1]DEN6!$G$3:$T$151,2,FALSE),0)</f>
        <v>0</v>
      </c>
      <c r="S133" s="105">
        <f>IFERROR(VLOOKUP($B133,[1]DEN6!$G$3:$T$151,3,FALSE),0)</f>
        <v>0</v>
      </c>
      <c r="T133" s="105">
        <f>IFERROR(VLOOKUP($B133,[1]DEN6!$G$3:$T$151,4,FALSE),0)</f>
        <v>0</v>
      </c>
      <c r="U133" s="105">
        <f>IFERROR(VLOOKUP($B133,[1]DEN6!$G$3:$T$151,5,FALSE),0)</f>
        <v>0</v>
      </c>
      <c r="V133" s="105">
        <f>IFERROR(VLOOKUP($B133,[1]DEN6!$G$3:$T$151,6,FALSE),0)</f>
        <v>0</v>
      </c>
      <c r="W133" s="105">
        <f>IFERROR(VLOOKUP($B133,[1]DEN6!$G$3:$T$151,7,FALSE),0)</f>
        <v>0</v>
      </c>
      <c r="X133" s="105">
        <f>IFERROR(VLOOKUP($B133,[1]DEN6!$G$3:$T$151,8,FALSE),0)</f>
        <v>0</v>
      </c>
      <c r="Y133" s="105">
        <f>IFERROR(VLOOKUP($B133,[1]DEN6!$G$3:$T$151,9,FALSE),0)</f>
        <v>0</v>
      </c>
      <c r="Z133" s="105">
        <f>IFERROR(VLOOKUP($B133,[1]DEN6!$G$3:$T$151,10,FALSE),0)</f>
        <v>0</v>
      </c>
      <c r="AA133" s="105">
        <f>IFERROR(VLOOKUP($B133,[1]DEN6!$G$3:$T$151,11,FALSE),0)</f>
        <v>0</v>
      </c>
      <c r="AB133" s="105">
        <f>IFERROR(VLOOKUP($B133,[1]DEN6!$G$3:$T$151,12,FALSE),0)</f>
        <v>0</v>
      </c>
      <c r="AC133" s="105">
        <f>IFERROR(VLOOKUP($B133,[1]DEN6!$G$3:$T$151,13,FALSE),0)</f>
        <v>0</v>
      </c>
      <c r="AD133" s="85">
        <f t="shared" si="12"/>
        <v>0</v>
      </c>
    </row>
    <row r="134" spans="1:31" x14ac:dyDescent="0.25">
      <c r="A134" s="2" t="s">
        <v>143</v>
      </c>
      <c r="B134" s="2" t="s">
        <v>153</v>
      </c>
      <c r="C134" s="4"/>
      <c r="D134" s="122"/>
      <c r="E134" s="105">
        <f>IFERROR(VLOOKUP($B134,[1]NUM6!$G$3:$T$144,2,FALSE),0)</f>
        <v>0</v>
      </c>
      <c r="F134" s="105">
        <f>IFERROR(VLOOKUP($B134,[1]NUM6!$G$3:$T$144,3,FALSE),0)</f>
        <v>1</v>
      </c>
      <c r="G134" s="105">
        <f>IFERROR(VLOOKUP($B134,[1]NUM6!$G$3:$T$144,4,FALSE),0)</f>
        <v>1</v>
      </c>
      <c r="H134" s="105">
        <f>IFERROR(VLOOKUP($B134,[1]NUM6!$G$3:$T$144,5,FALSE),0)</f>
        <v>1</v>
      </c>
      <c r="I134" s="105">
        <f>IFERROR(VLOOKUP($B134,[1]NUM6!$G$3:$T$144,6,FALSE),0)</f>
        <v>0</v>
      </c>
      <c r="J134" s="105">
        <f>IFERROR(VLOOKUP($B134,[1]NUM6!$G$3:$T$144,7,FALSE),0)</f>
        <v>0</v>
      </c>
      <c r="K134" s="105">
        <f>IFERROR(VLOOKUP($B134,[1]NUM6!$G$3:$T$144,8,FALSE),0)</f>
        <v>0</v>
      </c>
      <c r="L134" s="105">
        <f>IFERROR(VLOOKUP($B134,[1]NUM6!$G$3:$T$144,9,FALSE),0)</f>
        <v>0</v>
      </c>
      <c r="M134" s="105">
        <f>IFERROR(VLOOKUP($B134,[1]NUM6!$G$3:$T$144,10,FALSE),0)</f>
        <v>0</v>
      </c>
      <c r="N134" s="105">
        <f>IFERROR(VLOOKUP($B134,[1]NUM6!$G$3:$T$144,11,FALSE),0)</f>
        <v>0</v>
      </c>
      <c r="O134" s="105">
        <f>IFERROR(VLOOKUP($B134,[1]NUM6!$G$3:$T$144,12,FALSE),0)</f>
        <v>0</v>
      </c>
      <c r="P134" s="105">
        <f>IFERROR(VLOOKUP($B134,[1]NUM6!$G$3:$T$144,13,FALSE),0)</f>
        <v>0</v>
      </c>
      <c r="Q134" s="85">
        <f t="shared" si="18"/>
        <v>3</v>
      </c>
      <c r="R134" s="105">
        <f>IFERROR(VLOOKUP($B134,[1]DEN6!$G$3:$T$151,2,FALSE),0)</f>
        <v>0</v>
      </c>
      <c r="S134" s="105">
        <f>IFERROR(VLOOKUP($B134,[1]DEN6!$G$3:$T$151,3,FALSE),0)</f>
        <v>1</v>
      </c>
      <c r="T134" s="105">
        <f>IFERROR(VLOOKUP($B134,[1]DEN6!$G$3:$T$151,4,FALSE),0)</f>
        <v>1</v>
      </c>
      <c r="U134" s="105">
        <f>IFERROR(VLOOKUP($B134,[1]DEN6!$G$3:$T$151,5,FALSE),0)</f>
        <v>1</v>
      </c>
      <c r="V134" s="105">
        <f>IFERROR(VLOOKUP($B134,[1]DEN6!$G$3:$T$151,6,FALSE),0)</f>
        <v>0</v>
      </c>
      <c r="W134" s="105">
        <f>IFERROR(VLOOKUP($B134,[1]DEN6!$G$3:$T$151,7,FALSE),0)</f>
        <v>0</v>
      </c>
      <c r="X134" s="105">
        <f>IFERROR(VLOOKUP($B134,[1]DEN6!$G$3:$T$151,8,FALSE),0)</f>
        <v>0</v>
      </c>
      <c r="Y134" s="105">
        <f>IFERROR(VLOOKUP($B134,[1]DEN6!$G$3:$T$151,9,FALSE),0)</f>
        <v>0</v>
      </c>
      <c r="Z134" s="105">
        <f>IFERROR(VLOOKUP($B134,[1]DEN6!$G$3:$T$151,10,FALSE),0)</f>
        <v>0</v>
      </c>
      <c r="AA134" s="105">
        <f>IFERROR(VLOOKUP($B134,[1]DEN6!$G$3:$T$151,11,FALSE),0)</f>
        <v>0</v>
      </c>
      <c r="AB134" s="105">
        <f>IFERROR(VLOOKUP($B134,[1]DEN6!$G$3:$T$151,12,FALSE),0)</f>
        <v>0</v>
      </c>
      <c r="AC134" s="105">
        <f>IFERROR(VLOOKUP($B134,[1]DEN6!$G$3:$T$151,13,FALSE),0)</f>
        <v>0</v>
      </c>
      <c r="AD134" s="85">
        <f t="shared" si="12"/>
        <v>3</v>
      </c>
    </row>
    <row r="135" spans="1:31" x14ac:dyDescent="0.25">
      <c r="A135" s="2" t="s">
        <v>143</v>
      </c>
      <c r="B135" s="2" t="s">
        <v>154</v>
      </c>
      <c r="C135" s="4"/>
      <c r="D135" s="122"/>
      <c r="E135" s="105">
        <f>IFERROR(VLOOKUP($B135,[1]NUM6!$G$3:$T$144,2,FALSE),0)</f>
        <v>1</v>
      </c>
      <c r="F135" s="105">
        <f>IFERROR(VLOOKUP($B135,[1]NUM6!$G$3:$T$144,3,FALSE),0)</f>
        <v>1</v>
      </c>
      <c r="G135" s="105">
        <f>IFERROR(VLOOKUP($B135,[1]NUM6!$G$3:$T$144,4,FALSE),0)</f>
        <v>1</v>
      </c>
      <c r="H135" s="105">
        <f>IFERROR(VLOOKUP($B135,[1]NUM6!$G$3:$T$144,5,FALSE),0)</f>
        <v>0</v>
      </c>
      <c r="I135" s="105">
        <f>IFERROR(VLOOKUP($B135,[1]NUM6!$G$3:$T$144,6,FALSE),0)</f>
        <v>0</v>
      </c>
      <c r="J135" s="105">
        <f>IFERROR(VLOOKUP($B135,[1]NUM6!$G$3:$T$144,7,FALSE),0)</f>
        <v>1</v>
      </c>
      <c r="K135" s="105">
        <f>IFERROR(VLOOKUP($B135,[1]NUM6!$G$3:$T$144,8,FALSE),0)</f>
        <v>0</v>
      </c>
      <c r="L135" s="105">
        <f>IFERROR(VLOOKUP($B135,[1]NUM6!$G$3:$T$144,9,FALSE),0)</f>
        <v>0</v>
      </c>
      <c r="M135" s="105">
        <f>IFERROR(VLOOKUP($B135,[1]NUM6!$G$3:$T$144,10,FALSE),0)</f>
        <v>0</v>
      </c>
      <c r="N135" s="105">
        <f>IFERROR(VLOOKUP($B135,[1]NUM6!$G$3:$T$144,11,FALSE),0)</f>
        <v>0</v>
      </c>
      <c r="O135" s="105">
        <f>IFERROR(VLOOKUP($B135,[1]NUM6!$G$3:$T$144,12,FALSE),0)</f>
        <v>0</v>
      </c>
      <c r="P135" s="105">
        <f>IFERROR(VLOOKUP($B135,[1]NUM6!$G$3:$T$144,13,FALSE),0)</f>
        <v>0</v>
      </c>
      <c r="Q135" s="85">
        <f t="shared" si="18"/>
        <v>4</v>
      </c>
      <c r="R135" s="105">
        <f>IFERROR(VLOOKUP($B135,[1]DEN6!$G$3:$T$151,2,FALSE),0)</f>
        <v>1</v>
      </c>
      <c r="S135" s="105">
        <f>IFERROR(VLOOKUP($B135,[1]DEN6!$G$3:$T$151,3,FALSE),0)</f>
        <v>1</v>
      </c>
      <c r="T135" s="105">
        <f>IFERROR(VLOOKUP($B135,[1]DEN6!$G$3:$T$151,4,FALSE),0)</f>
        <v>1</v>
      </c>
      <c r="U135" s="105">
        <f>IFERROR(VLOOKUP($B135,[1]DEN6!$G$3:$T$151,5,FALSE),0)</f>
        <v>0</v>
      </c>
      <c r="V135" s="105">
        <f>IFERROR(VLOOKUP($B135,[1]DEN6!$G$3:$T$151,6,FALSE),0)</f>
        <v>0</v>
      </c>
      <c r="W135" s="105">
        <f>IFERROR(VLOOKUP($B135,[1]DEN6!$G$3:$T$151,7,FALSE),0)</f>
        <v>1</v>
      </c>
      <c r="X135" s="105">
        <f>IFERROR(VLOOKUP($B135,[1]DEN6!$G$3:$T$151,8,FALSE),0)</f>
        <v>0</v>
      </c>
      <c r="Y135" s="105">
        <f>IFERROR(VLOOKUP($B135,[1]DEN6!$G$3:$T$151,9,FALSE),0)</f>
        <v>0</v>
      </c>
      <c r="Z135" s="105">
        <f>IFERROR(VLOOKUP($B135,[1]DEN6!$G$3:$T$151,10,FALSE),0)</f>
        <v>0</v>
      </c>
      <c r="AA135" s="105">
        <f>IFERROR(VLOOKUP($B135,[1]DEN6!$G$3:$T$151,11,FALSE),0)</f>
        <v>0</v>
      </c>
      <c r="AB135" s="105">
        <f>IFERROR(VLOOKUP($B135,[1]DEN6!$G$3:$T$151,12,FALSE),0)</f>
        <v>0</v>
      </c>
      <c r="AC135" s="105">
        <f>IFERROR(VLOOKUP($B135,[1]DEN6!$G$3:$T$151,13,FALSE),0)</f>
        <v>0</v>
      </c>
      <c r="AD135" s="85">
        <f t="shared" si="12"/>
        <v>4</v>
      </c>
    </row>
    <row r="136" spans="1:31" x14ac:dyDescent="0.25">
      <c r="A136" s="2" t="s">
        <v>143</v>
      </c>
      <c r="B136" s="2" t="s">
        <v>155</v>
      </c>
      <c r="C136" s="4"/>
      <c r="D136" s="122"/>
      <c r="E136" s="105">
        <f>IFERROR(VLOOKUP($B136,[1]NUM6!$G$3:$T$144,2,FALSE),0)</f>
        <v>0</v>
      </c>
      <c r="F136" s="105">
        <f>IFERROR(VLOOKUP($B136,[1]NUM6!$G$3:$T$144,3,FALSE),0)</f>
        <v>0</v>
      </c>
      <c r="G136" s="105">
        <f>IFERROR(VLOOKUP($B136,[1]NUM6!$G$3:$T$144,4,FALSE),0)</f>
        <v>0</v>
      </c>
      <c r="H136" s="105">
        <f>IFERROR(VLOOKUP($B136,[1]NUM6!$G$3:$T$144,5,FALSE),0)</f>
        <v>0</v>
      </c>
      <c r="I136" s="105">
        <f>IFERROR(VLOOKUP($B136,[1]NUM6!$G$3:$T$144,6,FALSE),0)</f>
        <v>0</v>
      </c>
      <c r="J136" s="105">
        <f>IFERROR(VLOOKUP($B136,[1]NUM6!$G$3:$T$144,7,FALSE),0)</f>
        <v>0</v>
      </c>
      <c r="K136" s="105">
        <f>IFERROR(VLOOKUP($B136,[1]NUM6!$G$3:$T$144,8,FALSE),0)</f>
        <v>0</v>
      </c>
      <c r="L136" s="105">
        <f>IFERROR(VLOOKUP($B136,[1]NUM6!$G$3:$T$144,9,FALSE),0)</f>
        <v>0</v>
      </c>
      <c r="M136" s="105">
        <f>IFERROR(VLOOKUP($B136,[1]NUM6!$G$3:$T$144,10,FALSE),0)</f>
        <v>0</v>
      </c>
      <c r="N136" s="105">
        <f>IFERROR(VLOOKUP($B136,[1]NUM6!$G$3:$T$144,11,FALSE),0)</f>
        <v>0</v>
      </c>
      <c r="O136" s="105">
        <f>IFERROR(VLOOKUP($B136,[1]NUM6!$G$3:$T$144,12,FALSE),0)</f>
        <v>0</v>
      </c>
      <c r="P136" s="105">
        <f>IFERROR(VLOOKUP($B136,[1]NUM6!$G$3:$T$144,13,FALSE),0)</f>
        <v>0</v>
      </c>
      <c r="Q136" s="85">
        <f t="shared" si="18"/>
        <v>0</v>
      </c>
      <c r="R136" s="105">
        <f>IFERROR(VLOOKUP($B136,[1]DEN6!$G$3:$T$151,2,FALSE),0)</f>
        <v>0</v>
      </c>
      <c r="S136" s="105">
        <f>IFERROR(VLOOKUP($B136,[1]DEN6!$G$3:$T$151,3,FALSE),0)</f>
        <v>0</v>
      </c>
      <c r="T136" s="105">
        <f>IFERROR(VLOOKUP($B136,[1]DEN6!$G$3:$T$151,4,FALSE),0)</f>
        <v>0</v>
      </c>
      <c r="U136" s="105">
        <f>IFERROR(VLOOKUP($B136,[1]DEN6!$G$3:$T$151,5,FALSE),0)</f>
        <v>0</v>
      </c>
      <c r="V136" s="105">
        <f>IFERROR(VLOOKUP($B136,[1]DEN6!$G$3:$T$151,6,FALSE),0)</f>
        <v>0</v>
      </c>
      <c r="W136" s="105">
        <f>IFERROR(VLOOKUP($B136,[1]DEN6!$G$3:$T$151,7,FALSE),0)</f>
        <v>0</v>
      </c>
      <c r="X136" s="105">
        <f>IFERROR(VLOOKUP($B136,[1]DEN6!$G$3:$T$151,8,FALSE),0)</f>
        <v>0</v>
      </c>
      <c r="Y136" s="105">
        <f>IFERROR(VLOOKUP($B136,[1]DEN6!$G$3:$T$151,9,FALSE),0)</f>
        <v>0</v>
      </c>
      <c r="Z136" s="105">
        <f>IFERROR(VLOOKUP($B136,[1]DEN6!$G$3:$T$151,10,FALSE),0)</f>
        <v>0</v>
      </c>
      <c r="AA136" s="105">
        <f>IFERROR(VLOOKUP($B136,[1]DEN6!$G$3:$T$151,11,FALSE),0)</f>
        <v>0</v>
      </c>
      <c r="AB136" s="105">
        <f>IFERROR(VLOOKUP($B136,[1]DEN6!$G$3:$T$151,12,FALSE),0)</f>
        <v>0</v>
      </c>
      <c r="AC136" s="105">
        <f>IFERROR(VLOOKUP($B136,[1]DEN6!$G$3:$T$151,13,FALSE),0)</f>
        <v>0</v>
      </c>
      <c r="AD136" s="85">
        <f t="shared" si="12"/>
        <v>0</v>
      </c>
    </row>
    <row r="137" spans="1:31" x14ac:dyDescent="0.25">
      <c r="A137" s="137" t="s">
        <v>238</v>
      </c>
      <c r="B137" s="138"/>
      <c r="C137" s="57">
        <f>D137/'Metas Muni'!O15</f>
        <v>1.2422360248447206</v>
      </c>
      <c r="D137" s="58">
        <f>Q137/AD137</f>
        <v>0.8571428571428571</v>
      </c>
      <c r="E137" s="60">
        <f>SUM(E125:E136)</f>
        <v>3</v>
      </c>
      <c r="F137" s="60">
        <f>SUM(F125:F136)</f>
        <v>2</v>
      </c>
      <c r="G137" s="60">
        <f>SUM(G125:G136)</f>
        <v>2</v>
      </c>
      <c r="H137" s="60">
        <f>SUM(H125:H136)</f>
        <v>1</v>
      </c>
      <c r="I137" s="60">
        <f t="shared" ref="I137:AA137" si="19">SUM(I125:I136)</f>
        <v>0</v>
      </c>
      <c r="J137" s="60">
        <f t="shared" si="19"/>
        <v>2</v>
      </c>
      <c r="K137" s="60">
        <f t="shared" si="19"/>
        <v>0</v>
      </c>
      <c r="L137" s="60">
        <f t="shared" si="19"/>
        <v>1</v>
      </c>
      <c r="M137" s="60">
        <f t="shared" si="19"/>
        <v>0</v>
      </c>
      <c r="N137" s="60">
        <f t="shared" si="19"/>
        <v>0</v>
      </c>
      <c r="O137" s="60">
        <f t="shared" si="19"/>
        <v>1</v>
      </c>
      <c r="P137" s="60">
        <f>SUM(P125:P136)</f>
        <v>0</v>
      </c>
      <c r="Q137" s="60">
        <f t="shared" si="19"/>
        <v>12</v>
      </c>
      <c r="R137" s="60">
        <f t="shared" si="19"/>
        <v>3</v>
      </c>
      <c r="S137" s="60">
        <f t="shared" si="19"/>
        <v>2</v>
      </c>
      <c r="T137" s="60">
        <f t="shared" si="19"/>
        <v>2</v>
      </c>
      <c r="U137" s="60">
        <f t="shared" si="19"/>
        <v>1</v>
      </c>
      <c r="V137" s="60">
        <f t="shared" si="19"/>
        <v>0</v>
      </c>
      <c r="W137" s="60">
        <f t="shared" si="19"/>
        <v>2</v>
      </c>
      <c r="X137" s="60">
        <f t="shared" si="19"/>
        <v>0</v>
      </c>
      <c r="Y137" s="60">
        <f t="shared" si="19"/>
        <v>1</v>
      </c>
      <c r="Z137" s="60">
        <f t="shared" si="19"/>
        <v>0</v>
      </c>
      <c r="AA137" s="60">
        <f t="shared" si="19"/>
        <v>0</v>
      </c>
      <c r="AB137" s="60">
        <f>SUM(AB125:AB136)</f>
        <v>1</v>
      </c>
      <c r="AC137" s="60">
        <f>SUM(AC125:AC136)</f>
        <v>2</v>
      </c>
      <c r="AD137" s="60">
        <f>SUM(AD125:AD136)</f>
        <v>14</v>
      </c>
      <c r="AE137" s="13"/>
    </row>
    <row r="138" spans="1:31" x14ac:dyDescent="0.25">
      <c r="A138" s="2" t="s">
        <v>157</v>
      </c>
      <c r="B138" s="2" t="s">
        <v>158</v>
      </c>
      <c r="C138" s="4"/>
      <c r="D138" s="122"/>
      <c r="E138" s="105">
        <f>IFERROR(VLOOKUP($B138,[1]NUM6!$G$3:$T$144,2,FALSE),0)</f>
        <v>9</v>
      </c>
      <c r="F138" s="105">
        <f>IFERROR(VLOOKUP($B138,[1]NUM6!$G$3:$T$144,3,FALSE),0)</f>
        <v>6</v>
      </c>
      <c r="G138" s="105">
        <f>IFERROR(VLOOKUP($B138,[1]NUM6!$G$3:$T$144,4,FALSE),0)</f>
        <v>8</v>
      </c>
      <c r="H138" s="105">
        <f>IFERROR(VLOOKUP($B138,[1]NUM6!$G$3:$T$144,5,FALSE),0)</f>
        <v>10</v>
      </c>
      <c r="I138" s="105">
        <f>IFERROR(VLOOKUP($B138,[1]NUM6!$G$3:$T$144,6,FALSE),0)</f>
        <v>10</v>
      </c>
      <c r="J138" s="105">
        <f>IFERROR(VLOOKUP($B138,[1]NUM6!$G$3:$T$144,7,FALSE),0)</f>
        <v>0</v>
      </c>
      <c r="K138" s="105">
        <f>IFERROR(VLOOKUP($B138,[1]NUM6!$G$3:$T$144,8,FALSE),0)</f>
        <v>4</v>
      </c>
      <c r="L138" s="105">
        <f>IFERROR(VLOOKUP($B138,[1]NUM6!$G$3:$T$144,9,FALSE),0)</f>
        <v>11</v>
      </c>
      <c r="M138" s="105">
        <f>IFERROR(VLOOKUP($B138,[1]NUM6!$G$3:$T$144,10,FALSE),0)</f>
        <v>9</v>
      </c>
      <c r="N138" s="105">
        <f>IFERROR(VLOOKUP($B138,[1]NUM6!$G$3:$T$144,11,FALSE),0)</f>
        <v>9</v>
      </c>
      <c r="O138" s="105">
        <f>IFERROR(VLOOKUP($B138,[1]NUM6!$G$3:$T$144,12,FALSE),0)</f>
        <v>4</v>
      </c>
      <c r="P138" s="105">
        <f>IFERROR(VLOOKUP($B138,[1]NUM6!$G$3:$T$144,13,FALSE),0)</f>
        <v>6</v>
      </c>
      <c r="Q138" s="85">
        <f t="shared" si="18"/>
        <v>86</v>
      </c>
      <c r="R138" s="105">
        <f>IFERROR(VLOOKUP($B138,[1]DEN6!$G$3:$T$151,2,FALSE),0)</f>
        <v>11</v>
      </c>
      <c r="S138" s="105">
        <f>IFERROR(VLOOKUP($B138,[1]DEN6!$G$3:$T$151,3,FALSE),0)</f>
        <v>7</v>
      </c>
      <c r="T138" s="105">
        <f>IFERROR(VLOOKUP($B138,[1]DEN6!$G$3:$T$151,4,FALSE),0)</f>
        <v>8</v>
      </c>
      <c r="U138" s="105">
        <f>IFERROR(VLOOKUP($B138,[1]DEN6!$G$3:$T$151,5,FALSE),0)</f>
        <v>12</v>
      </c>
      <c r="V138" s="105">
        <f>IFERROR(VLOOKUP($B138,[1]DEN6!$G$3:$T$151,6,FALSE),0)</f>
        <v>11</v>
      </c>
      <c r="W138" s="105">
        <f>IFERROR(VLOOKUP($B138,[1]DEN6!$G$3:$T$151,7,FALSE),0)</f>
        <v>0</v>
      </c>
      <c r="X138" s="105">
        <f>IFERROR(VLOOKUP($B138,[1]DEN6!$G$3:$T$151,8,FALSE),0)</f>
        <v>4</v>
      </c>
      <c r="Y138" s="105">
        <f>IFERROR(VLOOKUP($B138,[1]DEN6!$G$3:$T$151,9,FALSE),0)</f>
        <v>11</v>
      </c>
      <c r="Z138" s="105">
        <f>IFERROR(VLOOKUP($B138,[1]DEN6!$G$3:$T$151,10,FALSE),0)</f>
        <v>12</v>
      </c>
      <c r="AA138" s="105">
        <f>IFERROR(VLOOKUP($B138,[1]DEN6!$G$3:$T$151,11,FALSE),0)</f>
        <v>15</v>
      </c>
      <c r="AB138" s="105">
        <f>IFERROR(VLOOKUP($B138,[1]DEN6!$G$3:$T$151,12,FALSE),0)</f>
        <v>5</v>
      </c>
      <c r="AC138" s="105">
        <f>IFERROR(VLOOKUP($B138,[1]DEN6!$G$3:$T$151,13,FALSE),0)</f>
        <v>9</v>
      </c>
      <c r="AD138" s="85">
        <f t="shared" si="12"/>
        <v>105</v>
      </c>
    </row>
    <row r="139" spans="1:31" x14ac:dyDescent="0.25">
      <c r="A139" s="2" t="s">
        <v>157</v>
      </c>
      <c r="B139" s="2" t="s">
        <v>159</v>
      </c>
      <c r="C139" s="4"/>
      <c r="D139" s="122"/>
      <c r="E139" s="105">
        <f>IFERROR(VLOOKUP($B139,[1]NUM6!$G$3:$T$144,2,FALSE),0)</f>
        <v>3</v>
      </c>
      <c r="F139" s="105">
        <f>IFERROR(VLOOKUP($B139,[1]NUM6!$G$3:$T$144,3,FALSE),0)</f>
        <v>2</v>
      </c>
      <c r="G139" s="105">
        <f>IFERROR(VLOOKUP($B139,[1]NUM6!$G$3:$T$144,4,FALSE),0)</f>
        <v>2</v>
      </c>
      <c r="H139" s="105">
        <f>IFERROR(VLOOKUP($B139,[1]NUM6!$G$3:$T$144,5,FALSE),0)</f>
        <v>2</v>
      </c>
      <c r="I139" s="105">
        <f>IFERROR(VLOOKUP($B139,[1]NUM6!$G$3:$T$144,6,FALSE),0)</f>
        <v>2</v>
      </c>
      <c r="J139" s="105">
        <f>IFERROR(VLOOKUP($B139,[1]NUM6!$G$3:$T$144,7,FALSE),0)</f>
        <v>5</v>
      </c>
      <c r="K139" s="105">
        <f>IFERROR(VLOOKUP($B139,[1]NUM6!$G$3:$T$144,8,FALSE),0)</f>
        <v>1</v>
      </c>
      <c r="L139" s="105">
        <f>IFERROR(VLOOKUP($B139,[1]NUM6!$G$3:$T$144,9,FALSE),0)</f>
        <v>1</v>
      </c>
      <c r="M139" s="105">
        <f>IFERROR(VLOOKUP($B139,[1]NUM6!$G$3:$T$144,10,FALSE),0)</f>
        <v>2</v>
      </c>
      <c r="N139" s="105">
        <f>IFERROR(VLOOKUP($B139,[1]NUM6!$G$3:$T$144,11,FALSE),0)</f>
        <v>2</v>
      </c>
      <c r="O139" s="105">
        <f>IFERROR(VLOOKUP($B139,[1]NUM6!$G$3:$T$144,12,FALSE),0)</f>
        <v>1</v>
      </c>
      <c r="P139" s="105">
        <f>IFERROR(VLOOKUP($B139,[1]NUM6!$G$3:$T$144,13,FALSE),0)</f>
        <v>4</v>
      </c>
      <c r="Q139" s="85">
        <f t="shared" si="18"/>
        <v>27</v>
      </c>
      <c r="R139" s="105">
        <f>IFERROR(VLOOKUP($B139,[1]DEN6!$G$3:$T$151,2,FALSE),0)</f>
        <v>3</v>
      </c>
      <c r="S139" s="105">
        <f>IFERROR(VLOOKUP($B139,[1]DEN6!$G$3:$T$151,3,FALSE),0)</f>
        <v>2</v>
      </c>
      <c r="T139" s="105">
        <f>IFERROR(VLOOKUP($B139,[1]DEN6!$G$3:$T$151,4,FALSE),0)</f>
        <v>2</v>
      </c>
      <c r="U139" s="105">
        <f>IFERROR(VLOOKUP($B139,[1]DEN6!$G$3:$T$151,5,FALSE),0)</f>
        <v>2</v>
      </c>
      <c r="V139" s="105">
        <f>IFERROR(VLOOKUP($B139,[1]DEN6!$G$3:$T$151,6,FALSE),0)</f>
        <v>5</v>
      </c>
      <c r="W139" s="105">
        <f>IFERROR(VLOOKUP($B139,[1]DEN6!$G$3:$T$151,7,FALSE),0)</f>
        <v>6</v>
      </c>
      <c r="X139" s="105">
        <f>IFERROR(VLOOKUP($B139,[1]DEN6!$G$3:$T$151,8,FALSE),0)</f>
        <v>2</v>
      </c>
      <c r="Y139" s="105">
        <f>IFERROR(VLOOKUP($B139,[1]DEN6!$G$3:$T$151,9,FALSE),0)</f>
        <v>2</v>
      </c>
      <c r="Z139" s="105">
        <f>IFERROR(VLOOKUP($B139,[1]DEN6!$G$3:$T$151,10,FALSE),0)</f>
        <v>4</v>
      </c>
      <c r="AA139" s="105">
        <f>IFERROR(VLOOKUP($B139,[1]DEN6!$G$3:$T$151,11,FALSE),0)</f>
        <v>2</v>
      </c>
      <c r="AB139" s="105">
        <f>IFERROR(VLOOKUP($B139,[1]DEN6!$G$3:$T$151,12,FALSE),0)</f>
        <v>3</v>
      </c>
      <c r="AC139" s="105">
        <f>IFERROR(VLOOKUP($B139,[1]DEN6!$G$3:$T$151,13,FALSE),0)</f>
        <v>4</v>
      </c>
      <c r="AD139" s="85">
        <f t="shared" si="12"/>
        <v>37</v>
      </c>
    </row>
    <row r="140" spans="1:31" x14ac:dyDescent="0.25">
      <c r="A140" s="2" t="s">
        <v>157</v>
      </c>
      <c r="B140" s="2" t="s">
        <v>160</v>
      </c>
      <c r="C140" s="4"/>
      <c r="D140" s="122"/>
      <c r="E140" s="105">
        <f>IFERROR(VLOOKUP($B140,[1]NUM6!$G$3:$T$144,2,FALSE),0)</f>
        <v>3</v>
      </c>
      <c r="F140" s="105">
        <f>IFERROR(VLOOKUP($B140,[1]NUM6!$G$3:$T$144,3,FALSE),0)</f>
        <v>0</v>
      </c>
      <c r="G140" s="105">
        <f>IFERROR(VLOOKUP($B140,[1]NUM6!$G$3:$T$144,4,FALSE),0)</f>
        <v>1</v>
      </c>
      <c r="H140" s="105">
        <f>IFERROR(VLOOKUP($B140,[1]NUM6!$G$3:$T$144,5,FALSE),0)</f>
        <v>0</v>
      </c>
      <c r="I140" s="105">
        <f>IFERROR(VLOOKUP($B140,[1]NUM6!$G$3:$T$144,6,FALSE),0)</f>
        <v>1</v>
      </c>
      <c r="J140" s="105">
        <f>IFERROR(VLOOKUP($B140,[1]NUM6!$G$3:$T$144,7,FALSE),0)</f>
        <v>1</v>
      </c>
      <c r="K140" s="105">
        <f>IFERROR(VLOOKUP($B140,[1]NUM6!$G$3:$T$144,8,FALSE),0)</f>
        <v>4</v>
      </c>
      <c r="L140" s="105">
        <f>IFERROR(VLOOKUP($B140,[1]NUM6!$G$3:$T$144,9,FALSE),0)</f>
        <v>3</v>
      </c>
      <c r="M140" s="105">
        <f>IFERROR(VLOOKUP($B140,[1]NUM6!$G$3:$T$144,10,FALSE),0)</f>
        <v>0</v>
      </c>
      <c r="N140" s="105">
        <f>IFERROR(VLOOKUP($B140,[1]NUM6!$G$3:$T$144,11,FALSE),0)</f>
        <v>1</v>
      </c>
      <c r="O140" s="105">
        <f>IFERROR(VLOOKUP($B140,[1]NUM6!$G$3:$T$144,12,FALSE),0)</f>
        <v>0</v>
      </c>
      <c r="P140" s="105">
        <f>IFERROR(VLOOKUP($B140,[1]NUM6!$G$3:$T$144,13,FALSE),0)</f>
        <v>1</v>
      </c>
      <c r="Q140" s="85">
        <f t="shared" si="18"/>
        <v>15</v>
      </c>
      <c r="R140" s="105">
        <f>IFERROR(VLOOKUP($B140,[1]DEN6!$G$3:$T$151,2,FALSE),0)</f>
        <v>3</v>
      </c>
      <c r="S140" s="105">
        <f>IFERROR(VLOOKUP($B140,[1]DEN6!$G$3:$T$151,3,FALSE),0)</f>
        <v>0</v>
      </c>
      <c r="T140" s="105">
        <f>IFERROR(VLOOKUP($B140,[1]DEN6!$G$3:$T$151,4,FALSE),0)</f>
        <v>2</v>
      </c>
      <c r="U140" s="105">
        <f>IFERROR(VLOOKUP($B140,[1]DEN6!$G$3:$T$151,5,FALSE),0)</f>
        <v>0</v>
      </c>
      <c r="V140" s="105">
        <f>IFERROR(VLOOKUP($B140,[1]DEN6!$G$3:$T$151,6,FALSE),0)</f>
        <v>2</v>
      </c>
      <c r="W140" s="105">
        <f>IFERROR(VLOOKUP($B140,[1]DEN6!$G$3:$T$151,7,FALSE),0)</f>
        <v>2</v>
      </c>
      <c r="X140" s="105">
        <f>IFERROR(VLOOKUP($B140,[1]DEN6!$G$3:$T$151,8,FALSE),0)</f>
        <v>5</v>
      </c>
      <c r="Y140" s="105">
        <f>IFERROR(VLOOKUP($B140,[1]DEN6!$G$3:$T$151,9,FALSE),0)</f>
        <v>3</v>
      </c>
      <c r="Z140" s="105">
        <f>IFERROR(VLOOKUP($B140,[1]DEN6!$G$3:$T$151,10,FALSE),0)</f>
        <v>1</v>
      </c>
      <c r="AA140" s="105">
        <f>IFERROR(VLOOKUP($B140,[1]DEN6!$G$3:$T$151,11,FALSE),0)</f>
        <v>1</v>
      </c>
      <c r="AB140" s="105">
        <f>IFERROR(VLOOKUP($B140,[1]DEN6!$G$3:$T$151,12,FALSE),0)</f>
        <v>0</v>
      </c>
      <c r="AC140" s="105">
        <f>IFERROR(VLOOKUP($B140,[1]DEN6!$G$3:$T$151,13,FALSE),0)</f>
        <v>1</v>
      </c>
      <c r="AD140" s="85">
        <f t="shared" si="12"/>
        <v>20</v>
      </c>
    </row>
    <row r="141" spans="1:31" x14ac:dyDescent="0.25">
      <c r="A141" s="2" t="s">
        <v>157</v>
      </c>
      <c r="B141" s="2" t="s">
        <v>161</v>
      </c>
      <c r="C141" s="4"/>
      <c r="D141" s="122"/>
      <c r="E141" s="105">
        <f>IFERROR(VLOOKUP($B141,[1]NUM6!$G$3:$T$144,2,FALSE),0)</f>
        <v>5</v>
      </c>
      <c r="F141" s="105">
        <f>IFERROR(VLOOKUP($B141,[1]NUM6!$G$3:$T$144,3,FALSE),0)</f>
        <v>4</v>
      </c>
      <c r="G141" s="105">
        <f>IFERROR(VLOOKUP($B141,[1]NUM6!$G$3:$T$144,4,FALSE),0)</f>
        <v>7</v>
      </c>
      <c r="H141" s="105">
        <f>IFERROR(VLOOKUP($B141,[1]NUM6!$G$3:$T$144,5,FALSE),0)</f>
        <v>6</v>
      </c>
      <c r="I141" s="105">
        <f>IFERROR(VLOOKUP($B141,[1]NUM6!$G$3:$T$144,6,FALSE),0)</f>
        <v>5</v>
      </c>
      <c r="J141" s="105">
        <f>IFERROR(VLOOKUP($B141,[1]NUM6!$G$3:$T$144,7,FALSE),0)</f>
        <v>9</v>
      </c>
      <c r="K141" s="105">
        <f>IFERROR(VLOOKUP($B141,[1]NUM6!$G$3:$T$144,8,FALSE),0)</f>
        <v>3</v>
      </c>
      <c r="L141" s="105">
        <f>IFERROR(VLOOKUP($B141,[1]NUM6!$G$3:$T$144,9,FALSE),0)</f>
        <v>0</v>
      </c>
      <c r="M141" s="105">
        <f>IFERROR(VLOOKUP($B141,[1]NUM6!$G$3:$T$144,10,FALSE),0)</f>
        <v>2</v>
      </c>
      <c r="N141" s="105">
        <f>IFERROR(VLOOKUP($B141,[1]NUM6!$G$3:$T$144,11,FALSE),0)</f>
        <v>4</v>
      </c>
      <c r="O141" s="105">
        <f>IFERROR(VLOOKUP($B141,[1]NUM6!$G$3:$T$144,12,FALSE),0)</f>
        <v>4</v>
      </c>
      <c r="P141" s="105">
        <f>IFERROR(VLOOKUP($B141,[1]NUM6!$G$3:$T$144,13,FALSE),0)</f>
        <v>2</v>
      </c>
      <c r="Q141" s="85">
        <f t="shared" si="18"/>
        <v>51</v>
      </c>
      <c r="R141" s="105">
        <f>IFERROR(VLOOKUP($B141,[1]DEN6!$G$3:$T$151,2,FALSE),0)</f>
        <v>6</v>
      </c>
      <c r="S141" s="105">
        <f>IFERROR(VLOOKUP($B141,[1]DEN6!$G$3:$T$151,3,FALSE),0)</f>
        <v>5</v>
      </c>
      <c r="T141" s="105">
        <f>IFERROR(VLOOKUP($B141,[1]DEN6!$G$3:$T$151,4,FALSE),0)</f>
        <v>10</v>
      </c>
      <c r="U141" s="105">
        <f>IFERROR(VLOOKUP($B141,[1]DEN6!$G$3:$T$151,5,FALSE),0)</f>
        <v>10</v>
      </c>
      <c r="V141" s="105">
        <f>IFERROR(VLOOKUP($B141,[1]DEN6!$G$3:$T$151,6,FALSE),0)</f>
        <v>8</v>
      </c>
      <c r="W141" s="105">
        <f>IFERROR(VLOOKUP($B141,[1]DEN6!$G$3:$T$151,7,FALSE),0)</f>
        <v>12</v>
      </c>
      <c r="X141" s="105">
        <f>IFERROR(VLOOKUP($B141,[1]DEN6!$G$3:$T$151,8,FALSE),0)</f>
        <v>6</v>
      </c>
      <c r="Y141" s="105">
        <f>IFERROR(VLOOKUP($B141,[1]DEN6!$G$3:$T$151,9,FALSE),0)</f>
        <v>6</v>
      </c>
      <c r="Z141" s="105">
        <f>IFERROR(VLOOKUP($B141,[1]DEN6!$G$3:$T$151,10,FALSE),0)</f>
        <v>5</v>
      </c>
      <c r="AA141" s="105">
        <f>IFERROR(VLOOKUP($B141,[1]DEN6!$G$3:$T$151,11,FALSE),0)</f>
        <v>5</v>
      </c>
      <c r="AB141" s="105">
        <f>IFERROR(VLOOKUP($B141,[1]DEN6!$G$3:$T$151,12,FALSE),0)</f>
        <v>4</v>
      </c>
      <c r="AC141" s="105">
        <f>IFERROR(VLOOKUP($B141,[1]DEN6!$G$3:$T$151,13,FALSE),0)</f>
        <v>3</v>
      </c>
      <c r="AD141" s="85">
        <f t="shared" si="12"/>
        <v>80</v>
      </c>
    </row>
    <row r="142" spans="1:31" x14ac:dyDescent="0.25">
      <c r="A142" s="2" t="s">
        <v>157</v>
      </c>
      <c r="B142" s="2" t="s">
        <v>162</v>
      </c>
      <c r="C142" s="4"/>
      <c r="D142" s="122"/>
      <c r="E142" s="105">
        <f>IFERROR(VLOOKUP($B142,[1]NUM6!$G$3:$T$144,2,FALSE),0)</f>
        <v>1</v>
      </c>
      <c r="F142" s="105">
        <f>IFERROR(VLOOKUP($B142,[1]NUM6!$G$3:$T$144,3,FALSE),0)</f>
        <v>0</v>
      </c>
      <c r="G142" s="105">
        <f>IFERROR(VLOOKUP($B142,[1]NUM6!$G$3:$T$144,4,FALSE),0)</f>
        <v>1</v>
      </c>
      <c r="H142" s="105">
        <f>IFERROR(VLOOKUP($B142,[1]NUM6!$G$3:$T$144,5,FALSE),0)</f>
        <v>0</v>
      </c>
      <c r="I142" s="105">
        <f>IFERROR(VLOOKUP($B142,[1]NUM6!$G$3:$T$144,6,FALSE),0)</f>
        <v>0</v>
      </c>
      <c r="J142" s="105">
        <f>IFERROR(VLOOKUP($B142,[1]NUM6!$G$3:$T$144,7,FALSE),0)</f>
        <v>0</v>
      </c>
      <c r="K142" s="105">
        <f>IFERROR(VLOOKUP($B142,[1]NUM6!$G$3:$T$144,8,FALSE),0)</f>
        <v>0</v>
      </c>
      <c r="L142" s="105">
        <f>IFERROR(VLOOKUP($B142,[1]NUM6!$G$3:$T$144,9,FALSE),0)</f>
        <v>0</v>
      </c>
      <c r="M142" s="105">
        <f>IFERROR(VLOOKUP($B142,[1]NUM6!$G$3:$T$144,10,FALSE),0)</f>
        <v>0</v>
      </c>
      <c r="N142" s="105">
        <f>IFERROR(VLOOKUP($B142,[1]NUM6!$G$3:$T$144,11,FALSE),0)</f>
        <v>0</v>
      </c>
      <c r="O142" s="105">
        <f>IFERROR(VLOOKUP($B142,[1]NUM6!$G$3:$T$144,12,FALSE),0)</f>
        <v>0</v>
      </c>
      <c r="P142" s="105">
        <f>IFERROR(VLOOKUP($B142,[1]NUM6!$G$3:$T$144,13,FALSE),0)</f>
        <v>0</v>
      </c>
      <c r="Q142" s="85">
        <f t="shared" si="18"/>
        <v>2</v>
      </c>
      <c r="R142" s="105">
        <f>IFERROR(VLOOKUP($B142,[1]DEN6!$G$3:$T$151,2,FALSE),0)</f>
        <v>1</v>
      </c>
      <c r="S142" s="105">
        <f>IFERROR(VLOOKUP($B142,[1]DEN6!$G$3:$T$151,3,FALSE),0)</f>
        <v>0</v>
      </c>
      <c r="T142" s="105">
        <f>IFERROR(VLOOKUP($B142,[1]DEN6!$G$3:$T$151,4,FALSE),0)</f>
        <v>1</v>
      </c>
      <c r="U142" s="105">
        <f>IFERROR(VLOOKUP($B142,[1]DEN6!$G$3:$T$151,5,FALSE),0)</f>
        <v>0</v>
      </c>
      <c r="V142" s="105">
        <f>IFERROR(VLOOKUP($B142,[1]DEN6!$G$3:$T$151,6,FALSE),0)</f>
        <v>0</v>
      </c>
      <c r="W142" s="105">
        <f>IFERROR(VLOOKUP($B142,[1]DEN6!$G$3:$T$151,7,FALSE),0)</f>
        <v>0</v>
      </c>
      <c r="X142" s="105">
        <f>IFERROR(VLOOKUP($B142,[1]DEN6!$G$3:$T$151,8,FALSE),0)</f>
        <v>0</v>
      </c>
      <c r="Y142" s="105">
        <f>IFERROR(VLOOKUP($B142,[1]DEN6!$G$3:$T$151,9,FALSE),0)</f>
        <v>0</v>
      </c>
      <c r="Z142" s="105">
        <f>IFERROR(VLOOKUP($B142,[1]DEN6!$G$3:$T$151,10,FALSE),0)</f>
        <v>0</v>
      </c>
      <c r="AA142" s="105">
        <f>IFERROR(VLOOKUP($B142,[1]DEN6!$G$3:$T$151,11,FALSE),0)</f>
        <v>0</v>
      </c>
      <c r="AB142" s="105">
        <f>IFERROR(VLOOKUP($B142,[1]DEN6!$G$3:$T$151,12,FALSE),0)</f>
        <v>0</v>
      </c>
      <c r="AC142" s="105">
        <f>IFERROR(VLOOKUP($B142,[1]DEN6!$G$3:$T$151,13,FALSE),0)</f>
        <v>0</v>
      </c>
      <c r="AD142" s="85">
        <f t="shared" si="12"/>
        <v>2</v>
      </c>
    </row>
    <row r="143" spans="1:31" x14ac:dyDescent="0.25">
      <c r="A143" s="2" t="s">
        <v>157</v>
      </c>
      <c r="B143" s="2" t="s">
        <v>163</v>
      </c>
      <c r="C143" s="4"/>
      <c r="D143" s="122"/>
      <c r="E143" s="105">
        <f>IFERROR(VLOOKUP($B143,[1]NUM6!$G$3:$T$144,2,FALSE),0)</f>
        <v>1</v>
      </c>
      <c r="F143" s="105">
        <f>IFERROR(VLOOKUP($B143,[1]NUM6!$G$3:$T$144,3,FALSE),0)</f>
        <v>0</v>
      </c>
      <c r="G143" s="105">
        <f>IFERROR(VLOOKUP($B143,[1]NUM6!$G$3:$T$144,4,FALSE),0)</f>
        <v>0</v>
      </c>
      <c r="H143" s="105">
        <f>IFERROR(VLOOKUP($B143,[1]NUM6!$G$3:$T$144,5,FALSE),0)</f>
        <v>0</v>
      </c>
      <c r="I143" s="105">
        <f>IFERROR(VLOOKUP($B143,[1]NUM6!$G$3:$T$144,6,FALSE),0)</f>
        <v>0</v>
      </c>
      <c r="J143" s="105">
        <f>IFERROR(VLOOKUP($B143,[1]NUM6!$G$3:$T$144,7,FALSE),0)</f>
        <v>0</v>
      </c>
      <c r="K143" s="105">
        <f>IFERROR(VLOOKUP($B143,[1]NUM6!$G$3:$T$144,8,FALSE),0)</f>
        <v>0</v>
      </c>
      <c r="L143" s="105">
        <f>IFERROR(VLOOKUP($B143,[1]NUM6!$G$3:$T$144,9,FALSE),0)</f>
        <v>0</v>
      </c>
      <c r="M143" s="105">
        <f>IFERROR(VLOOKUP($B143,[1]NUM6!$G$3:$T$144,10,FALSE),0)</f>
        <v>0</v>
      </c>
      <c r="N143" s="105">
        <f>IFERROR(VLOOKUP($B143,[1]NUM6!$G$3:$T$144,11,FALSE),0)</f>
        <v>0</v>
      </c>
      <c r="O143" s="105">
        <f>IFERROR(VLOOKUP($B143,[1]NUM6!$G$3:$T$144,12,FALSE),0)</f>
        <v>0</v>
      </c>
      <c r="P143" s="105">
        <f>IFERROR(VLOOKUP($B143,[1]NUM6!$G$3:$T$144,13,FALSE),0)</f>
        <v>0</v>
      </c>
      <c r="Q143" s="85">
        <f t="shared" si="18"/>
        <v>1</v>
      </c>
      <c r="R143" s="105">
        <f>IFERROR(VLOOKUP($B143,[1]DEN6!$G$3:$T$151,2,FALSE),0)</f>
        <v>1</v>
      </c>
      <c r="S143" s="105">
        <f>IFERROR(VLOOKUP($B143,[1]DEN6!$G$3:$T$151,3,FALSE),0)</f>
        <v>0</v>
      </c>
      <c r="T143" s="105">
        <f>IFERROR(VLOOKUP($B143,[1]DEN6!$G$3:$T$151,4,FALSE),0)</f>
        <v>0</v>
      </c>
      <c r="U143" s="105">
        <f>IFERROR(VLOOKUP($B143,[1]DEN6!$G$3:$T$151,5,FALSE),0)</f>
        <v>0</v>
      </c>
      <c r="V143" s="105">
        <f>IFERROR(VLOOKUP($B143,[1]DEN6!$G$3:$T$151,6,FALSE),0)</f>
        <v>0</v>
      </c>
      <c r="W143" s="105">
        <f>IFERROR(VLOOKUP($B143,[1]DEN6!$G$3:$T$151,7,FALSE),0)</f>
        <v>0</v>
      </c>
      <c r="X143" s="105">
        <f>IFERROR(VLOOKUP($B143,[1]DEN6!$G$3:$T$151,8,FALSE),0)</f>
        <v>0</v>
      </c>
      <c r="Y143" s="105">
        <f>IFERROR(VLOOKUP($B143,[1]DEN6!$G$3:$T$151,9,FALSE),0)</f>
        <v>0</v>
      </c>
      <c r="Z143" s="105">
        <f>IFERROR(VLOOKUP($B143,[1]DEN6!$G$3:$T$151,10,FALSE),0)</f>
        <v>0</v>
      </c>
      <c r="AA143" s="105">
        <f>IFERROR(VLOOKUP($B143,[1]DEN6!$G$3:$T$151,11,FALSE),0)</f>
        <v>0</v>
      </c>
      <c r="AB143" s="105">
        <f>IFERROR(VLOOKUP($B143,[1]DEN6!$G$3:$T$151,12,FALSE),0)</f>
        <v>0</v>
      </c>
      <c r="AC143" s="105">
        <f>IFERROR(VLOOKUP($B143,[1]DEN6!$G$3:$T$151,13,FALSE),0)</f>
        <v>0</v>
      </c>
      <c r="AD143" s="85">
        <f t="shared" si="12"/>
        <v>1</v>
      </c>
    </row>
    <row r="144" spans="1:31" x14ac:dyDescent="0.25">
      <c r="A144" s="2" t="s">
        <v>157</v>
      </c>
      <c r="B144" s="2" t="s">
        <v>164</v>
      </c>
      <c r="C144" s="4"/>
      <c r="D144" s="122"/>
      <c r="E144" s="105">
        <f>IFERROR(VLOOKUP($B144,[1]NUM6!$G$3:$T$144,2,FALSE),0)</f>
        <v>1</v>
      </c>
      <c r="F144" s="105">
        <f>IFERROR(VLOOKUP($B144,[1]NUM6!$G$3:$T$144,3,FALSE),0)</f>
        <v>1</v>
      </c>
      <c r="G144" s="105">
        <f>IFERROR(VLOOKUP($B144,[1]NUM6!$G$3:$T$144,4,FALSE),0)</f>
        <v>1</v>
      </c>
      <c r="H144" s="105">
        <f>IFERROR(VLOOKUP($B144,[1]NUM6!$G$3:$T$144,5,FALSE),0)</f>
        <v>1</v>
      </c>
      <c r="I144" s="105">
        <f>IFERROR(VLOOKUP($B144,[1]NUM6!$G$3:$T$144,6,FALSE),0)</f>
        <v>0</v>
      </c>
      <c r="J144" s="105">
        <f>IFERROR(VLOOKUP($B144,[1]NUM6!$G$3:$T$144,7,FALSE),0)</f>
        <v>0</v>
      </c>
      <c r="K144" s="105">
        <f>IFERROR(VLOOKUP($B144,[1]NUM6!$G$3:$T$144,8,FALSE),0)</f>
        <v>1</v>
      </c>
      <c r="L144" s="105">
        <f>IFERROR(VLOOKUP($B144,[1]NUM6!$G$3:$T$144,9,FALSE),0)</f>
        <v>1</v>
      </c>
      <c r="M144" s="105">
        <f>IFERROR(VLOOKUP($B144,[1]NUM6!$G$3:$T$144,10,FALSE),0)</f>
        <v>0</v>
      </c>
      <c r="N144" s="105">
        <f>IFERROR(VLOOKUP($B144,[1]NUM6!$G$3:$T$144,11,FALSE),0)</f>
        <v>0</v>
      </c>
      <c r="O144" s="105">
        <f>IFERROR(VLOOKUP($B144,[1]NUM6!$G$3:$T$144,12,FALSE),0)</f>
        <v>0</v>
      </c>
      <c r="P144" s="105">
        <f>IFERROR(VLOOKUP($B144,[1]NUM6!$G$3:$T$144,13,FALSE),0)</f>
        <v>0</v>
      </c>
      <c r="Q144" s="85">
        <f t="shared" si="18"/>
        <v>6</v>
      </c>
      <c r="R144" s="105">
        <f>IFERROR(VLOOKUP($B144,[1]DEN6!$G$3:$T$151,2,FALSE),0)</f>
        <v>1</v>
      </c>
      <c r="S144" s="105">
        <f>IFERROR(VLOOKUP($B144,[1]DEN6!$G$3:$T$151,3,FALSE),0)</f>
        <v>1</v>
      </c>
      <c r="T144" s="105">
        <f>IFERROR(VLOOKUP($B144,[1]DEN6!$G$3:$T$151,4,FALSE),0)</f>
        <v>1</v>
      </c>
      <c r="U144" s="105">
        <f>IFERROR(VLOOKUP($B144,[1]DEN6!$G$3:$T$151,5,FALSE),0)</f>
        <v>2</v>
      </c>
      <c r="V144" s="105">
        <f>IFERROR(VLOOKUP($B144,[1]DEN6!$G$3:$T$151,6,FALSE),0)</f>
        <v>0</v>
      </c>
      <c r="W144" s="105">
        <f>IFERROR(VLOOKUP($B144,[1]DEN6!$G$3:$T$151,7,FALSE),0)</f>
        <v>0</v>
      </c>
      <c r="X144" s="105">
        <f>IFERROR(VLOOKUP($B144,[1]DEN6!$G$3:$T$151,8,FALSE),0)</f>
        <v>1</v>
      </c>
      <c r="Y144" s="105">
        <f>IFERROR(VLOOKUP($B144,[1]DEN6!$G$3:$T$151,9,FALSE),0)</f>
        <v>1</v>
      </c>
      <c r="Z144" s="105">
        <f>IFERROR(VLOOKUP($B144,[1]DEN6!$G$3:$T$151,10,FALSE),0)</f>
        <v>0</v>
      </c>
      <c r="AA144" s="105">
        <f>IFERROR(VLOOKUP($B144,[1]DEN6!$G$3:$T$151,11,FALSE),0)</f>
        <v>1</v>
      </c>
      <c r="AB144" s="105">
        <f>IFERROR(VLOOKUP($B144,[1]DEN6!$G$3:$T$151,12,FALSE),0)</f>
        <v>0</v>
      </c>
      <c r="AC144" s="105">
        <f>IFERROR(VLOOKUP($B144,[1]DEN6!$G$3:$T$151,13,FALSE),0)</f>
        <v>0</v>
      </c>
      <c r="AD144" s="85">
        <f t="shared" ref="AD144:AD150" si="20">SUM(R144:AC144)</f>
        <v>8</v>
      </c>
    </row>
    <row r="145" spans="1:31" x14ac:dyDescent="0.25">
      <c r="A145" s="2" t="s">
        <v>157</v>
      </c>
      <c r="B145" s="2" t="s">
        <v>165</v>
      </c>
      <c r="C145" s="4"/>
      <c r="D145" s="122"/>
      <c r="E145" s="105">
        <f>IFERROR(VLOOKUP($B145,[1]NUM6!$G$3:$T$144,2,FALSE),0)</f>
        <v>0</v>
      </c>
      <c r="F145" s="105">
        <f>IFERROR(VLOOKUP($B145,[1]NUM6!$G$3:$T$144,3,FALSE),0)</f>
        <v>0</v>
      </c>
      <c r="G145" s="105">
        <f>IFERROR(VLOOKUP($B145,[1]NUM6!$G$3:$T$144,4,FALSE),0)</f>
        <v>0</v>
      </c>
      <c r="H145" s="105">
        <f>IFERROR(VLOOKUP($B145,[1]NUM6!$G$3:$T$144,5,FALSE),0)</f>
        <v>0</v>
      </c>
      <c r="I145" s="105">
        <f>IFERROR(VLOOKUP($B145,[1]NUM6!$G$3:$T$144,6,FALSE),0)</f>
        <v>0</v>
      </c>
      <c r="J145" s="105">
        <f>IFERROR(VLOOKUP($B145,[1]NUM6!$G$3:$T$144,7,FALSE),0)</f>
        <v>0</v>
      </c>
      <c r="K145" s="105">
        <f>IFERROR(VLOOKUP($B145,[1]NUM6!$G$3:$T$144,8,FALSE),0)</f>
        <v>0</v>
      </c>
      <c r="L145" s="105">
        <f>IFERROR(VLOOKUP($B145,[1]NUM6!$G$3:$T$144,9,FALSE),0)</f>
        <v>0</v>
      </c>
      <c r="M145" s="105">
        <f>IFERROR(VLOOKUP($B145,[1]NUM6!$G$3:$T$144,10,FALSE),0)</f>
        <v>1</v>
      </c>
      <c r="N145" s="105">
        <f>IFERROR(VLOOKUP($B145,[1]NUM6!$G$3:$T$144,11,FALSE),0)</f>
        <v>1</v>
      </c>
      <c r="O145" s="105">
        <f>IFERROR(VLOOKUP($B145,[1]NUM6!$G$3:$T$144,12,FALSE),0)</f>
        <v>0</v>
      </c>
      <c r="P145" s="105">
        <f>IFERROR(VLOOKUP($B145,[1]NUM6!$G$3:$T$144,13,FALSE),0)</f>
        <v>0</v>
      </c>
      <c r="Q145" s="85">
        <f t="shared" si="18"/>
        <v>2</v>
      </c>
      <c r="R145" s="105">
        <f>IFERROR(VLOOKUP($B145,[1]DEN6!$G$3:$T$151,2,FALSE),0)</f>
        <v>0</v>
      </c>
      <c r="S145" s="105">
        <f>IFERROR(VLOOKUP($B145,[1]DEN6!$G$3:$T$151,3,FALSE),0)</f>
        <v>0</v>
      </c>
      <c r="T145" s="105">
        <f>IFERROR(VLOOKUP($B145,[1]DEN6!$G$3:$T$151,4,FALSE),0)</f>
        <v>0</v>
      </c>
      <c r="U145" s="105">
        <f>IFERROR(VLOOKUP($B145,[1]DEN6!$G$3:$T$151,5,FALSE),0)</f>
        <v>0</v>
      </c>
      <c r="V145" s="105">
        <f>IFERROR(VLOOKUP($B145,[1]DEN6!$G$3:$T$151,6,FALSE),0)</f>
        <v>0</v>
      </c>
      <c r="W145" s="105">
        <f>IFERROR(VLOOKUP($B145,[1]DEN6!$G$3:$T$151,7,FALSE),0)</f>
        <v>0</v>
      </c>
      <c r="X145" s="105">
        <f>IFERROR(VLOOKUP($B145,[1]DEN6!$G$3:$T$151,8,FALSE),0)</f>
        <v>0</v>
      </c>
      <c r="Y145" s="105">
        <f>IFERROR(VLOOKUP($B145,[1]DEN6!$G$3:$T$151,9,FALSE),0)</f>
        <v>0</v>
      </c>
      <c r="Z145" s="105">
        <f>IFERROR(VLOOKUP($B145,[1]DEN6!$G$3:$T$151,10,FALSE),0)</f>
        <v>1</v>
      </c>
      <c r="AA145" s="105">
        <f>IFERROR(VLOOKUP($B145,[1]DEN6!$G$3:$T$151,11,FALSE),0)</f>
        <v>1</v>
      </c>
      <c r="AB145" s="105">
        <f>IFERROR(VLOOKUP($B145,[1]DEN6!$G$3:$T$151,12,FALSE),0)</f>
        <v>0</v>
      </c>
      <c r="AC145" s="105">
        <f>IFERROR(VLOOKUP($B145,[1]DEN6!$G$3:$T$151,13,FALSE),0)</f>
        <v>0</v>
      </c>
      <c r="AD145" s="85">
        <f t="shared" si="20"/>
        <v>2</v>
      </c>
    </row>
    <row r="146" spans="1:31" x14ac:dyDescent="0.25">
      <c r="A146" s="2" t="s">
        <v>157</v>
      </c>
      <c r="B146" s="2" t="s">
        <v>166</v>
      </c>
      <c r="C146" s="4"/>
      <c r="D146" s="122"/>
      <c r="E146" s="105">
        <f>IFERROR(VLOOKUP($B146,[1]NUM6!$G$3:$T$144,2,FALSE),0)</f>
        <v>0</v>
      </c>
      <c r="F146" s="105">
        <f>IFERROR(VLOOKUP($B146,[1]NUM6!$G$3:$T$144,3,FALSE),0)</f>
        <v>0</v>
      </c>
      <c r="G146" s="105">
        <f>IFERROR(VLOOKUP($B146,[1]NUM6!$G$3:$T$144,4,FALSE),0)</f>
        <v>0</v>
      </c>
      <c r="H146" s="105">
        <f>IFERROR(VLOOKUP($B146,[1]NUM6!$G$3:$T$144,5,FALSE),0)</f>
        <v>0</v>
      </c>
      <c r="I146" s="105">
        <f>IFERROR(VLOOKUP($B146,[1]NUM6!$G$3:$T$144,6,FALSE),0)</f>
        <v>0</v>
      </c>
      <c r="J146" s="105">
        <f>IFERROR(VLOOKUP($B146,[1]NUM6!$G$3:$T$144,7,FALSE),0)</f>
        <v>0</v>
      </c>
      <c r="K146" s="105">
        <f>IFERROR(VLOOKUP($B146,[1]NUM6!$G$3:$T$144,8,FALSE),0)</f>
        <v>1</v>
      </c>
      <c r="L146" s="105">
        <f>IFERROR(VLOOKUP($B146,[1]NUM6!$G$3:$T$144,9,FALSE),0)</f>
        <v>0</v>
      </c>
      <c r="M146" s="105">
        <f>IFERROR(VLOOKUP($B146,[1]NUM6!$G$3:$T$144,10,FALSE),0)</f>
        <v>0</v>
      </c>
      <c r="N146" s="105">
        <f>IFERROR(VLOOKUP($B146,[1]NUM6!$G$3:$T$144,11,FALSE),0)</f>
        <v>0</v>
      </c>
      <c r="O146" s="105">
        <f>IFERROR(VLOOKUP($B146,[1]NUM6!$G$3:$T$144,12,FALSE),0)</f>
        <v>0</v>
      </c>
      <c r="P146" s="105">
        <f>IFERROR(VLOOKUP($B146,[1]NUM6!$G$3:$T$144,13,FALSE),0)</f>
        <v>0</v>
      </c>
      <c r="Q146" s="85">
        <f t="shared" si="18"/>
        <v>1</v>
      </c>
      <c r="R146" s="105">
        <f>IFERROR(VLOOKUP($B146,[1]DEN6!$G$3:$T$151,2,FALSE),0)</f>
        <v>0</v>
      </c>
      <c r="S146" s="105">
        <f>IFERROR(VLOOKUP($B146,[1]DEN6!$G$3:$T$151,3,FALSE),0)</f>
        <v>0</v>
      </c>
      <c r="T146" s="105">
        <f>IFERROR(VLOOKUP($B146,[1]DEN6!$G$3:$T$151,4,FALSE),0)</f>
        <v>0</v>
      </c>
      <c r="U146" s="105">
        <f>IFERROR(VLOOKUP($B146,[1]DEN6!$G$3:$T$151,5,FALSE),0)</f>
        <v>0</v>
      </c>
      <c r="V146" s="105">
        <f>IFERROR(VLOOKUP($B146,[1]DEN6!$G$3:$T$151,6,FALSE),0)</f>
        <v>1</v>
      </c>
      <c r="W146" s="105">
        <f>IFERROR(VLOOKUP($B146,[1]DEN6!$G$3:$T$151,7,FALSE),0)</f>
        <v>0</v>
      </c>
      <c r="X146" s="105">
        <f>IFERROR(VLOOKUP($B146,[1]DEN6!$G$3:$T$151,8,FALSE),0)</f>
        <v>1</v>
      </c>
      <c r="Y146" s="105">
        <f>IFERROR(VLOOKUP($B146,[1]DEN6!$G$3:$T$151,9,FALSE),0)</f>
        <v>0</v>
      </c>
      <c r="Z146" s="105">
        <f>IFERROR(VLOOKUP($B146,[1]DEN6!$G$3:$T$151,10,FALSE),0)</f>
        <v>0</v>
      </c>
      <c r="AA146" s="105">
        <f>IFERROR(VLOOKUP($B146,[1]DEN6!$G$3:$T$151,11,FALSE),0)</f>
        <v>0</v>
      </c>
      <c r="AB146" s="105">
        <f>IFERROR(VLOOKUP($B146,[1]DEN6!$G$3:$T$151,12,FALSE),0)</f>
        <v>0</v>
      </c>
      <c r="AC146" s="105">
        <f>IFERROR(VLOOKUP($B146,[1]DEN6!$G$3:$T$151,13,FALSE),0)</f>
        <v>0</v>
      </c>
      <c r="AD146" s="85">
        <f t="shared" si="20"/>
        <v>2</v>
      </c>
    </row>
    <row r="147" spans="1:31" x14ac:dyDescent="0.25">
      <c r="A147" s="2" t="s">
        <v>157</v>
      </c>
      <c r="B147" s="2" t="s">
        <v>167</v>
      </c>
      <c r="C147" s="4"/>
      <c r="D147" s="122"/>
      <c r="E147" s="105">
        <f>IFERROR(VLOOKUP($B147,[1]NUM6!$G$3:$T$144,2,FALSE),0)</f>
        <v>0</v>
      </c>
      <c r="F147" s="105">
        <f>IFERROR(VLOOKUP($B147,[1]NUM6!$G$3:$T$144,3,FALSE),0)</f>
        <v>0</v>
      </c>
      <c r="G147" s="105">
        <f>IFERROR(VLOOKUP($B147,[1]NUM6!$G$3:$T$144,4,FALSE),0)</f>
        <v>1</v>
      </c>
      <c r="H147" s="105">
        <f>IFERROR(VLOOKUP($B147,[1]NUM6!$G$3:$T$144,5,FALSE),0)</f>
        <v>1</v>
      </c>
      <c r="I147" s="105">
        <f>IFERROR(VLOOKUP($B147,[1]NUM6!$G$3:$T$144,6,FALSE),0)</f>
        <v>1</v>
      </c>
      <c r="J147" s="105">
        <f>IFERROR(VLOOKUP($B147,[1]NUM6!$G$3:$T$144,7,FALSE),0)</f>
        <v>2</v>
      </c>
      <c r="K147" s="105">
        <f>IFERROR(VLOOKUP($B147,[1]NUM6!$G$3:$T$144,8,FALSE),0)</f>
        <v>1</v>
      </c>
      <c r="L147" s="105">
        <f>IFERROR(VLOOKUP($B147,[1]NUM6!$G$3:$T$144,9,FALSE),0)</f>
        <v>0</v>
      </c>
      <c r="M147" s="105">
        <f>IFERROR(VLOOKUP($B147,[1]NUM6!$G$3:$T$144,10,FALSE),0)</f>
        <v>0</v>
      </c>
      <c r="N147" s="105">
        <f>IFERROR(VLOOKUP($B147,[1]NUM6!$G$3:$T$144,11,FALSE),0)</f>
        <v>0</v>
      </c>
      <c r="O147" s="105">
        <f>IFERROR(VLOOKUP($B147,[1]NUM6!$G$3:$T$144,12,FALSE),0)</f>
        <v>0</v>
      </c>
      <c r="P147" s="105">
        <f>IFERROR(VLOOKUP($B147,[1]NUM6!$G$3:$T$144,13,FALSE),0)</f>
        <v>1</v>
      </c>
      <c r="Q147" s="85">
        <f t="shared" si="18"/>
        <v>7</v>
      </c>
      <c r="R147" s="105">
        <f>IFERROR(VLOOKUP($B147,[1]DEN6!$G$3:$T$151,2,FALSE),0)</f>
        <v>0</v>
      </c>
      <c r="S147" s="105">
        <f>IFERROR(VLOOKUP($B147,[1]DEN6!$G$3:$T$151,3,FALSE),0)</f>
        <v>0</v>
      </c>
      <c r="T147" s="105">
        <f>IFERROR(VLOOKUP($B147,[1]DEN6!$G$3:$T$151,4,FALSE),0)</f>
        <v>1</v>
      </c>
      <c r="U147" s="105">
        <f>IFERROR(VLOOKUP($B147,[1]DEN6!$G$3:$T$151,5,FALSE),0)</f>
        <v>1</v>
      </c>
      <c r="V147" s="105">
        <f>IFERROR(VLOOKUP($B147,[1]DEN6!$G$3:$T$151,6,FALSE),0)</f>
        <v>1</v>
      </c>
      <c r="W147" s="105">
        <f>IFERROR(VLOOKUP($B147,[1]DEN6!$G$3:$T$151,7,FALSE),0)</f>
        <v>2</v>
      </c>
      <c r="X147" s="105">
        <f>IFERROR(VLOOKUP($B147,[1]DEN6!$G$3:$T$151,8,FALSE),0)</f>
        <v>1</v>
      </c>
      <c r="Y147" s="105">
        <f>IFERROR(VLOOKUP($B147,[1]DEN6!$G$3:$T$151,9,FALSE),0)</f>
        <v>0</v>
      </c>
      <c r="Z147" s="105">
        <f>IFERROR(VLOOKUP($B147,[1]DEN6!$G$3:$T$151,10,FALSE),0)</f>
        <v>0</v>
      </c>
      <c r="AA147" s="105">
        <f>IFERROR(VLOOKUP($B147,[1]DEN6!$G$3:$T$151,11,FALSE),0)</f>
        <v>1</v>
      </c>
      <c r="AB147" s="105">
        <f>IFERROR(VLOOKUP($B147,[1]DEN6!$G$3:$T$151,12,FALSE),0)</f>
        <v>1</v>
      </c>
      <c r="AC147" s="105">
        <f>IFERROR(VLOOKUP($B147,[1]DEN6!$G$3:$T$151,13,FALSE),0)</f>
        <v>1</v>
      </c>
      <c r="AD147" s="85">
        <f t="shared" si="20"/>
        <v>9</v>
      </c>
    </row>
    <row r="148" spans="1:31" x14ac:dyDescent="0.25">
      <c r="A148" s="2" t="s">
        <v>157</v>
      </c>
      <c r="B148" s="2" t="s">
        <v>168</v>
      </c>
      <c r="C148" s="4"/>
      <c r="D148" s="122"/>
      <c r="E148" s="105">
        <f>IFERROR(VLOOKUP($B148,[1]NUM6!$G$3:$T$144,2,FALSE),0)</f>
        <v>1</v>
      </c>
      <c r="F148" s="105">
        <f>IFERROR(VLOOKUP($B148,[1]NUM6!$G$3:$T$144,3,FALSE),0)</f>
        <v>1</v>
      </c>
      <c r="G148" s="105">
        <f>IFERROR(VLOOKUP($B148,[1]NUM6!$G$3:$T$144,4,FALSE),0)</f>
        <v>2</v>
      </c>
      <c r="H148" s="105">
        <f>IFERROR(VLOOKUP($B148,[1]NUM6!$G$3:$T$144,5,FALSE),0)</f>
        <v>1</v>
      </c>
      <c r="I148" s="105">
        <f>IFERROR(VLOOKUP($B148,[1]NUM6!$G$3:$T$144,6,FALSE),0)</f>
        <v>0</v>
      </c>
      <c r="J148" s="105">
        <f>IFERROR(VLOOKUP($B148,[1]NUM6!$G$3:$T$144,7,FALSE),0)</f>
        <v>0</v>
      </c>
      <c r="K148" s="105">
        <f>IFERROR(VLOOKUP($B148,[1]NUM6!$G$3:$T$144,8,FALSE),0)</f>
        <v>0</v>
      </c>
      <c r="L148" s="105">
        <f>IFERROR(VLOOKUP($B148,[1]NUM6!$G$3:$T$144,9,FALSE),0)</f>
        <v>0</v>
      </c>
      <c r="M148" s="105">
        <f>IFERROR(VLOOKUP($B148,[1]NUM6!$G$3:$T$144,10,FALSE),0)</f>
        <v>0</v>
      </c>
      <c r="N148" s="105">
        <f>IFERROR(VLOOKUP($B148,[1]NUM6!$G$3:$T$144,11,FALSE),0)</f>
        <v>0</v>
      </c>
      <c r="O148" s="105">
        <f>IFERROR(VLOOKUP($B148,[1]NUM6!$G$3:$T$144,12,FALSE),0)</f>
        <v>0</v>
      </c>
      <c r="P148" s="105">
        <f>IFERROR(VLOOKUP($B148,[1]NUM6!$G$3:$T$144,13,FALSE),0)</f>
        <v>0</v>
      </c>
      <c r="Q148" s="85">
        <f t="shared" si="18"/>
        <v>5</v>
      </c>
      <c r="R148" s="105">
        <f>IFERROR(VLOOKUP($B148,[1]DEN6!$G$3:$T$151,2,FALSE),0)</f>
        <v>1</v>
      </c>
      <c r="S148" s="105">
        <f>IFERROR(VLOOKUP($B148,[1]DEN6!$G$3:$T$151,3,FALSE),0)</f>
        <v>2</v>
      </c>
      <c r="T148" s="105">
        <f>IFERROR(VLOOKUP($B148,[1]DEN6!$G$3:$T$151,4,FALSE),0)</f>
        <v>2</v>
      </c>
      <c r="U148" s="105">
        <f>IFERROR(VLOOKUP($B148,[1]DEN6!$G$3:$T$151,5,FALSE),0)</f>
        <v>1</v>
      </c>
      <c r="V148" s="105">
        <f>IFERROR(VLOOKUP($B148,[1]DEN6!$G$3:$T$151,6,FALSE),0)</f>
        <v>0</v>
      </c>
      <c r="W148" s="105">
        <f>IFERROR(VLOOKUP($B148,[1]DEN6!$G$3:$T$151,7,FALSE),0)</f>
        <v>0</v>
      </c>
      <c r="X148" s="105">
        <f>IFERROR(VLOOKUP($B148,[1]DEN6!$G$3:$T$151,8,FALSE),0)</f>
        <v>0</v>
      </c>
      <c r="Y148" s="105">
        <f>IFERROR(VLOOKUP($B148,[1]DEN6!$G$3:$T$151,9,FALSE),0)</f>
        <v>1</v>
      </c>
      <c r="Z148" s="105">
        <f>IFERROR(VLOOKUP($B148,[1]DEN6!$G$3:$T$151,10,FALSE),0)</f>
        <v>0</v>
      </c>
      <c r="AA148" s="105">
        <f>IFERROR(VLOOKUP($B148,[1]DEN6!$G$3:$T$151,11,FALSE),0)</f>
        <v>0</v>
      </c>
      <c r="AB148" s="105">
        <f>IFERROR(VLOOKUP($B148,[1]DEN6!$G$3:$T$151,12,FALSE),0)</f>
        <v>1</v>
      </c>
      <c r="AC148" s="105">
        <f>IFERROR(VLOOKUP($B148,[1]DEN6!$G$3:$T$151,13,FALSE),0)</f>
        <v>0</v>
      </c>
      <c r="AD148" s="85">
        <f t="shared" si="20"/>
        <v>8</v>
      </c>
    </row>
    <row r="149" spans="1:31" x14ac:dyDescent="0.25">
      <c r="A149" s="2" t="s">
        <v>157</v>
      </c>
      <c r="B149" s="2" t="s">
        <v>169</v>
      </c>
      <c r="C149" s="4"/>
      <c r="D149" s="122"/>
      <c r="E149" s="105">
        <f>IFERROR(VLOOKUP($B149,[1]NUM6!$G$3:$T$144,2,FALSE),0)</f>
        <v>0</v>
      </c>
      <c r="F149" s="105">
        <f>IFERROR(VLOOKUP($B149,[1]NUM6!$G$3:$T$144,3,FALSE),0)</f>
        <v>0</v>
      </c>
      <c r="G149" s="105">
        <f>IFERROR(VLOOKUP($B149,[1]NUM6!$G$3:$T$144,4,FALSE),0)</f>
        <v>0</v>
      </c>
      <c r="H149" s="105">
        <f>IFERROR(VLOOKUP($B149,[1]NUM6!$G$3:$T$144,5,FALSE),0)</f>
        <v>0</v>
      </c>
      <c r="I149" s="105">
        <f>IFERROR(VLOOKUP($B149,[1]NUM6!$G$3:$T$144,6,FALSE),0)</f>
        <v>0</v>
      </c>
      <c r="J149" s="105">
        <f>IFERROR(VLOOKUP($B149,[1]NUM6!$G$3:$T$144,7,FALSE),0)</f>
        <v>0</v>
      </c>
      <c r="K149" s="105">
        <f>IFERROR(VLOOKUP($B149,[1]NUM6!$G$3:$T$144,8,FALSE),0)</f>
        <v>1</v>
      </c>
      <c r="L149" s="105">
        <f>IFERROR(VLOOKUP($B149,[1]NUM6!$G$3:$T$144,9,FALSE),0)</f>
        <v>0</v>
      </c>
      <c r="M149" s="105">
        <f>IFERROR(VLOOKUP($B149,[1]NUM6!$G$3:$T$144,10,FALSE),0)</f>
        <v>0</v>
      </c>
      <c r="N149" s="105">
        <f>IFERROR(VLOOKUP($B149,[1]NUM6!$G$3:$T$144,11,FALSE),0)</f>
        <v>0</v>
      </c>
      <c r="O149" s="105">
        <f>IFERROR(VLOOKUP($B149,[1]NUM6!$G$3:$T$144,12,FALSE),0)</f>
        <v>0</v>
      </c>
      <c r="P149" s="105">
        <f>IFERROR(VLOOKUP($B149,[1]NUM6!$G$3:$T$144,13,FALSE),0)</f>
        <v>0</v>
      </c>
      <c r="Q149" s="85">
        <f t="shared" si="18"/>
        <v>1</v>
      </c>
      <c r="R149" s="105">
        <f>IFERROR(VLOOKUP($B149,[1]DEN6!$G$3:$T$151,2,FALSE),0)</f>
        <v>0</v>
      </c>
      <c r="S149" s="105">
        <f>IFERROR(VLOOKUP($B149,[1]DEN6!$G$3:$T$151,3,FALSE),0)</f>
        <v>0</v>
      </c>
      <c r="T149" s="105">
        <f>IFERROR(VLOOKUP($B149,[1]DEN6!$G$3:$T$151,4,FALSE),0)</f>
        <v>0</v>
      </c>
      <c r="U149" s="105">
        <f>IFERROR(VLOOKUP($B149,[1]DEN6!$G$3:$T$151,5,FALSE),0)</f>
        <v>0</v>
      </c>
      <c r="V149" s="105">
        <f>IFERROR(VLOOKUP($B149,[1]DEN6!$G$3:$T$151,6,FALSE),0)</f>
        <v>0</v>
      </c>
      <c r="W149" s="105">
        <f>IFERROR(VLOOKUP($B149,[1]DEN6!$G$3:$T$151,7,FALSE),0)</f>
        <v>0</v>
      </c>
      <c r="X149" s="105">
        <f>IFERROR(VLOOKUP($B149,[1]DEN6!$G$3:$T$151,8,FALSE),0)</f>
        <v>1</v>
      </c>
      <c r="Y149" s="105">
        <f>IFERROR(VLOOKUP($B149,[1]DEN6!$G$3:$T$151,9,FALSE),0)</f>
        <v>0</v>
      </c>
      <c r="Z149" s="105">
        <f>IFERROR(VLOOKUP($B149,[1]DEN6!$G$3:$T$151,10,FALSE),0)</f>
        <v>0</v>
      </c>
      <c r="AA149" s="105">
        <f>IFERROR(VLOOKUP($B149,[1]DEN6!$G$3:$T$151,11,FALSE),0)</f>
        <v>1</v>
      </c>
      <c r="AB149" s="105">
        <f>IFERROR(VLOOKUP($B149,[1]DEN6!$G$3:$T$151,12,FALSE),0)</f>
        <v>0</v>
      </c>
      <c r="AC149" s="105">
        <f>IFERROR(VLOOKUP($B149,[1]DEN6!$G$3:$T$151,13,FALSE),0)</f>
        <v>0</v>
      </c>
      <c r="AD149" s="85">
        <f t="shared" si="20"/>
        <v>2</v>
      </c>
    </row>
    <row r="150" spans="1:31" x14ac:dyDescent="0.25">
      <c r="A150" s="2" t="s">
        <v>157</v>
      </c>
      <c r="B150" s="2" t="s">
        <v>170</v>
      </c>
      <c r="C150" s="4"/>
      <c r="D150" s="122"/>
      <c r="E150" s="105">
        <f>IFERROR(VLOOKUP($B150,[1]NUM6!$G$3:$T$144,2,FALSE),0)</f>
        <v>0</v>
      </c>
      <c r="F150" s="105">
        <f>IFERROR(VLOOKUP($B150,[1]NUM6!$G$3:$T$144,3,FALSE),0)</f>
        <v>0</v>
      </c>
      <c r="G150" s="105">
        <f>IFERROR(VLOOKUP($B150,[1]NUM6!$G$3:$T$144,4,FALSE),0)</f>
        <v>0</v>
      </c>
      <c r="H150" s="105">
        <f>IFERROR(VLOOKUP($B150,[1]NUM6!$G$3:$T$144,5,FALSE),0)</f>
        <v>0</v>
      </c>
      <c r="I150" s="105">
        <f>IFERROR(VLOOKUP($B150,[1]NUM6!$G$3:$T$144,6,FALSE),0)</f>
        <v>0</v>
      </c>
      <c r="J150" s="105">
        <f>IFERROR(VLOOKUP($B150,[1]NUM6!$G$3:$T$144,7,FALSE),0)</f>
        <v>0</v>
      </c>
      <c r="K150" s="105">
        <f>IFERROR(VLOOKUP($B150,[1]NUM6!$G$3:$T$144,8,FALSE),0)</f>
        <v>0</v>
      </c>
      <c r="L150" s="105">
        <f>IFERROR(VLOOKUP($B150,[1]NUM6!$G$3:$T$144,9,FALSE),0)</f>
        <v>0</v>
      </c>
      <c r="M150" s="105">
        <f>IFERROR(VLOOKUP($B150,[1]NUM6!$G$3:$T$144,10,FALSE),0)</f>
        <v>0</v>
      </c>
      <c r="N150" s="105">
        <f>IFERROR(VLOOKUP($B150,[1]NUM6!$G$3:$T$144,11,FALSE),0)</f>
        <v>0</v>
      </c>
      <c r="O150" s="105">
        <f>IFERROR(VLOOKUP($B150,[1]NUM6!$G$3:$T$144,12,FALSE),0)</f>
        <v>0</v>
      </c>
      <c r="P150" s="105">
        <f>IFERROR(VLOOKUP($B150,[1]NUM6!$G$3:$T$144,13,FALSE),0)</f>
        <v>0</v>
      </c>
      <c r="Q150" s="85">
        <f t="shared" si="18"/>
        <v>0</v>
      </c>
      <c r="R150" s="105">
        <f>IFERROR(VLOOKUP($B150,[1]DEN6!$G$3:$T$151,2,FALSE),0)</f>
        <v>0</v>
      </c>
      <c r="S150" s="105">
        <f>IFERROR(VLOOKUP($B150,[1]DEN6!$G$3:$T$151,3,FALSE),0)</f>
        <v>0</v>
      </c>
      <c r="T150" s="105">
        <f>IFERROR(VLOOKUP($B150,[1]DEN6!$G$3:$T$151,4,FALSE),0)</f>
        <v>0</v>
      </c>
      <c r="U150" s="105">
        <f>IFERROR(VLOOKUP($B150,[1]DEN6!$G$3:$T$151,5,FALSE),0)</f>
        <v>0</v>
      </c>
      <c r="V150" s="105">
        <f>IFERROR(VLOOKUP($B150,[1]DEN6!$G$3:$T$151,6,FALSE),0)</f>
        <v>0</v>
      </c>
      <c r="W150" s="105">
        <f>IFERROR(VLOOKUP($B150,[1]DEN6!$G$3:$T$151,7,FALSE),0)</f>
        <v>0</v>
      </c>
      <c r="X150" s="105">
        <f>IFERROR(VLOOKUP($B150,[1]DEN6!$G$3:$T$151,8,FALSE),0)</f>
        <v>0</v>
      </c>
      <c r="Y150" s="105">
        <f>IFERROR(VLOOKUP($B150,[1]DEN6!$G$3:$T$151,9,FALSE),0)</f>
        <v>0</v>
      </c>
      <c r="Z150" s="105">
        <f>IFERROR(VLOOKUP($B150,[1]DEN6!$G$3:$T$151,10,FALSE),0)</f>
        <v>0</v>
      </c>
      <c r="AA150" s="105">
        <f>IFERROR(VLOOKUP($B150,[1]DEN6!$G$3:$T$151,11,FALSE),0)</f>
        <v>0</v>
      </c>
      <c r="AB150" s="105">
        <f>IFERROR(VLOOKUP($B150,[1]DEN6!$G$3:$T$151,12,FALSE),0)</f>
        <v>0</v>
      </c>
      <c r="AC150" s="105">
        <f>IFERROR(VLOOKUP($B150,[1]DEN6!$G$3:$T$151,13,FALSE),0)</f>
        <v>0</v>
      </c>
      <c r="AD150" s="85">
        <f t="shared" si="20"/>
        <v>0</v>
      </c>
    </row>
    <row r="151" spans="1:31" x14ac:dyDescent="0.25">
      <c r="A151" s="137" t="s">
        <v>239</v>
      </c>
      <c r="B151" s="138"/>
      <c r="C151" s="57">
        <f>D151/'Metas Muni'!O16</f>
        <v>1.1548913043478259</v>
      </c>
      <c r="D151" s="58">
        <f>Q151/AD151</f>
        <v>0.73913043478260865</v>
      </c>
      <c r="E151" s="60">
        <f>SUM(E138:E150)</f>
        <v>24</v>
      </c>
      <c r="F151" s="60">
        <f>SUM(F138:F150)</f>
        <v>14</v>
      </c>
      <c r="G151" s="60">
        <f>SUM(G138:G150)</f>
        <v>23</v>
      </c>
      <c r="H151" s="60">
        <f>SUM(H138:H150)</f>
        <v>21</v>
      </c>
      <c r="I151" s="60">
        <f t="shared" ref="I151:AA151" si="21">SUM(I138:I150)</f>
        <v>19</v>
      </c>
      <c r="J151" s="60">
        <f t="shared" si="21"/>
        <v>17</v>
      </c>
      <c r="K151" s="60">
        <f t="shared" si="21"/>
        <v>16</v>
      </c>
      <c r="L151" s="60">
        <f t="shared" si="21"/>
        <v>16</v>
      </c>
      <c r="M151" s="60">
        <f t="shared" si="21"/>
        <v>14</v>
      </c>
      <c r="N151" s="60">
        <f t="shared" si="21"/>
        <v>17</v>
      </c>
      <c r="O151" s="60">
        <f t="shared" si="21"/>
        <v>9</v>
      </c>
      <c r="P151" s="60">
        <f>SUM(P138:P150)</f>
        <v>14</v>
      </c>
      <c r="Q151" s="60">
        <f t="shared" si="21"/>
        <v>204</v>
      </c>
      <c r="R151" s="60">
        <f t="shared" si="21"/>
        <v>27</v>
      </c>
      <c r="S151" s="60">
        <f t="shared" si="21"/>
        <v>17</v>
      </c>
      <c r="T151" s="60">
        <f t="shared" si="21"/>
        <v>27</v>
      </c>
      <c r="U151" s="60">
        <f t="shared" si="21"/>
        <v>28</v>
      </c>
      <c r="V151" s="60">
        <f t="shared" si="21"/>
        <v>28</v>
      </c>
      <c r="W151" s="60">
        <f t="shared" si="21"/>
        <v>22</v>
      </c>
      <c r="X151" s="60">
        <f t="shared" si="21"/>
        <v>21</v>
      </c>
      <c r="Y151" s="60">
        <f t="shared" si="21"/>
        <v>24</v>
      </c>
      <c r="Z151" s="60">
        <f t="shared" si="21"/>
        <v>23</v>
      </c>
      <c r="AA151" s="60">
        <f t="shared" si="21"/>
        <v>27</v>
      </c>
      <c r="AB151" s="60">
        <f>SUM(AB138:AB150)</f>
        <v>14</v>
      </c>
      <c r="AC151" s="60">
        <f>SUM(AC138:AC150)</f>
        <v>18</v>
      </c>
      <c r="AD151" s="60">
        <f>SUM(AD138:AD150)</f>
        <v>276</v>
      </c>
      <c r="AE151" s="13"/>
    </row>
    <row r="152" spans="1:31" x14ac:dyDescent="0.25">
      <c r="A152" s="2" t="s">
        <v>172</v>
      </c>
      <c r="B152" s="2" t="s">
        <v>173</v>
      </c>
      <c r="C152" s="4"/>
      <c r="D152" s="122"/>
      <c r="E152" s="105">
        <f>IFERROR(VLOOKUP($B152,[1]NUM6!$G$3:$T$144,2,FALSE),0)</f>
        <v>11</v>
      </c>
      <c r="F152" s="105">
        <f>IFERROR(VLOOKUP($B152,[1]NUM6!$G$3:$T$144,3,FALSE),0)</f>
        <v>4</v>
      </c>
      <c r="G152" s="105">
        <f>IFERROR(VLOOKUP($B152,[1]NUM6!$G$3:$T$144,4,FALSE),0)</f>
        <v>6</v>
      </c>
      <c r="H152" s="105">
        <f>IFERROR(VLOOKUP($B152,[1]NUM6!$G$3:$T$144,5,FALSE),0)</f>
        <v>7</v>
      </c>
      <c r="I152" s="105">
        <f>IFERROR(VLOOKUP($B152,[1]NUM6!$G$3:$T$144,6,FALSE),0)</f>
        <v>8</v>
      </c>
      <c r="J152" s="105">
        <f>IFERROR(VLOOKUP($B152,[1]NUM6!$G$3:$T$144,7,FALSE),0)</f>
        <v>6</v>
      </c>
      <c r="K152" s="105">
        <f>IFERROR(VLOOKUP($B152,[1]NUM6!$G$3:$T$144,8,FALSE),0)</f>
        <v>7</v>
      </c>
      <c r="L152" s="105">
        <f>IFERROR(VLOOKUP($B152,[1]NUM6!$G$3:$T$144,9,FALSE),0)</f>
        <v>9</v>
      </c>
      <c r="M152" s="105">
        <f>IFERROR(VLOOKUP($B152,[1]NUM6!$G$3:$T$144,10,FALSE),0)</f>
        <v>6</v>
      </c>
      <c r="N152" s="105">
        <f>IFERROR(VLOOKUP($B152,[1]NUM6!$G$3:$T$144,11,FALSE),0)</f>
        <v>4</v>
      </c>
      <c r="O152" s="105">
        <f>IFERROR(VLOOKUP($B152,[1]NUM6!$G$3:$T$144,12,FALSE),0)</f>
        <v>5</v>
      </c>
      <c r="P152" s="105">
        <f>IFERROR(VLOOKUP($B152,[1]NUM6!$G$3:$T$144,13,FALSE),0)</f>
        <v>9</v>
      </c>
      <c r="Q152" s="85">
        <f t="shared" si="18"/>
        <v>82</v>
      </c>
      <c r="R152" s="105">
        <f>IFERROR(VLOOKUP($B152,[1]DEN6!$G$3:$T$151,2,FALSE),0)</f>
        <v>16</v>
      </c>
      <c r="S152" s="105">
        <f>IFERROR(VLOOKUP($B152,[1]DEN6!$G$3:$T$151,3,FALSE),0)</f>
        <v>14</v>
      </c>
      <c r="T152" s="105">
        <f>IFERROR(VLOOKUP($B152,[1]DEN6!$G$3:$T$151,4,FALSE),0)</f>
        <v>8</v>
      </c>
      <c r="U152" s="105">
        <f>IFERROR(VLOOKUP($B152,[1]DEN6!$G$3:$T$151,5,FALSE),0)</f>
        <v>9</v>
      </c>
      <c r="V152" s="105">
        <f>IFERROR(VLOOKUP($B152,[1]DEN6!$G$3:$T$151,6,FALSE),0)</f>
        <v>11</v>
      </c>
      <c r="W152" s="105">
        <f>IFERROR(VLOOKUP($B152,[1]DEN6!$G$3:$T$151,7,FALSE),0)</f>
        <v>10</v>
      </c>
      <c r="X152" s="105">
        <f>IFERROR(VLOOKUP($B152,[1]DEN6!$G$3:$T$151,8,FALSE),0)</f>
        <v>10</v>
      </c>
      <c r="Y152" s="105">
        <f>IFERROR(VLOOKUP($B152,[1]DEN6!$G$3:$T$151,9,FALSE),0)</f>
        <v>12</v>
      </c>
      <c r="Z152" s="105">
        <f>IFERROR(VLOOKUP($B152,[1]DEN6!$G$3:$T$151,10,FALSE),0)</f>
        <v>10</v>
      </c>
      <c r="AA152" s="105">
        <f>IFERROR(VLOOKUP($B152,[1]DEN6!$G$3:$T$151,11,FALSE),0)</f>
        <v>12</v>
      </c>
      <c r="AB152" s="105">
        <f>IFERROR(VLOOKUP($B152,[1]DEN6!$G$3:$T$151,12,FALSE),0)</f>
        <v>6</v>
      </c>
      <c r="AC152" s="105">
        <f>IFERROR(VLOOKUP($B152,[1]DEN6!$G$3:$T$151,13,FALSE),0)</f>
        <v>10</v>
      </c>
      <c r="AD152" s="85">
        <f>SUM(R152:AC152)</f>
        <v>128</v>
      </c>
    </row>
    <row r="153" spans="1:31" x14ac:dyDescent="0.25">
      <c r="A153" s="2" t="s">
        <v>172</v>
      </c>
      <c r="B153" s="2" t="s">
        <v>174</v>
      </c>
      <c r="C153" s="4"/>
      <c r="D153" s="122"/>
      <c r="E153" s="105">
        <f>IFERROR(VLOOKUP($B153,[1]NUM6!$G$3:$T$144,2,FALSE),0)</f>
        <v>0</v>
      </c>
      <c r="F153" s="105">
        <f>IFERROR(VLOOKUP($B153,[1]NUM6!$G$3:$T$144,3,FALSE),0)</f>
        <v>0</v>
      </c>
      <c r="G153" s="105">
        <f>IFERROR(VLOOKUP($B153,[1]NUM6!$G$3:$T$144,4,FALSE),0)</f>
        <v>0</v>
      </c>
      <c r="H153" s="105">
        <f>IFERROR(VLOOKUP($B153,[1]NUM6!$G$3:$T$144,5,FALSE),0)</f>
        <v>0</v>
      </c>
      <c r="I153" s="105">
        <f>IFERROR(VLOOKUP($B153,[1]NUM6!$G$3:$T$144,6,FALSE),0)</f>
        <v>0</v>
      </c>
      <c r="J153" s="105">
        <f>IFERROR(VLOOKUP($B153,[1]NUM6!$G$3:$T$144,7,FALSE),0)</f>
        <v>0</v>
      </c>
      <c r="K153" s="105">
        <f>IFERROR(VLOOKUP($B153,[1]NUM6!$G$3:$T$144,8,FALSE),0)</f>
        <v>0</v>
      </c>
      <c r="L153" s="105">
        <f>IFERROR(VLOOKUP($B153,[1]NUM6!$G$3:$T$144,9,FALSE),0)</f>
        <v>0</v>
      </c>
      <c r="M153" s="105">
        <f>IFERROR(VLOOKUP($B153,[1]NUM6!$G$3:$T$144,10,FALSE),0)</f>
        <v>0</v>
      </c>
      <c r="N153" s="105">
        <f>IFERROR(VLOOKUP($B153,[1]NUM6!$G$3:$T$144,11,FALSE),0)</f>
        <v>0</v>
      </c>
      <c r="O153" s="105">
        <f>IFERROR(VLOOKUP($B153,[1]NUM6!$G$3:$T$144,12,FALSE),0)</f>
        <v>0</v>
      </c>
      <c r="P153" s="105">
        <f>IFERROR(VLOOKUP($B153,[1]NUM6!$G$3:$T$144,13,FALSE),0)</f>
        <v>0</v>
      </c>
      <c r="Q153" s="85">
        <f t="shared" si="18"/>
        <v>0</v>
      </c>
      <c r="R153" s="105">
        <f>IFERROR(VLOOKUP($B153,[1]DEN6!$G$3:$T$151,2,FALSE),0)</f>
        <v>0</v>
      </c>
      <c r="S153" s="105">
        <f>IFERROR(VLOOKUP($B153,[1]DEN6!$G$3:$T$151,3,FALSE),0)</f>
        <v>0</v>
      </c>
      <c r="T153" s="105">
        <f>IFERROR(VLOOKUP($B153,[1]DEN6!$G$3:$T$151,4,FALSE),0)</f>
        <v>0</v>
      </c>
      <c r="U153" s="105">
        <f>IFERROR(VLOOKUP($B153,[1]DEN6!$G$3:$T$151,5,FALSE),0)</f>
        <v>0</v>
      </c>
      <c r="V153" s="105">
        <f>IFERROR(VLOOKUP($B153,[1]DEN6!$G$3:$T$151,6,FALSE),0)</f>
        <v>0</v>
      </c>
      <c r="W153" s="105">
        <f>IFERROR(VLOOKUP($B153,[1]DEN6!$G$3:$T$151,7,FALSE),0)</f>
        <v>0</v>
      </c>
      <c r="X153" s="105">
        <f>IFERROR(VLOOKUP($B153,[1]DEN6!$G$3:$T$151,8,FALSE),0)</f>
        <v>0</v>
      </c>
      <c r="Y153" s="105">
        <f>IFERROR(VLOOKUP($B153,[1]DEN6!$G$3:$T$151,9,FALSE),0)</f>
        <v>0</v>
      </c>
      <c r="Z153" s="105">
        <f>IFERROR(VLOOKUP($B153,[1]DEN6!$G$3:$T$151,10,FALSE),0)</f>
        <v>0</v>
      </c>
      <c r="AA153" s="105">
        <f>IFERROR(VLOOKUP($B153,[1]DEN6!$G$3:$T$151,11,FALSE),0)</f>
        <v>0</v>
      </c>
      <c r="AB153" s="105">
        <f>IFERROR(VLOOKUP($B153,[1]DEN6!$G$3:$T$151,12,FALSE),0)</f>
        <v>0</v>
      </c>
      <c r="AC153" s="105">
        <f>IFERROR(VLOOKUP($B153,[1]DEN6!$G$3:$T$151,13,FALSE),0)</f>
        <v>0</v>
      </c>
      <c r="AD153" s="85">
        <f>SUM(R153:AC153)</f>
        <v>0</v>
      </c>
    </row>
    <row r="154" spans="1:31" x14ac:dyDescent="0.25">
      <c r="A154" s="2" t="s">
        <v>172</v>
      </c>
      <c r="B154" s="2" t="s">
        <v>175</v>
      </c>
      <c r="C154" s="4"/>
      <c r="D154" s="122"/>
      <c r="E154" s="105">
        <f>IFERROR(VLOOKUP($B154,[1]NUM6!$G$3:$T$144,2,FALSE),0)</f>
        <v>0</v>
      </c>
      <c r="F154" s="105">
        <f>IFERROR(VLOOKUP($B154,[1]NUM6!$G$3:$T$144,3,FALSE),0)</f>
        <v>0</v>
      </c>
      <c r="G154" s="105">
        <f>IFERROR(VLOOKUP($B154,[1]NUM6!$G$3:$T$144,4,FALSE),0)</f>
        <v>0</v>
      </c>
      <c r="H154" s="105">
        <f>IFERROR(VLOOKUP($B154,[1]NUM6!$G$3:$T$144,5,FALSE),0)</f>
        <v>0</v>
      </c>
      <c r="I154" s="105">
        <f>IFERROR(VLOOKUP($B154,[1]NUM6!$G$3:$T$144,6,FALSE),0)</f>
        <v>0</v>
      </c>
      <c r="J154" s="105">
        <f>IFERROR(VLOOKUP($B154,[1]NUM6!$G$3:$T$144,7,FALSE),0)</f>
        <v>0</v>
      </c>
      <c r="K154" s="105">
        <f>IFERROR(VLOOKUP($B154,[1]NUM6!$G$3:$T$144,8,FALSE),0)</f>
        <v>0</v>
      </c>
      <c r="L154" s="105">
        <f>IFERROR(VLOOKUP($B154,[1]NUM6!$G$3:$T$144,9,FALSE),0)</f>
        <v>0</v>
      </c>
      <c r="M154" s="105">
        <f>IFERROR(VLOOKUP($B154,[1]NUM6!$G$3:$T$144,10,FALSE),0)</f>
        <v>0</v>
      </c>
      <c r="N154" s="105">
        <f>IFERROR(VLOOKUP($B154,[1]NUM6!$G$3:$T$144,11,FALSE),0)</f>
        <v>0</v>
      </c>
      <c r="O154" s="105">
        <f>IFERROR(VLOOKUP($B154,[1]NUM6!$G$3:$T$144,12,FALSE),0)</f>
        <v>0</v>
      </c>
      <c r="P154" s="105">
        <f>IFERROR(VLOOKUP($B154,[1]NUM6!$G$3:$T$144,13,FALSE),0)</f>
        <v>0</v>
      </c>
      <c r="Q154" s="85">
        <f t="shared" si="18"/>
        <v>0</v>
      </c>
      <c r="R154" s="105">
        <f>IFERROR(VLOOKUP($B154,[1]DEN6!$G$3:$T$151,2,FALSE),0)</f>
        <v>0</v>
      </c>
      <c r="S154" s="105">
        <f>IFERROR(VLOOKUP($B154,[1]DEN6!$G$3:$T$151,3,FALSE),0)</f>
        <v>0</v>
      </c>
      <c r="T154" s="105">
        <f>IFERROR(VLOOKUP($B154,[1]DEN6!$G$3:$T$151,4,FALSE),0)</f>
        <v>0</v>
      </c>
      <c r="U154" s="105">
        <f>IFERROR(VLOOKUP($B154,[1]DEN6!$G$3:$T$151,5,FALSE),0)</f>
        <v>0</v>
      </c>
      <c r="V154" s="105">
        <f>IFERROR(VLOOKUP($B154,[1]DEN6!$G$3:$T$151,6,FALSE),0)</f>
        <v>0</v>
      </c>
      <c r="W154" s="105">
        <f>IFERROR(VLOOKUP($B154,[1]DEN6!$G$3:$T$151,7,FALSE),0)</f>
        <v>0</v>
      </c>
      <c r="X154" s="105">
        <f>IFERROR(VLOOKUP($B154,[1]DEN6!$G$3:$T$151,8,FALSE),0)</f>
        <v>0</v>
      </c>
      <c r="Y154" s="105">
        <f>IFERROR(VLOOKUP($B154,[1]DEN6!$G$3:$T$151,9,FALSE),0)</f>
        <v>0</v>
      </c>
      <c r="Z154" s="105">
        <f>IFERROR(VLOOKUP($B154,[1]DEN6!$G$3:$T$151,10,FALSE),0)</f>
        <v>0</v>
      </c>
      <c r="AA154" s="105">
        <f>IFERROR(VLOOKUP($B154,[1]DEN6!$G$3:$T$151,11,FALSE),0)</f>
        <v>0</v>
      </c>
      <c r="AB154" s="105">
        <f>IFERROR(VLOOKUP($B154,[1]DEN6!$G$3:$T$151,12,FALSE),0)</f>
        <v>0</v>
      </c>
      <c r="AC154" s="105">
        <f>IFERROR(VLOOKUP($B154,[1]DEN6!$G$3:$T$151,13,FALSE),0)</f>
        <v>0</v>
      </c>
      <c r="AD154" s="85">
        <f>SUM(R154:AC154)</f>
        <v>0</v>
      </c>
    </row>
    <row r="155" spans="1:31" x14ac:dyDescent="0.25">
      <c r="A155" s="2" t="s">
        <v>172</v>
      </c>
      <c r="B155" s="2" t="s">
        <v>176</v>
      </c>
      <c r="C155" s="4"/>
      <c r="D155" s="122"/>
      <c r="E155" s="105">
        <f>IFERROR(VLOOKUP($B155,[1]NUM6!$G$3:$T$144,2,FALSE),0)</f>
        <v>0</v>
      </c>
      <c r="F155" s="105">
        <f>IFERROR(VLOOKUP($B155,[1]NUM6!$G$3:$T$144,3,FALSE),0)</f>
        <v>0</v>
      </c>
      <c r="G155" s="105">
        <f>IFERROR(VLOOKUP($B155,[1]NUM6!$G$3:$T$144,4,FALSE),0)</f>
        <v>0</v>
      </c>
      <c r="H155" s="105">
        <f>IFERROR(VLOOKUP($B155,[1]NUM6!$G$3:$T$144,5,FALSE),0)</f>
        <v>0</v>
      </c>
      <c r="I155" s="105">
        <f>IFERROR(VLOOKUP($B155,[1]NUM6!$G$3:$T$144,6,FALSE),0)</f>
        <v>0</v>
      </c>
      <c r="J155" s="105">
        <f>IFERROR(VLOOKUP($B155,[1]NUM6!$G$3:$T$144,7,FALSE),0)</f>
        <v>0</v>
      </c>
      <c r="K155" s="105">
        <f>IFERROR(VLOOKUP($B155,[1]NUM6!$G$3:$T$144,8,FALSE),0)</f>
        <v>0</v>
      </c>
      <c r="L155" s="105">
        <f>IFERROR(VLOOKUP($B155,[1]NUM6!$G$3:$T$144,9,FALSE),0)</f>
        <v>0</v>
      </c>
      <c r="M155" s="105">
        <f>IFERROR(VLOOKUP($B155,[1]NUM6!$G$3:$T$144,10,FALSE),0)</f>
        <v>0</v>
      </c>
      <c r="N155" s="105">
        <f>IFERROR(VLOOKUP($B155,[1]NUM6!$G$3:$T$144,11,FALSE),0)</f>
        <v>0</v>
      </c>
      <c r="O155" s="105">
        <f>IFERROR(VLOOKUP($B155,[1]NUM6!$G$3:$T$144,12,FALSE),0)</f>
        <v>0</v>
      </c>
      <c r="P155" s="105">
        <f>IFERROR(VLOOKUP($B155,[1]NUM6!$G$3:$T$144,13,FALSE),0)</f>
        <v>0</v>
      </c>
      <c r="Q155" s="85">
        <f t="shared" si="18"/>
        <v>0</v>
      </c>
      <c r="R155" s="105">
        <f>IFERROR(VLOOKUP($B155,[1]DEN6!$G$3:$T$151,2,FALSE),0)</f>
        <v>0</v>
      </c>
      <c r="S155" s="105">
        <f>IFERROR(VLOOKUP($B155,[1]DEN6!$G$3:$T$151,3,FALSE),0)</f>
        <v>0</v>
      </c>
      <c r="T155" s="105">
        <f>IFERROR(VLOOKUP($B155,[1]DEN6!$G$3:$T$151,4,FALSE),0)</f>
        <v>0</v>
      </c>
      <c r="U155" s="105">
        <f>IFERROR(VLOOKUP($B155,[1]DEN6!$G$3:$T$151,5,FALSE),0)</f>
        <v>0</v>
      </c>
      <c r="V155" s="105">
        <f>IFERROR(VLOOKUP($B155,[1]DEN6!$G$3:$T$151,6,FALSE),0)</f>
        <v>0</v>
      </c>
      <c r="W155" s="105">
        <f>IFERROR(VLOOKUP($B155,[1]DEN6!$G$3:$T$151,7,FALSE),0)</f>
        <v>0</v>
      </c>
      <c r="X155" s="105">
        <f>IFERROR(VLOOKUP($B155,[1]DEN6!$G$3:$T$151,8,FALSE),0)</f>
        <v>0</v>
      </c>
      <c r="Y155" s="105">
        <f>IFERROR(VLOOKUP($B155,[1]DEN6!$G$3:$T$151,9,FALSE),0)</f>
        <v>0</v>
      </c>
      <c r="Z155" s="105">
        <f>IFERROR(VLOOKUP($B155,[1]DEN6!$G$3:$T$151,10,FALSE),0)</f>
        <v>0</v>
      </c>
      <c r="AA155" s="105">
        <f>IFERROR(VLOOKUP($B155,[1]DEN6!$G$3:$T$151,11,FALSE),0)</f>
        <v>0</v>
      </c>
      <c r="AB155" s="105">
        <f>IFERROR(VLOOKUP($B155,[1]DEN6!$G$3:$T$151,12,FALSE),0)</f>
        <v>0</v>
      </c>
      <c r="AC155" s="105">
        <f>IFERROR(VLOOKUP($B155,[1]DEN6!$G$3:$T$151,13,FALSE),0)</f>
        <v>0</v>
      </c>
      <c r="AD155" s="85">
        <f>SUM(R155:AC155)</f>
        <v>0</v>
      </c>
    </row>
    <row r="156" spans="1:31" x14ac:dyDescent="0.25">
      <c r="A156" s="137" t="s">
        <v>240</v>
      </c>
      <c r="B156" s="138"/>
      <c r="C156" s="57">
        <f>D156/'Metas Muni'!O17</f>
        <v>1.0677083333333335</v>
      </c>
      <c r="D156" s="58">
        <f>Q156/AD156</f>
        <v>0.640625</v>
      </c>
      <c r="E156" s="60">
        <f>SUM(E152:E155)</f>
        <v>11</v>
      </c>
      <c r="F156" s="60">
        <f>SUM(F152:F155)</f>
        <v>4</v>
      </c>
      <c r="G156" s="60">
        <f>SUM(G152:G155)</f>
        <v>6</v>
      </c>
      <c r="H156" s="60">
        <f>SUM(H152:H155)</f>
        <v>7</v>
      </c>
      <c r="I156" s="60">
        <f t="shared" ref="I156:AA156" si="22">SUM(I152:I155)</f>
        <v>8</v>
      </c>
      <c r="J156" s="60">
        <f t="shared" si="22"/>
        <v>6</v>
      </c>
      <c r="K156" s="60">
        <f t="shared" si="22"/>
        <v>7</v>
      </c>
      <c r="L156" s="60">
        <f t="shared" si="22"/>
        <v>9</v>
      </c>
      <c r="M156" s="60">
        <f t="shared" si="22"/>
        <v>6</v>
      </c>
      <c r="N156" s="60">
        <f t="shared" si="22"/>
        <v>4</v>
      </c>
      <c r="O156" s="60">
        <f t="shared" si="22"/>
        <v>5</v>
      </c>
      <c r="P156" s="60">
        <f t="shared" si="22"/>
        <v>9</v>
      </c>
      <c r="Q156" s="60">
        <f t="shared" si="22"/>
        <v>82</v>
      </c>
      <c r="R156" s="60">
        <f t="shared" si="22"/>
        <v>16</v>
      </c>
      <c r="S156" s="60">
        <f t="shared" si="22"/>
        <v>14</v>
      </c>
      <c r="T156" s="60">
        <f t="shared" si="22"/>
        <v>8</v>
      </c>
      <c r="U156" s="60">
        <f t="shared" si="22"/>
        <v>9</v>
      </c>
      <c r="V156" s="60">
        <f t="shared" si="22"/>
        <v>11</v>
      </c>
      <c r="W156" s="60">
        <f t="shared" si="22"/>
        <v>10</v>
      </c>
      <c r="X156" s="60">
        <f t="shared" si="22"/>
        <v>10</v>
      </c>
      <c r="Y156" s="60">
        <f t="shared" si="22"/>
        <v>12</v>
      </c>
      <c r="Z156" s="60">
        <f t="shared" si="22"/>
        <v>10</v>
      </c>
      <c r="AA156" s="60">
        <f t="shared" si="22"/>
        <v>12</v>
      </c>
      <c r="AB156" s="60">
        <f>SUM(AB152:AB155)</f>
        <v>6</v>
      </c>
      <c r="AC156" s="60">
        <f>SUM(AC152:AC155)</f>
        <v>10</v>
      </c>
      <c r="AD156" s="60">
        <f>SUM(AD152:AD155)</f>
        <v>128</v>
      </c>
      <c r="AE156" s="13"/>
    </row>
    <row r="157" spans="1:31" x14ac:dyDescent="0.25">
      <c r="A157" s="2" t="s">
        <v>178</v>
      </c>
      <c r="B157" s="2" t="s">
        <v>179</v>
      </c>
      <c r="C157" s="4"/>
      <c r="D157" s="122"/>
      <c r="E157" s="105">
        <f>IFERROR(VLOOKUP($B157,[1]NUM6!$G$3:$T$144,2,FALSE),0)</f>
        <v>0</v>
      </c>
      <c r="F157" s="105">
        <f>IFERROR(VLOOKUP($B157,[1]NUM6!$G$3:$T$144,3,FALSE),0)</f>
        <v>3</v>
      </c>
      <c r="G157" s="105">
        <f>IFERROR(VLOOKUP($B157,[1]NUM6!$G$3:$T$144,4,FALSE),0)</f>
        <v>1</v>
      </c>
      <c r="H157" s="105">
        <f>IFERROR(VLOOKUP($B157,[1]NUM6!$G$3:$T$144,5,FALSE),0)</f>
        <v>0</v>
      </c>
      <c r="I157" s="105">
        <f>IFERROR(VLOOKUP($B157,[1]NUM6!$G$3:$T$144,6,FALSE),0)</f>
        <v>3</v>
      </c>
      <c r="J157" s="105">
        <f>IFERROR(VLOOKUP($B157,[1]NUM6!$G$3:$T$144,7,FALSE),0)</f>
        <v>1</v>
      </c>
      <c r="K157" s="105">
        <f>IFERROR(VLOOKUP($B157,[1]NUM6!$G$3:$T$144,8,FALSE),0)</f>
        <v>2</v>
      </c>
      <c r="L157" s="105">
        <f>IFERROR(VLOOKUP($B157,[1]NUM6!$G$3:$T$144,9,FALSE),0)</f>
        <v>2</v>
      </c>
      <c r="M157" s="105">
        <f>IFERROR(VLOOKUP($B157,[1]NUM6!$G$3:$T$144,10,FALSE),0)</f>
        <v>0</v>
      </c>
      <c r="N157" s="105">
        <f>IFERROR(VLOOKUP($B157,[1]NUM6!$G$3:$T$144,11,FALSE),0)</f>
        <v>0</v>
      </c>
      <c r="O157" s="105">
        <f>IFERROR(VLOOKUP($B157,[1]NUM6!$G$3:$T$144,12,FALSE),0)</f>
        <v>0</v>
      </c>
      <c r="P157" s="105">
        <f>IFERROR(VLOOKUP($B157,[1]NUM6!$G$3:$T$144,13,FALSE),0)</f>
        <v>0</v>
      </c>
      <c r="Q157" s="85">
        <f t="shared" si="18"/>
        <v>12</v>
      </c>
      <c r="R157" s="105">
        <f>IFERROR(VLOOKUP($B157,[1]DEN6!$G$3:$T$151,2,FALSE),0)</f>
        <v>0</v>
      </c>
      <c r="S157" s="105">
        <f>IFERROR(VLOOKUP($B157,[1]DEN6!$G$3:$T$151,3,FALSE),0)</f>
        <v>3</v>
      </c>
      <c r="T157" s="105">
        <f>IFERROR(VLOOKUP($B157,[1]DEN6!$G$3:$T$151,4,FALSE),0)</f>
        <v>1</v>
      </c>
      <c r="U157" s="105">
        <f>IFERROR(VLOOKUP($B157,[1]DEN6!$G$3:$T$151,5,FALSE),0)</f>
        <v>0</v>
      </c>
      <c r="V157" s="105">
        <f>IFERROR(VLOOKUP($B157,[1]DEN6!$G$3:$T$151,6,FALSE),0)</f>
        <v>3</v>
      </c>
      <c r="W157" s="105">
        <f>IFERROR(VLOOKUP($B157,[1]DEN6!$G$3:$T$151,7,FALSE),0)</f>
        <v>1</v>
      </c>
      <c r="X157" s="105">
        <f>IFERROR(VLOOKUP($B157,[1]DEN6!$G$3:$T$151,8,FALSE),0)</f>
        <v>2</v>
      </c>
      <c r="Y157" s="105">
        <f>IFERROR(VLOOKUP($B157,[1]DEN6!$G$3:$T$151,9,FALSE),0)</f>
        <v>2</v>
      </c>
      <c r="Z157" s="105">
        <f>IFERROR(VLOOKUP($B157,[1]DEN6!$G$3:$T$151,10,FALSE),0)</f>
        <v>0</v>
      </c>
      <c r="AA157" s="105">
        <f>IFERROR(VLOOKUP($B157,[1]DEN6!$G$3:$T$151,11,FALSE),0)</f>
        <v>0</v>
      </c>
      <c r="AB157" s="105">
        <f>IFERROR(VLOOKUP($B157,[1]DEN6!$G$3:$T$151,12,FALSE),0)</f>
        <v>0</v>
      </c>
      <c r="AC157" s="105">
        <f>IFERROR(VLOOKUP($B157,[1]DEN6!$G$3:$T$151,13,FALSE),0)</f>
        <v>0</v>
      </c>
      <c r="AD157" s="85">
        <f t="shared" ref="AD157:AD163" si="23">SUM(R157:AC157)</f>
        <v>12</v>
      </c>
    </row>
    <row r="158" spans="1:31" x14ac:dyDescent="0.25">
      <c r="A158" s="2" t="s">
        <v>178</v>
      </c>
      <c r="B158" s="2" t="s">
        <v>180</v>
      </c>
      <c r="C158" s="4"/>
      <c r="D158" s="122"/>
      <c r="E158" s="105">
        <f>IFERROR(VLOOKUP($B158,[1]NUM6!$G$3:$T$144,2,FALSE),0)</f>
        <v>0</v>
      </c>
      <c r="F158" s="105">
        <f>IFERROR(VLOOKUP($B158,[1]NUM6!$G$3:$T$144,3,FALSE),0)</f>
        <v>0</v>
      </c>
      <c r="G158" s="105">
        <f>IFERROR(VLOOKUP($B158,[1]NUM6!$G$3:$T$144,4,FALSE),0)</f>
        <v>0</v>
      </c>
      <c r="H158" s="105">
        <f>IFERROR(VLOOKUP($B158,[1]NUM6!$G$3:$T$144,5,FALSE),0)</f>
        <v>0</v>
      </c>
      <c r="I158" s="105">
        <f>IFERROR(VLOOKUP($B158,[1]NUM6!$G$3:$T$144,6,FALSE),0)</f>
        <v>0</v>
      </c>
      <c r="J158" s="105">
        <f>IFERROR(VLOOKUP($B158,[1]NUM6!$G$3:$T$144,7,FALSE),0)</f>
        <v>0</v>
      </c>
      <c r="K158" s="105">
        <f>IFERROR(VLOOKUP($B158,[1]NUM6!$G$3:$T$144,8,FALSE),0)</f>
        <v>0</v>
      </c>
      <c r="L158" s="105">
        <f>IFERROR(VLOOKUP($B158,[1]NUM6!$G$3:$T$144,9,FALSE),0)</f>
        <v>0</v>
      </c>
      <c r="M158" s="105">
        <f>IFERROR(VLOOKUP($B158,[1]NUM6!$G$3:$T$144,10,FALSE),0)</f>
        <v>0</v>
      </c>
      <c r="N158" s="105">
        <f>IFERROR(VLOOKUP($B158,[1]NUM6!$G$3:$T$144,11,FALSE),0)</f>
        <v>0</v>
      </c>
      <c r="O158" s="105">
        <f>IFERROR(VLOOKUP($B158,[1]NUM6!$G$3:$T$144,12,FALSE),0)</f>
        <v>0</v>
      </c>
      <c r="P158" s="105">
        <f>IFERROR(VLOOKUP($B158,[1]NUM6!$G$3:$T$144,13,FALSE),0)</f>
        <v>0</v>
      </c>
      <c r="Q158" s="85">
        <f t="shared" si="18"/>
        <v>0</v>
      </c>
      <c r="R158" s="105">
        <f>IFERROR(VLOOKUP($B158,[1]DEN6!$G$3:$T$151,2,FALSE),0)</f>
        <v>0</v>
      </c>
      <c r="S158" s="105">
        <f>IFERROR(VLOOKUP($B158,[1]DEN6!$G$3:$T$151,3,FALSE),0)</f>
        <v>0</v>
      </c>
      <c r="T158" s="105">
        <f>IFERROR(VLOOKUP($B158,[1]DEN6!$G$3:$T$151,4,FALSE),0)</f>
        <v>0</v>
      </c>
      <c r="U158" s="105">
        <f>IFERROR(VLOOKUP($B158,[1]DEN6!$G$3:$T$151,5,FALSE),0)</f>
        <v>0</v>
      </c>
      <c r="V158" s="105">
        <f>IFERROR(VLOOKUP($B158,[1]DEN6!$G$3:$T$151,6,FALSE),0)</f>
        <v>0</v>
      </c>
      <c r="W158" s="105">
        <f>IFERROR(VLOOKUP($B158,[1]DEN6!$G$3:$T$151,7,FALSE),0)</f>
        <v>0</v>
      </c>
      <c r="X158" s="105">
        <f>IFERROR(VLOOKUP($B158,[1]DEN6!$G$3:$T$151,8,FALSE),0)</f>
        <v>0</v>
      </c>
      <c r="Y158" s="105">
        <f>IFERROR(VLOOKUP($B158,[1]DEN6!$G$3:$T$151,9,FALSE),0)</f>
        <v>0</v>
      </c>
      <c r="Z158" s="105">
        <f>IFERROR(VLOOKUP($B158,[1]DEN6!$G$3:$T$151,10,FALSE),0)</f>
        <v>0</v>
      </c>
      <c r="AA158" s="105">
        <f>IFERROR(VLOOKUP($B158,[1]DEN6!$G$3:$T$151,11,FALSE),0)</f>
        <v>0</v>
      </c>
      <c r="AB158" s="105">
        <f>IFERROR(VLOOKUP($B158,[1]DEN6!$G$3:$T$151,12,FALSE),0)</f>
        <v>0</v>
      </c>
      <c r="AC158" s="105">
        <f>IFERROR(VLOOKUP($B158,[1]DEN6!$G$3:$T$151,13,FALSE),0)</f>
        <v>0</v>
      </c>
      <c r="AD158" s="85">
        <f t="shared" si="23"/>
        <v>0</v>
      </c>
    </row>
    <row r="159" spans="1:31" x14ac:dyDescent="0.25">
      <c r="A159" s="2" t="s">
        <v>178</v>
      </c>
      <c r="B159" s="2" t="s">
        <v>181</v>
      </c>
      <c r="C159" s="4"/>
      <c r="D159" s="122"/>
      <c r="E159" s="105">
        <f>IFERROR(VLOOKUP($B159,[1]NUM6!$G$3:$T$144,2,FALSE),0)</f>
        <v>0</v>
      </c>
      <c r="F159" s="105">
        <f>IFERROR(VLOOKUP($B159,[1]NUM6!$G$3:$T$144,3,FALSE),0)</f>
        <v>0</v>
      </c>
      <c r="G159" s="105">
        <f>IFERROR(VLOOKUP($B159,[1]NUM6!$G$3:$T$144,4,FALSE),0)</f>
        <v>0</v>
      </c>
      <c r="H159" s="105">
        <f>IFERROR(VLOOKUP($B159,[1]NUM6!$G$3:$T$144,5,FALSE),0)</f>
        <v>0</v>
      </c>
      <c r="I159" s="105">
        <f>IFERROR(VLOOKUP($B159,[1]NUM6!$G$3:$T$144,6,FALSE),0)</f>
        <v>0</v>
      </c>
      <c r="J159" s="105">
        <f>IFERROR(VLOOKUP($B159,[1]NUM6!$G$3:$T$144,7,FALSE),0)</f>
        <v>0</v>
      </c>
      <c r="K159" s="105">
        <f>IFERROR(VLOOKUP($B159,[1]NUM6!$G$3:$T$144,8,FALSE),0)</f>
        <v>0</v>
      </c>
      <c r="L159" s="105">
        <f>IFERROR(VLOOKUP($B159,[1]NUM6!$G$3:$T$144,9,FALSE),0)</f>
        <v>0</v>
      </c>
      <c r="M159" s="105">
        <f>IFERROR(VLOOKUP($B159,[1]NUM6!$G$3:$T$144,10,FALSE),0)</f>
        <v>1</v>
      </c>
      <c r="N159" s="105">
        <f>IFERROR(VLOOKUP($B159,[1]NUM6!$G$3:$T$144,11,FALSE),0)</f>
        <v>0</v>
      </c>
      <c r="O159" s="105">
        <f>IFERROR(VLOOKUP($B159,[1]NUM6!$G$3:$T$144,12,FALSE),0)</f>
        <v>0</v>
      </c>
      <c r="P159" s="105">
        <f>IFERROR(VLOOKUP($B159,[1]NUM6!$G$3:$T$144,13,FALSE),0)</f>
        <v>0</v>
      </c>
      <c r="Q159" s="85">
        <f t="shared" si="18"/>
        <v>1</v>
      </c>
      <c r="R159" s="105">
        <f>IFERROR(VLOOKUP($B159,[1]DEN6!$G$3:$T$151,2,FALSE),0)</f>
        <v>0</v>
      </c>
      <c r="S159" s="105">
        <f>IFERROR(VLOOKUP($B159,[1]DEN6!$G$3:$T$151,3,FALSE),0)</f>
        <v>0</v>
      </c>
      <c r="T159" s="105">
        <f>IFERROR(VLOOKUP($B159,[1]DEN6!$G$3:$T$151,4,FALSE),0)</f>
        <v>0</v>
      </c>
      <c r="U159" s="105">
        <f>IFERROR(VLOOKUP($B159,[1]DEN6!$G$3:$T$151,5,FALSE),0)</f>
        <v>0</v>
      </c>
      <c r="V159" s="105">
        <f>IFERROR(VLOOKUP($B159,[1]DEN6!$G$3:$T$151,6,FALSE),0)</f>
        <v>0</v>
      </c>
      <c r="W159" s="105">
        <f>IFERROR(VLOOKUP($B159,[1]DEN6!$G$3:$T$151,7,FALSE),0)</f>
        <v>0</v>
      </c>
      <c r="X159" s="105">
        <f>IFERROR(VLOOKUP($B159,[1]DEN6!$G$3:$T$151,8,FALSE),0)</f>
        <v>0</v>
      </c>
      <c r="Y159" s="105">
        <f>IFERROR(VLOOKUP($B159,[1]DEN6!$G$3:$T$151,9,FALSE),0)</f>
        <v>0</v>
      </c>
      <c r="Z159" s="105">
        <f>IFERROR(VLOOKUP($B159,[1]DEN6!$G$3:$T$151,10,FALSE),0)</f>
        <v>1</v>
      </c>
      <c r="AA159" s="105">
        <f>IFERROR(VLOOKUP($B159,[1]DEN6!$G$3:$T$151,11,FALSE),0)</f>
        <v>0</v>
      </c>
      <c r="AB159" s="105">
        <f>IFERROR(VLOOKUP($B159,[1]DEN6!$G$3:$T$151,12,FALSE),0)</f>
        <v>0</v>
      </c>
      <c r="AC159" s="105">
        <f>IFERROR(VLOOKUP($B159,[1]DEN6!$G$3:$T$151,13,FALSE),0)</f>
        <v>0</v>
      </c>
      <c r="AD159" s="85">
        <f t="shared" si="23"/>
        <v>1</v>
      </c>
    </row>
    <row r="160" spans="1:31" x14ac:dyDescent="0.25">
      <c r="A160" s="2" t="s">
        <v>178</v>
      </c>
      <c r="B160" s="2" t="s">
        <v>182</v>
      </c>
      <c r="C160" s="4"/>
      <c r="D160" s="122"/>
      <c r="E160" s="105">
        <f>IFERROR(VLOOKUP($B160,[1]NUM6!$G$3:$T$144,2,FALSE),0)</f>
        <v>0</v>
      </c>
      <c r="F160" s="105">
        <f>IFERROR(VLOOKUP($B160,[1]NUM6!$G$3:$T$144,3,FALSE),0)</f>
        <v>0</v>
      </c>
      <c r="G160" s="105">
        <f>IFERROR(VLOOKUP($B160,[1]NUM6!$G$3:$T$144,4,FALSE),0)</f>
        <v>1</v>
      </c>
      <c r="H160" s="105">
        <f>IFERROR(VLOOKUP($B160,[1]NUM6!$G$3:$T$144,5,FALSE),0)</f>
        <v>0</v>
      </c>
      <c r="I160" s="105">
        <f>IFERROR(VLOOKUP($B160,[1]NUM6!$G$3:$T$144,6,FALSE),0)</f>
        <v>0</v>
      </c>
      <c r="J160" s="105">
        <f>IFERROR(VLOOKUP($B160,[1]NUM6!$G$3:$T$144,7,FALSE),0)</f>
        <v>0</v>
      </c>
      <c r="K160" s="105">
        <f>IFERROR(VLOOKUP($B160,[1]NUM6!$G$3:$T$144,8,FALSE),0)</f>
        <v>0</v>
      </c>
      <c r="L160" s="105">
        <f>IFERROR(VLOOKUP($B160,[1]NUM6!$G$3:$T$144,9,FALSE),0)</f>
        <v>0</v>
      </c>
      <c r="M160" s="105">
        <f>IFERROR(VLOOKUP($B160,[1]NUM6!$G$3:$T$144,10,FALSE),0)</f>
        <v>1</v>
      </c>
      <c r="N160" s="105">
        <f>IFERROR(VLOOKUP($B160,[1]NUM6!$G$3:$T$144,11,FALSE),0)</f>
        <v>0</v>
      </c>
      <c r="O160" s="105">
        <f>IFERROR(VLOOKUP($B160,[1]NUM6!$G$3:$T$144,12,FALSE),0)</f>
        <v>0</v>
      </c>
      <c r="P160" s="105">
        <f>IFERROR(VLOOKUP($B160,[1]NUM6!$G$3:$T$144,13,FALSE),0)</f>
        <v>0</v>
      </c>
      <c r="Q160" s="85">
        <f t="shared" si="18"/>
        <v>2</v>
      </c>
      <c r="R160" s="105">
        <f>IFERROR(VLOOKUP($B160,[1]DEN6!$G$3:$T$151,2,FALSE),0)</f>
        <v>0</v>
      </c>
      <c r="S160" s="105">
        <f>IFERROR(VLOOKUP($B160,[1]DEN6!$G$3:$T$151,3,FALSE),0)</f>
        <v>0</v>
      </c>
      <c r="T160" s="105">
        <f>IFERROR(VLOOKUP($B160,[1]DEN6!$G$3:$T$151,4,FALSE),0)</f>
        <v>1</v>
      </c>
      <c r="U160" s="105">
        <f>IFERROR(VLOOKUP($B160,[1]DEN6!$G$3:$T$151,5,FALSE),0)</f>
        <v>0</v>
      </c>
      <c r="V160" s="105">
        <f>IFERROR(VLOOKUP($B160,[1]DEN6!$G$3:$T$151,6,FALSE),0)</f>
        <v>0</v>
      </c>
      <c r="W160" s="105">
        <f>IFERROR(VLOOKUP($B160,[1]DEN6!$G$3:$T$151,7,FALSE),0)</f>
        <v>0</v>
      </c>
      <c r="X160" s="105">
        <f>IFERROR(VLOOKUP($B160,[1]DEN6!$G$3:$T$151,8,FALSE),0)</f>
        <v>0</v>
      </c>
      <c r="Y160" s="105">
        <f>IFERROR(VLOOKUP($B160,[1]DEN6!$G$3:$T$151,9,FALSE),0)</f>
        <v>1</v>
      </c>
      <c r="Z160" s="105">
        <f>IFERROR(VLOOKUP($B160,[1]DEN6!$G$3:$T$151,10,FALSE),0)</f>
        <v>3</v>
      </c>
      <c r="AA160" s="105">
        <f>IFERROR(VLOOKUP($B160,[1]DEN6!$G$3:$T$151,11,FALSE),0)</f>
        <v>0</v>
      </c>
      <c r="AB160" s="105">
        <f>IFERROR(VLOOKUP($B160,[1]DEN6!$G$3:$T$151,12,FALSE),0)</f>
        <v>0</v>
      </c>
      <c r="AC160" s="105">
        <f>IFERROR(VLOOKUP($B160,[1]DEN6!$G$3:$T$151,13,FALSE),0)</f>
        <v>0</v>
      </c>
      <c r="AD160" s="85">
        <f t="shared" si="23"/>
        <v>5</v>
      </c>
    </row>
    <row r="161" spans="1:31" x14ac:dyDescent="0.25">
      <c r="A161" s="2" t="s">
        <v>178</v>
      </c>
      <c r="B161" s="2" t="s">
        <v>183</v>
      </c>
      <c r="C161" s="4"/>
      <c r="D161" s="122"/>
      <c r="E161" s="105">
        <f>IFERROR(VLOOKUP($B161,[1]NUM6!$G$3:$T$144,2,FALSE),0)</f>
        <v>1</v>
      </c>
      <c r="F161" s="105">
        <f>IFERROR(VLOOKUP($B161,[1]NUM6!$G$3:$T$144,3,FALSE),0)</f>
        <v>1</v>
      </c>
      <c r="G161" s="105">
        <f>IFERROR(VLOOKUP($B161,[1]NUM6!$G$3:$T$144,4,FALSE),0)</f>
        <v>0</v>
      </c>
      <c r="H161" s="105">
        <f>IFERROR(VLOOKUP($B161,[1]NUM6!$G$3:$T$144,5,FALSE),0)</f>
        <v>0</v>
      </c>
      <c r="I161" s="105">
        <f>IFERROR(VLOOKUP($B161,[1]NUM6!$G$3:$T$144,6,FALSE),0)</f>
        <v>2</v>
      </c>
      <c r="J161" s="105">
        <f>IFERROR(VLOOKUP($B161,[1]NUM6!$G$3:$T$144,7,FALSE),0)</f>
        <v>0</v>
      </c>
      <c r="K161" s="105">
        <f>IFERROR(VLOOKUP($B161,[1]NUM6!$G$3:$T$144,8,FALSE),0)</f>
        <v>2</v>
      </c>
      <c r="L161" s="105">
        <f>IFERROR(VLOOKUP($B161,[1]NUM6!$G$3:$T$144,9,FALSE),0)</f>
        <v>0</v>
      </c>
      <c r="M161" s="105">
        <f>IFERROR(VLOOKUP($B161,[1]NUM6!$G$3:$T$144,10,FALSE),0)</f>
        <v>1</v>
      </c>
      <c r="N161" s="105">
        <f>IFERROR(VLOOKUP($B161,[1]NUM6!$G$3:$T$144,11,FALSE),0)</f>
        <v>1</v>
      </c>
      <c r="O161" s="105">
        <f>IFERROR(VLOOKUP($B161,[1]NUM6!$G$3:$T$144,12,FALSE),0)</f>
        <v>0</v>
      </c>
      <c r="P161" s="105">
        <f>IFERROR(VLOOKUP($B161,[1]NUM6!$G$3:$T$144,13,FALSE),0)</f>
        <v>0</v>
      </c>
      <c r="Q161" s="85">
        <f t="shared" si="18"/>
        <v>8</v>
      </c>
      <c r="R161" s="105">
        <f>IFERROR(VLOOKUP($B161,[1]DEN6!$G$3:$T$151,2,FALSE),0)</f>
        <v>1</v>
      </c>
      <c r="S161" s="105">
        <f>IFERROR(VLOOKUP($B161,[1]DEN6!$G$3:$T$151,3,FALSE),0)</f>
        <v>1</v>
      </c>
      <c r="T161" s="105">
        <f>IFERROR(VLOOKUP($B161,[1]DEN6!$G$3:$T$151,4,FALSE),0)</f>
        <v>0</v>
      </c>
      <c r="U161" s="105">
        <f>IFERROR(VLOOKUP($B161,[1]DEN6!$G$3:$T$151,5,FALSE),0)</f>
        <v>0</v>
      </c>
      <c r="V161" s="105">
        <f>IFERROR(VLOOKUP($B161,[1]DEN6!$G$3:$T$151,6,FALSE),0)</f>
        <v>2</v>
      </c>
      <c r="W161" s="105">
        <f>IFERROR(VLOOKUP($B161,[1]DEN6!$G$3:$T$151,7,FALSE),0)</f>
        <v>0</v>
      </c>
      <c r="X161" s="105">
        <f>IFERROR(VLOOKUP($B161,[1]DEN6!$G$3:$T$151,8,FALSE),0)</f>
        <v>2</v>
      </c>
      <c r="Y161" s="105">
        <f>IFERROR(VLOOKUP($B161,[1]DEN6!$G$3:$T$151,9,FALSE),0)</f>
        <v>0</v>
      </c>
      <c r="Z161" s="105">
        <f>IFERROR(VLOOKUP($B161,[1]DEN6!$G$3:$T$151,10,FALSE),0)</f>
        <v>1</v>
      </c>
      <c r="AA161" s="105">
        <f>IFERROR(VLOOKUP($B161,[1]DEN6!$G$3:$T$151,11,FALSE),0)</f>
        <v>1</v>
      </c>
      <c r="AB161" s="105">
        <f>IFERROR(VLOOKUP($B161,[1]DEN6!$G$3:$T$151,12,FALSE),0)</f>
        <v>0</v>
      </c>
      <c r="AC161" s="105">
        <f>IFERROR(VLOOKUP($B161,[1]DEN6!$G$3:$T$151,13,FALSE),0)</f>
        <v>0</v>
      </c>
      <c r="AD161" s="85">
        <f t="shared" si="23"/>
        <v>8</v>
      </c>
    </row>
    <row r="162" spans="1:31" x14ac:dyDescent="0.25">
      <c r="A162" s="2" t="s">
        <v>178</v>
      </c>
      <c r="B162" s="2" t="s">
        <v>184</v>
      </c>
      <c r="C162" s="4"/>
      <c r="D162" s="122"/>
      <c r="E162" s="105">
        <f>IFERROR(VLOOKUP($B162,[1]NUM6!$G$3:$T$144,2,FALSE),0)</f>
        <v>0</v>
      </c>
      <c r="F162" s="105">
        <f>IFERROR(VLOOKUP($B162,[1]NUM6!$G$3:$T$144,3,FALSE),0)</f>
        <v>0</v>
      </c>
      <c r="G162" s="105">
        <f>IFERROR(VLOOKUP($B162,[1]NUM6!$G$3:$T$144,4,FALSE),0)</f>
        <v>0</v>
      </c>
      <c r="H162" s="105">
        <f>IFERROR(VLOOKUP($B162,[1]NUM6!$G$3:$T$144,5,FALSE),0)</f>
        <v>0</v>
      </c>
      <c r="I162" s="105">
        <f>IFERROR(VLOOKUP($B162,[1]NUM6!$G$3:$T$144,6,FALSE),0)</f>
        <v>0</v>
      </c>
      <c r="J162" s="105">
        <f>IFERROR(VLOOKUP($B162,[1]NUM6!$G$3:$T$144,7,FALSE),0)</f>
        <v>0</v>
      </c>
      <c r="K162" s="105">
        <f>IFERROR(VLOOKUP($B162,[1]NUM6!$G$3:$T$144,8,FALSE),0)</f>
        <v>1</v>
      </c>
      <c r="L162" s="105">
        <f>IFERROR(VLOOKUP($B162,[1]NUM6!$G$3:$T$144,9,FALSE),0)</f>
        <v>1</v>
      </c>
      <c r="M162" s="105">
        <f>IFERROR(VLOOKUP($B162,[1]NUM6!$G$3:$T$144,10,FALSE),0)</f>
        <v>0</v>
      </c>
      <c r="N162" s="105">
        <f>IFERROR(VLOOKUP($B162,[1]NUM6!$G$3:$T$144,11,FALSE),0)</f>
        <v>0</v>
      </c>
      <c r="O162" s="105">
        <f>IFERROR(VLOOKUP($B162,[1]NUM6!$G$3:$T$144,12,FALSE),0)</f>
        <v>1</v>
      </c>
      <c r="P162" s="105">
        <f>IFERROR(VLOOKUP($B162,[1]NUM6!$G$3:$T$144,13,FALSE),0)</f>
        <v>1</v>
      </c>
      <c r="Q162" s="85">
        <f t="shared" si="18"/>
        <v>4</v>
      </c>
      <c r="R162" s="105">
        <f>IFERROR(VLOOKUP($B162,[1]DEN6!$G$3:$T$151,2,FALSE),0)</f>
        <v>0</v>
      </c>
      <c r="S162" s="105">
        <f>IFERROR(VLOOKUP($B162,[1]DEN6!$G$3:$T$151,3,FALSE),0)</f>
        <v>0</v>
      </c>
      <c r="T162" s="105">
        <f>IFERROR(VLOOKUP($B162,[1]DEN6!$G$3:$T$151,4,FALSE),0)</f>
        <v>0</v>
      </c>
      <c r="U162" s="105">
        <f>IFERROR(VLOOKUP($B162,[1]DEN6!$G$3:$T$151,5,FALSE),0)</f>
        <v>0</v>
      </c>
      <c r="V162" s="105">
        <f>IFERROR(VLOOKUP($B162,[1]DEN6!$G$3:$T$151,6,FALSE),0)</f>
        <v>0</v>
      </c>
      <c r="W162" s="105">
        <f>IFERROR(VLOOKUP($B162,[1]DEN6!$G$3:$T$151,7,FALSE),0)</f>
        <v>1</v>
      </c>
      <c r="X162" s="105">
        <f>IFERROR(VLOOKUP($B162,[1]DEN6!$G$3:$T$151,8,FALSE),0)</f>
        <v>1</v>
      </c>
      <c r="Y162" s="105">
        <f>IFERROR(VLOOKUP($B162,[1]DEN6!$G$3:$T$151,9,FALSE),0)</f>
        <v>1</v>
      </c>
      <c r="Z162" s="105">
        <f>IFERROR(VLOOKUP($B162,[1]DEN6!$G$3:$T$151,10,FALSE),0)</f>
        <v>0</v>
      </c>
      <c r="AA162" s="105">
        <f>IFERROR(VLOOKUP($B162,[1]DEN6!$G$3:$T$151,11,FALSE),0)</f>
        <v>0</v>
      </c>
      <c r="AB162" s="105">
        <f>IFERROR(VLOOKUP($B162,[1]DEN6!$G$3:$T$151,12,FALSE),0)</f>
        <v>1</v>
      </c>
      <c r="AC162" s="105">
        <f>IFERROR(VLOOKUP($B162,[1]DEN6!$G$3:$T$151,13,FALSE),0)</f>
        <v>1</v>
      </c>
      <c r="AD162" s="85">
        <f t="shared" si="23"/>
        <v>5</v>
      </c>
    </row>
    <row r="163" spans="1:31" x14ac:dyDescent="0.25">
      <c r="A163" s="2" t="s">
        <v>178</v>
      </c>
      <c r="B163" s="2" t="s">
        <v>185</v>
      </c>
      <c r="C163" s="4"/>
      <c r="D163" s="122"/>
      <c r="E163" s="105">
        <f>IFERROR(VLOOKUP($B163,[1]NUM6!$G$3:$T$144,2,FALSE),0)</f>
        <v>0</v>
      </c>
      <c r="F163" s="105">
        <f>IFERROR(VLOOKUP($B163,[1]NUM6!$G$3:$T$144,3,FALSE),0)</f>
        <v>0</v>
      </c>
      <c r="G163" s="105">
        <f>IFERROR(VLOOKUP($B163,[1]NUM6!$G$3:$T$144,4,FALSE),0)</f>
        <v>0</v>
      </c>
      <c r="H163" s="105">
        <f>IFERROR(VLOOKUP($B163,[1]NUM6!$G$3:$T$144,5,FALSE),0)</f>
        <v>0</v>
      </c>
      <c r="I163" s="105">
        <f>IFERROR(VLOOKUP($B163,[1]NUM6!$G$3:$T$144,6,FALSE),0)</f>
        <v>0</v>
      </c>
      <c r="J163" s="105">
        <f>IFERROR(VLOOKUP($B163,[1]NUM6!$G$3:$T$144,7,FALSE),0)</f>
        <v>0</v>
      </c>
      <c r="K163" s="105">
        <f>IFERROR(VLOOKUP($B163,[1]NUM6!$G$3:$T$144,8,FALSE),0)</f>
        <v>1</v>
      </c>
      <c r="L163" s="105">
        <f>IFERROR(VLOOKUP($B163,[1]NUM6!$G$3:$T$144,9,FALSE),0)</f>
        <v>0</v>
      </c>
      <c r="M163" s="105">
        <f>IFERROR(VLOOKUP($B163,[1]NUM6!$G$3:$T$144,10,FALSE),0)</f>
        <v>0</v>
      </c>
      <c r="N163" s="105">
        <f>IFERROR(VLOOKUP($B163,[1]NUM6!$G$3:$T$144,11,FALSE),0)</f>
        <v>0</v>
      </c>
      <c r="O163" s="105">
        <f>IFERROR(VLOOKUP($B163,[1]NUM6!$G$3:$T$144,12,FALSE),0)</f>
        <v>0</v>
      </c>
      <c r="P163" s="105">
        <f>IFERROR(VLOOKUP($B163,[1]NUM6!$G$3:$T$144,13,FALSE),0)</f>
        <v>0</v>
      </c>
      <c r="Q163" s="85">
        <f>SUM(E163:P163)</f>
        <v>1</v>
      </c>
      <c r="R163" s="105">
        <f>IFERROR(VLOOKUP($B163,[1]DEN6!$G$3:$T$151,2,FALSE),0)</f>
        <v>0</v>
      </c>
      <c r="S163" s="105">
        <f>IFERROR(VLOOKUP($B163,[1]DEN6!$G$3:$T$151,3,FALSE),0)</f>
        <v>0</v>
      </c>
      <c r="T163" s="105">
        <f>IFERROR(VLOOKUP($B163,[1]DEN6!$G$3:$T$151,4,FALSE),0)</f>
        <v>0</v>
      </c>
      <c r="U163" s="105">
        <f>IFERROR(VLOOKUP($B163,[1]DEN6!$G$3:$T$151,5,FALSE),0)</f>
        <v>0</v>
      </c>
      <c r="V163" s="105">
        <f>IFERROR(VLOOKUP($B163,[1]DEN6!$G$3:$T$151,6,FALSE),0)</f>
        <v>0</v>
      </c>
      <c r="W163" s="105">
        <f>IFERROR(VLOOKUP($B163,[1]DEN6!$G$3:$T$151,7,FALSE),0)</f>
        <v>0</v>
      </c>
      <c r="X163" s="105">
        <f>IFERROR(VLOOKUP($B163,[1]DEN6!$G$3:$T$151,8,FALSE),0)</f>
        <v>1</v>
      </c>
      <c r="Y163" s="105">
        <f>IFERROR(VLOOKUP($B163,[1]DEN6!$G$3:$T$151,9,FALSE),0)</f>
        <v>0</v>
      </c>
      <c r="Z163" s="105">
        <f>IFERROR(VLOOKUP($B163,[1]DEN6!$G$3:$T$151,10,FALSE),0)</f>
        <v>0</v>
      </c>
      <c r="AA163" s="105">
        <f>IFERROR(VLOOKUP($B163,[1]DEN6!$G$3:$T$151,11,FALSE),0)</f>
        <v>0</v>
      </c>
      <c r="AB163" s="105">
        <f>IFERROR(VLOOKUP($B163,[1]DEN6!$G$3:$T$151,12,FALSE),0)</f>
        <v>0</v>
      </c>
      <c r="AC163" s="105">
        <f>IFERROR(VLOOKUP($B163,[1]DEN6!$G$3:$T$151,13,FALSE),0)</f>
        <v>0</v>
      </c>
      <c r="AD163" s="85">
        <f t="shared" si="23"/>
        <v>1</v>
      </c>
    </row>
    <row r="164" spans="1:31" x14ac:dyDescent="0.25">
      <c r="A164" s="137" t="s">
        <v>241</v>
      </c>
      <c r="B164" s="138"/>
      <c r="C164" s="57">
        <f>D164/'Metas Muni'!O18</f>
        <v>1.4583333333333335</v>
      </c>
      <c r="D164" s="58">
        <f>Q164/AD164</f>
        <v>0.875</v>
      </c>
      <c r="E164" s="60">
        <f>SUM(E157:E163)</f>
        <v>1</v>
      </c>
      <c r="F164" s="60">
        <f>SUM(F157:F163)</f>
        <v>4</v>
      </c>
      <c r="G164" s="60">
        <f>SUM(G157:G163)</f>
        <v>2</v>
      </c>
      <c r="H164" s="60">
        <f>SUM(H157:H163)</f>
        <v>0</v>
      </c>
      <c r="I164" s="60">
        <f t="shared" ref="I164:AA164" si="24">SUM(I157:I163)</f>
        <v>5</v>
      </c>
      <c r="J164" s="60">
        <f t="shared" si="24"/>
        <v>1</v>
      </c>
      <c r="K164" s="60">
        <f t="shared" si="24"/>
        <v>6</v>
      </c>
      <c r="L164" s="60">
        <f t="shared" si="24"/>
        <v>3</v>
      </c>
      <c r="M164" s="60">
        <f t="shared" si="24"/>
        <v>3</v>
      </c>
      <c r="N164" s="60">
        <f t="shared" si="24"/>
        <v>1</v>
      </c>
      <c r="O164" s="60">
        <f t="shared" si="24"/>
        <v>1</v>
      </c>
      <c r="P164" s="60">
        <f>SUM(P157:P163)</f>
        <v>1</v>
      </c>
      <c r="Q164" s="60">
        <f t="shared" si="24"/>
        <v>28</v>
      </c>
      <c r="R164" s="60">
        <f t="shared" si="24"/>
        <v>1</v>
      </c>
      <c r="S164" s="60">
        <f t="shared" si="24"/>
        <v>4</v>
      </c>
      <c r="T164" s="60">
        <f t="shared" si="24"/>
        <v>2</v>
      </c>
      <c r="U164" s="60">
        <f t="shared" si="24"/>
        <v>0</v>
      </c>
      <c r="V164" s="60">
        <f t="shared" si="24"/>
        <v>5</v>
      </c>
      <c r="W164" s="60">
        <f t="shared" si="24"/>
        <v>2</v>
      </c>
      <c r="X164" s="60">
        <f t="shared" si="24"/>
        <v>6</v>
      </c>
      <c r="Y164" s="60">
        <f t="shared" si="24"/>
        <v>4</v>
      </c>
      <c r="Z164" s="60">
        <f t="shared" si="24"/>
        <v>5</v>
      </c>
      <c r="AA164" s="60">
        <f t="shared" si="24"/>
        <v>1</v>
      </c>
      <c r="AB164" s="60">
        <f>SUM(AB157:AB163)</f>
        <v>1</v>
      </c>
      <c r="AC164" s="60">
        <f>SUM(AC157:AC163)</f>
        <v>1</v>
      </c>
      <c r="AD164" s="60">
        <f>SUM(AD157:AD163)</f>
        <v>32</v>
      </c>
      <c r="AE164" s="13"/>
    </row>
    <row r="165" spans="1:31" x14ac:dyDescent="0.25">
      <c r="A165"/>
      <c r="B165" s="14" t="s">
        <v>187</v>
      </c>
      <c r="C165" s="14"/>
      <c r="D165" s="62"/>
      <c r="E165" s="17">
        <f>+E26+E40+E62+E77+E88+E94+E105+E124+E137+E151+E156+E164+E45+E50</f>
        <v>295</v>
      </c>
      <c r="F165" s="17">
        <f>+F26+F40+F62+F77+F88+F94+F105+F124+F137+F151+F156+F164+F45+F50</f>
        <v>234</v>
      </c>
      <c r="G165" s="17">
        <f>+G26+G40+G62+G77+G88+G94+G105+G124+G137+G151+G156+G164+G45+G50</f>
        <v>319</v>
      </c>
      <c r="H165" s="17">
        <f>+H26+H40+H62+H77+H88+H94+H105+H124+H137+H151+H156+H164+H45+H50</f>
        <v>266</v>
      </c>
      <c r="I165" s="17">
        <f t="shared" ref="I165:AA165" si="25">+I26+I40+I62+I77+I88+I94+I105+I124+I137+I151+I156+I164+I45+I50</f>
        <v>265</v>
      </c>
      <c r="J165" s="17">
        <f t="shared" si="25"/>
        <v>242</v>
      </c>
      <c r="K165" s="17">
        <f t="shared" si="25"/>
        <v>238</v>
      </c>
      <c r="L165" s="17">
        <f t="shared" si="25"/>
        <v>295</v>
      </c>
      <c r="M165" s="17">
        <f t="shared" si="25"/>
        <v>244</v>
      </c>
      <c r="N165" s="17">
        <f t="shared" si="25"/>
        <v>305</v>
      </c>
      <c r="O165" s="17">
        <f t="shared" si="25"/>
        <v>264</v>
      </c>
      <c r="P165" s="17">
        <f>+P26+P40+P62+P77+P88+P94+P105+P124+P137+P151+P156+P164+P45+P50</f>
        <v>296</v>
      </c>
      <c r="Q165" s="17">
        <f t="shared" si="25"/>
        <v>3263</v>
      </c>
      <c r="R165" s="17">
        <f t="shared" si="25"/>
        <v>483</v>
      </c>
      <c r="S165" s="17">
        <f t="shared" si="25"/>
        <v>392</v>
      </c>
      <c r="T165" s="17">
        <f t="shared" si="25"/>
        <v>481</v>
      </c>
      <c r="U165" s="17">
        <f t="shared" si="25"/>
        <v>393</v>
      </c>
      <c r="V165" s="17">
        <f t="shared" si="25"/>
        <v>408</v>
      </c>
      <c r="W165" s="17">
        <f t="shared" si="25"/>
        <v>372</v>
      </c>
      <c r="X165" s="17">
        <f t="shared" si="25"/>
        <v>397</v>
      </c>
      <c r="Y165" s="17">
        <f t="shared" si="25"/>
        <v>455</v>
      </c>
      <c r="Z165" s="17">
        <f t="shared" si="25"/>
        <v>367</v>
      </c>
      <c r="AA165" s="17">
        <f t="shared" si="25"/>
        <v>468</v>
      </c>
      <c r="AB165" s="17">
        <f>+AB26+AB40+AB62+AB77+AB88+AB94+AB105+AB124+AB137+AB151+AB156+AB164+AB45+AB50</f>
        <v>405</v>
      </c>
      <c r="AC165" s="17">
        <f>+AC26+AC40+AC62+AC77+AC88+AC94+AC105+AC124+AC137+AC151+AC156+AC164+AC45+AC50</f>
        <v>441</v>
      </c>
      <c r="AD165" s="17">
        <f>+AD26+AD40+AD62+AD77+AD88+AD94+AD105+AD124+AD137+AD151+AD156+AD164+AD45+AD50</f>
        <v>5062</v>
      </c>
      <c r="AE165" s="13"/>
    </row>
    <row r="166" spans="1:31" x14ac:dyDescent="0.25">
      <c r="D166" s="19"/>
      <c r="AD166" s="13"/>
    </row>
    <row r="168" spans="1:31" x14ac:dyDescent="0.25">
      <c r="C168" s="19"/>
      <c r="Q168" s="75"/>
    </row>
  </sheetData>
  <mergeCells count="23">
    <mergeCell ref="E1:AD1"/>
    <mergeCell ref="E2:Q9"/>
    <mergeCell ref="R2:AD9"/>
    <mergeCell ref="E10:Q10"/>
    <mergeCell ref="R10:AD10"/>
    <mergeCell ref="A77:B77"/>
    <mergeCell ref="A1:A10"/>
    <mergeCell ref="B1:B10"/>
    <mergeCell ref="C1:C11"/>
    <mergeCell ref="D1:D10"/>
    <mergeCell ref="A26:B26"/>
    <mergeCell ref="A40:B40"/>
    <mergeCell ref="A45:B45"/>
    <mergeCell ref="A50:B50"/>
    <mergeCell ref="A62:B62"/>
    <mergeCell ref="A156:B156"/>
    <mergeCell ref="A164:B164"/>
    <mergeCell ref="A88:B88"/>
    <mergeCell ref="A94:B94"/>
    <mergeCell ref="A105:B105"/>
    <mergeCell ref="A124:B124"/>
    <mergeCell ref="A137:B137"/>
    <mergeCell ref="A151:B151"/>
  </mergeCells>
  <conditionalFormatting sqref="C12:C164">
    <cfRule type="cellIs" dxfId="9" priority="1" operator="greaterThan">
      <formula>1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zoomScale="80" zoomScaleNormal="80" workbookViewId="0">
      <selection sqref="A1:O1"/>
    </sheetView>
  </sheetViews>
  <sheetFormatPr baseColWidth="10" defaultRowHeight="15" x14ac:dyDescent="0.25"/>
  <cols>
    <col min="1" max="1" width="3.5703125" bestFit="1" customWidth="1"/>
    <col min="3" max="3" width="3.5703125" bestFit="1" customWidth="1"/>
    <col min="4" max="4" width="13.140625" bestFit="1" customWidth="1"/>
    <col min="5" max="6" width="11.42578125" hidden="1" customWidth="1"/>
    <col min="7" max="7" width="14.28515625" customWidth="1"/>
    <col min="8" max="8" width="12.7109375" customWidth="1"/>
    <col min="9" max="9" width="15.28515625" customWidth="1"/>
    <col min="10" max="10" width="15.7109375" customWidth="1"/>
    <col min="11" max="11" width="18.85546875" customWidth="1"/>
    <col min="12" max="12" width="16.7109375" customWidth="1"/>
    <col min="13" max="13" width="17.140625" customWidth="1"/>
    <col min="14" max="14" width="16.140625" customWidth="1"/>
    <col min="15" max="15" width="19.7109375" customWidth="1"/>
    <col min="17" max="18" width="12.5703125" bestFit="1" customWidth="1"/>
    <col min="260" max="260" width="13" customWidth="1"/>
    <col min="261" max="262" width="0" hidden="1" customWidth="1"/>
    <col min="263" max="263" width="13.5703125" customWidth="1"/>
    <col min="265" max="265" width="13.42578125" customWidth="1"/>
    <col min="266" max="267" width="13.7109375" customWidth="1"/>
    <col min="268" max="268" width="13.42578125" customWidth="1"/>
    <col min="273" max="274" width="12.5703125" bestFit="1" customWidth="1"/>
    <col min="516" max="516" width="13" customWidth="1"/>
    <col min="517" max="518" width="0" hidden="1" customWidth="1"/>
    <col min="519" max="519" width="13.5703125" customWidth="1"/>
    <col min="521" max="521" width="13.42578125" customWidth="1"/>
    <col min="522" max="523" width="13.7109375" customWidth="1"/>
    <col min="524" max="524" width="13.42578125" customWidth="1"/>
    <col min="529" max="530" width="12.5703125" bestFit="1" customWidth="1"/>
    <col min="772" max="772" width="13" customWidth="1"/>
    <col min="773" max="774" width="0" hidden="1" customWidth="1"/>
    <col min="775" max="775" width="13.5703125" customWidth="1"/>
    <col min="777" max="777" width="13.42578125" customWidth="1"/>
    <col min="778" max="779" width="13.7109375" customWidth="1"/>
    <col min="780" max="780" width="13.42578125" customWidth="1"/>
    <col min="785" max="786" width="12.5703125" bestFit="1" customWidth="1"/>
    <col min="1028" max="1028" width="13" customWidth="1"/>
    <col min="1029" max="1030" width="0" hidden="1" customWidth="1"/>
    <col min="1031" max="1031" width="13.5703125" customWidth="1"/>
    <col min="1033" max="1033" width="13.42578125" customWidth="1"/>
    <col min="1034" max="1035" width="13.7109375" customWidth="1"/>
    <col min="1036" max="1036" width="13.42578125" customWidth="1"/>
    <col min="1041" max="1042" width="12.5703125" bestFit="1" customWidth="1"/>
    <col min="1284" max="1284" width="13" customWidth="1"/>
    <col min="1285" max="1286" width="0" hidden="1" customWidth="1"/>
    <col min="1287" max="1287" width="13.5703125" customWidth="1"/>
    <col min="1289" max="1289" width="13.42578125" customWidth="1"/>
    <col min="1290" max="1291" width="13.7109375" customWidth="1"/>
    <col min="1292" max="1292" width="13.42578125" customWidth="1"/>
    <col min="1297" max="1298" width="12.5703125" bestFit="1" customWidth="1"/>
    <col min="1540" max="1540" width="13" customWidth="1"/>
    <col min="1541" max="1542" width="0" hidden="1" customWidth="1"/>
    <col min="1543" max="1543" width="13.5703125" customWidth="1"/>
    <col min="1545" max="1545" width="13.42578125" customWidth="1"/>
    <col min="1546" max="1547" width="13.7109375" customWidth="1"/>
    <col min="1548" max="1548" width="13.42578125" customWidth="1"/>
    <col min="1553" max="1554" width="12.5703125" bestFit="1" customWidth="1"/>
    <col min="1796" max="1796" width="13" customWidth="1"/>
    <col min="1797" max="1798" width="0" hidden="1" customWidth="1"/>
    <col min="1799" max="1799" width="13.5703125" customWidth="1"/>
    <col min="1801" max="1801" width="13.42578125" customWidth="1"/>
    <col min="1802" max="1803" width="13.7109375" customWidth="1"/>
    <col min="1804" max="1804" width="13.42578125" customWidth="1"/>
    <col min="1809" max="1810" width="12.5703125" bestFit="1" customWidth="1"/>
    <col min="2052" max="2052" width="13" customWidth="1"/>
    <col min="2053" max="2054" width="0" hidden="1" customWidth="1"/>
    <col min="2055" max="2055" width="13.5703125" customWidth="1"/>
    <col min="2057" max="2057" width="13.42578125" customWidth="1"/>
    <col min="2058" max="2059" width="13.7109375" customWidth="1"/>
    <col min="2060" max="2060" width="13.42578125" customWidth="1"/>
    <col min="2065" max="2066" width="12.5703125" bestFit="1" customWidth="1"/>
    <col min="2308" max="2308" width="13" customWidth="1"/>
    <col min="2309" max="2310" width="0" hidden="1" customWidth="1"/>
    <col min="2311" max="2311" width="13.5703125" customWidth="1"/>
    <col min="2313" max="2313" width="13.42578125" customWidth="1"/>
    <col min="2314" max="2315" width="13.7109375" customWidth="1"/>
    <col min="2316" max="2316" width="13.42578125" customWidth="1"/>
    <col min="2321" max="2322" width="12.5703125" bestFit="1" customWidth="1"/>
    <col min="2564" max="2564" width="13" customWidth="1"/>
    <col min="2565" max="2566" width="0" hidden="1" customWidth="1"/>
    <col min="2567" max="2567" width="13.5703125" customWidth="1"/>
    <col min="2569" max="2569" width="13.42578125" customWidth="1"/>
    <col min="2570" max="2571" width="13.7109375" customWidth="1"/>
    <col min="2572" max="2572" width="13.42578125" customWidth="1"/>
    <col min="2577" max="2578" width="12.5703125" bestFit="1" customWidth="1"/>
    <col min="2820" max="2820" width="13" customWidth="1"/>
    <col min="2821" max="2822" width="0" hidden="1" customWidth="1"/>
    <col min="2823" max="2823" width="13.5703125" customWidth="1"/>
    <col min="2825" max="2825" width="13.42578125" customWidth="1"/>
    <col min="2826" max="2827" width="13.7109375" customWidth="1"/>
    <col min="2828" max="2828" width="13.42578125" customWidth="1"/>
    <col min="2833" max="2834" width="12.5703125" bestFit="1" customWidth="1"/>
    <col min="3076" max="3076" width="13" customWidth="1"/>
    <col min="3077" max="3078" width="0" hidden="1" customWidth="1"/>
    <col min="3079" max="3079" width="13.5703125" customWidth="1"/>
    <col min="3081" max="3081" width="13.42578125" customWidth="1"/>
    <col min="3082" max="3083" width="13.7109375" customWidth="1"/>
    <col min="3084" max="3084" width="13.42578125" customWidth="1"/>
    <col min="3089" max="3090" width="12.5703125" bestFit="1" customWidth="1"/>
    <col min="3332" max="3332" width="13" customWidth="1"/>
    <col min="3333" max="3334" width="0" hidden="1" customWidth="1"/>
    <col min="3335" max="3335" width="13.5703125" customWidth="1"/>
    <col min="3337" max="3337" width="13.42578125" customWidth="1"/>
    <col min="3338" max="3339" width="13.7109375" customWidth="1"/>
    <col min="3340" max="3340" width="13.42578125" customWidth="1"/>
    <col min="3345" max="3346" width="12.5703125" bestFit="1" customWidth="1"/>
    <col min="3588" max="3588" width="13" customWidth="1"/>
    <col min="3589" max="3590" width="0" hidden="1" customWidth="1"/>
    <col min="3591" max="3591" width="13.5703125" customWidth="1"/>
    <col min="3593" max="3593" width="13.42578125" customWidth="1"/>
    <col min="3594" max="3595" width="13.7109375" customWidth="1"/>
    <col min="3596" max="3596" width="13.42578125" customWidth="1"/>
    <col min="3601" max="3602" width="12.5703125" bestFit="1" customWidth="1"/>
    <col min="3844" max="3844" width="13" customWidth="1"/>
    <col min="3845" max="3846" width="0" hidden="1" customWidth="1"/>
    <col min="3847" max="3847" width="13.5703125" customWidth="1"/>
    <col min="3849" max="3849" width="13.42578125" customWidth="1"/>
    <col min="3850" max="3851" width="13.7109375" customWidth="1"/>
    <col min="3852" max="3852" width="13.42578125" customWidth="1"/>
    <col min="3857" max="3858" width="12.5703125" bestFit="1" customWidth="1"/>
    <col min="4100" max="4100" width="13" customWidth="1"/>
    <col min="4101" max="4102" width="0" hidden="1" customWidth="1"/>
    <col min="4103" max="4103" width="13.5703125" customWidth="1"/>
    <col min="4105" max="4105" width="13.42578125" customWidth="1"/>
    <col min="4106" max="4107" width="13.7109375" customWidth="1"/>
    <col min="4108" max="4108" width="13.42578125" customWidth="1"/>
    <col min="4113" max="4114" width="12.5703125" bestFit="1" customWidth="1"/>
    <col min="4356" max="4356" width="13" customWidth="1"/>
    <col min="4357" max="4358" width="0" hidden="1" customWidth="1"/>
    <col min="4359" max="4359" width="13.5703125" customWidth="1"/>
    <col min="4361" max="4361" width="13.42578125" customWidth="1"/>
    <col min="4362" max="4363" width="13.7109375" customWidth="1"/>
    <col min="4364" max="4364" width="13.42578125" customWidth="1"/>
    <col min="4369" max="4370" width="12.5703125" bestFit="1" customWidth="1"/>
    <col min="4612" max="4612" width="13" customWidth="1"/>
    <col min="4613" max="4614" width="0" hidden="1" customWidth="1"/>
    <col min="4615" max="4615" width="13.5703125" customWidth="1"/>
    <col min="4617" max="4617" width="13.42578125" customWidth="1"/>
    <col min="4618" max="4619" width="13.7109375" customWidth="1"/>
    <col min="4620" max="4620" width="13.42578125" customWidth="1"/>
    <col min="4625" max="4626" width="12.5703125" bestFit="1" customWidth="1"/>
    <col min="4868" max="4868" width="13" customWidth="1"/>
    <col min="4869" max="4870" width="0" hidden="1" customWidth="1"/>
    <col min="4871" max="4871" width="13.5703125" customWidth="1"/>
    <col min="4873" max="4873" width="13.42578125" customWidth="1"/>
    <col min="4874" max="4875" width="13.7109375" customWidth="1"/>
    <col min="4876" max="4876" width="13.42578125" customWidth="1"/>
    <col min="4881" max="4882" width="12.5703125" bestFit="1" customWidth="1"/>
    <col min="5124" max="5124" width="13" customWidth="1"/>
    <col min="5125" max="5126" width="0" hidden="1" customWidth="1"/>
    <col min="5127" max="5127" width="13.5703125" customWidth="1"/>
    <col min="5129" max="5129" width="13.42578125" customWidth="1"/>
    <col min="5130" max="5131" width="13.7109375" customWidth="1"/>
    <col min="5132" max="5132" width="13.42578125" customWidth="1"/>
    <col min="5137" max="5138" width="12.5703125" bestFit="1" customWidth="1"/>
    <col min="5380" max="5380" width="13" customWidth="1"/>
    <col min="5381" max="5382" width="0" hidden="1" customWidth="1"/>
    <col min="5383" max="5383" width="13.5703125" customWidth="1"/>
    <col min="5385" max="5385" width="13.42578125" customWidth="1"/>
    <col min="5386" max="5387" width="13.7109375" customWidth="1"/>
    <col min="5388" max="5388" width="13.42578125" customWidth="1"/>
    <col min="5393" max="5394" width="12.5703125" bestFit="1" customWidth="1"/>
    <col min="5636" max="5636" width="13" customWidth="1"/>
    <col min="5637" max="5638" width="0" hidden="1" customWidth="1"/>
    <col min="5639" max="5639" width="13.5703125" customWidth="1"/>
    <col min="5641" max="5641" width="13.42578125" customWidth="1"/>
    <col min="5642" max="5643" width="13.7109375" customWidth="1"/>
    <col min="5644" max="5644" width="13.42578125" customWidth="1"/>
    <col min="5649" max="5650" width="12.5703125" bestFit="1" customWidth="1"/>
    <col min="5892" max="5892" width="13" customWidth="1"/>
    <col min="5893" max="5894" width="0" hidden="1" customWidth="1"/>
    <col min="5895" max="5895" width="13.5703125" customWidth="1"/>
    <col min="5897" max="5897" width="13.42578125" customWidth="1"/>
    <col min="5898" max="5899" width="13.7109375" customWidth="1"/>
    <col min="5900" max="5900" width="13.42578125" customWidth="1"/>
    <col min="5905" max="5906" width="12.5703125" bestFit="1" customWidth="1"/>
    <col min="6148" max="6148" width="13" customWidth="1"/>
    <col min="6149" max="6150" width="0" hidden="1" customWidth="1"/>
    <col min="6151" max="6151" width="13.5703125" customWidth="1"/>
    <col min="6153" max="6153" width="13.42578125" customWidth="1"/>
    <col min="6154" max="6155" width="13.7109375" customWidth="1"/>
    <col min="6156" max="6156" width="13.42578125" customWidth="1"/>
    <col min="6161" max="6162" width="12.5703125" bestFit="1" customWidth="1"/>
    <col min="6404" max="6404" width="13" customWidth="1"/>
    <col min="6405" max="6406" width="0" hidden="1" customWidth="1"/>
    <col min="6407" max="6407" width="13.5703125" customWidth="1"/>
    <col min="6409" max="6409" width="13.42578125" customWidth="1"/>
    <col min="6410" max="6411" width="13.7109375" customWidth="1"/>
    <col min="6412" max="6412" width="13.42578125" customWidth="1"/>
    <col min="6417" max="6418" width="12.5703125" bestFit="1" customWidth="1"/>
    <col min="6660" max="6660" width="13" customWidth="1"/>
    <col min="6661" max="6662" width="0" hidden="1" customWidth="1"/>
    <col min="6663" max="6663" width="13.5703125" customWidth="1"/>
    <col min="6665" max="6665" width="13.42578125" customWidth="1"/>
    <col min="6666" max="6667" width="13.7109375" customWidth="1"/>
    <col min="6668" max="6668" width="13.42578125" customWidth="1"/>
    <col min="6673" max="6674" width="12.5703125" bestFit="1" customWidth="1"/>
    <col min="6916" max="6916" width="13" customWidth="1"/>
    <col min="6917" max="6918" width="0" hidden="1" customWidth="1"/>
    <col min="6919" max="6919" width="13.5703125" customWidth="1"/>
    <col min="6921" max="6921" width="13.42578125" customWidth="1"/>
    <col min="6922" max="6923" width="13.7109375" customWidth="1"/>
    <col min="6924" max="6924" width="13.42578125" customWidth="1"/>
    <col min="6929" max="6930" width="12.5703125" bestFit="1" customWidth="1"/>
    <col min="7172" max="7172" width="13" customWidth="1"/>
    <col min="7173" max="7174" width="0" hidden="1" customWidth="1"/>
    <col min="7175" max="7175" width="13.5703125" customWidth="1"/>
    <col min="7177" max="7177" width="13.42578125" customWidth="1"/>
    <col min="7178" max="7179" width="13.7109375" customWidth="1"/>
    <col min="7180" max="7180" width="13.42578125" customWidth="1"/>
    <col min="7185" max="7186" width="12.5703125" bestFit="1" customWidth="1"/>
    <col min="7428" max="7428" width="13" customWidth="1"/>
    <col min="7429" max="7430" width="0" hidden="1" customWidth="1"/>
    <col min="7431" max="7431" width="13.5703125" customWidth="1"/>
    <col min="7433" max="7433" width="13.42578125" customWidth="1"/>
    <col min="7434" max="7435" width="13.7109375" customWidth="1"/>
    <col min="7436" max="7436" width="13.42578125" customWidth="1"/>
    <col min="7441" max="7442" width="12.5703125" bestFit="1" customWidth="1"/>
    <col min="7684" max="7684" width="13" customWidth="1"/>
    <col min="7685" max="7686" width="0" hidden="1" customWidth="1"/>
    <col min="7687" max="7687" width="13.5703125" customWidth="1"/>
    <col min="7689" max="7689" width="13.42578125" customWidth="1"/>
    <col min="7690" max="7691" width="13.7109375" customWidth="1"/>
    <col min="7692" max="7692" width="13.42578125" customWidth="1"/>
    <col min="7697" max="7698" width="12.5703125" bestFit="1" customWidth="1"/>
    <col min="7940" max="7940" width="13" customWidth="1"/>
    <col min="7941" max="7942" width="0" hidden="1" customWidth="1"/>
    <col min="7943" max="7943" width="13.5703125" customWidth="1"/>
    <col min="7945" max="7945" width="13.42578125" customWidth="1"/>
    <col min="7946" max="7947" width="13.7109375" customWidth="1"/>
    <col min="7948" max="7948" width="13.42578125" customWidth="1"/>
    <col min="7953" max="7954" width="12.5703125" bestFit="1" customWidth="1"/>
    <col min="8196" max="8196" width="13" customWidth="1"/>
    <col min="8197" max="8198" width="0" hidden="1" customWidth="1"/>
    <col min="8199" max="8199" width="13.5703125" customWidth="1"/>
    <col min="8201" max="8201" width="13.42578125" customWidth="1"/>
    <col min="8202" max="8203" width="13.7109375" customWidth="1"/>
    <col min="8204" max="8204" width="13.42578125" customWidth="1"/>
    <col min="8209" max="8210" width="12.5703125" bestFit="1" customWidth="1"/>
    <col min="8452" max="8452" width="13" customWidth="1"/>
    <col min="8453" max="8454" width="0" hidden="1" customWidth="1"/>
    <col min="8455" max="8455" width="13.5703125" customWidth="1"/>
    <col min="8457" max="8457" width="13.42578125" customWidth="1"/>
    <col min="8458" max="8459" width="13.7109375" customWidth="1"/>
    <col min="8460" max="8460" width="13.42578125" customWidth="1"/>
    <col min="8465" max="8466" width="12.5703125" bestFit="1" customWidth="1"/>
    <col min="8708" max="8708" width="13" customWidth="1"/>
    <col min="8709" max="8710" width="0" hidden="1" customWidth="1"/>
    <col min="8711" max="8711" width="13.5703125" customWidth="1"/>
    <col min="8713" max="8713" width="13.42578125" customWidth="1"/>
    <col min="8714" max="8715" width="13.7109375" customWidth="1"/>
    <col min="8716" max="8716" width="13.42578125" customWidth="1"/>
    <col min="8721" max="8722" width="12.5703125" bestFit="1" customWidth="1"/>
    <col min="8964" max="8964" width="13" customWidth="1"/>
    <col min="8965" max="8966" width="0" hidden="1" customWidth="1"/>
    <col min="8967" max="8967" width="13.5703125" customWidth="1"/>
    <col min="8969" max="8969" width="13.42578125" customWidth="1"/>
    <col min="8970" max="8971" width="13.7109375" customWidth="1"/>
    <col min="8972" max="8972" width="13.42578125" customWidth="1"/>
    <col min="8977" max="8978" width="12.5703125" bestFit="1" customWidth="1"/>
    <col min="9220" max="9220" width="13" customWidth="1"/>
    <col min="9221" max="9222" width="0" hidden="1" customWidth="1"/>
    <col min="9223" max="9223" width="13.5703125" customWidth="1"/>
    <col min="9225" max="9225" width="13.42578125" customWidth="1"/>
    <col min="9226" max="9227" width="13.7109375" customWidth="1"/>
    <col min="9228" max="9228" width="13.42578125" customWidth="1"/>
    <col min="9233" max="9234" width="12.5703125" bestFit="1" customWidth="1"/>
    <col min="9476" max="9476" width="13" customWidth="1"/>
    <col min="9477" max="9478" width="0" hidden="1" customWidth="1"/>
    <col min="9479" max="9479" width="13.5703125" customWidth="1"/>
    <col min="9481" max="9481" width="13.42578125" customWidth="1"/>
    <col min="9482" max="9483" width="13.7109375" customWidth="1"/>
    <col min="9484" max="9484" width="13.42578125" customWidth="1"/>
    <col min="9489" max="9490" width="12.5703125" bestFit="1" customWidth="1"/>
    <col min="9732" max="9732" width="13" customWidth="1"/>
    <col min="9733" max="9734" width="0" hidden="1" customWidth="1"/>
    <col min="9735" max="9735" width="13.5703125" customWidth="1"/>
    <col min="9737" max="9737" width="13.42578125" customWidth="1"/>
    <col min="9738" max="9739" width="13.7109375" customWidth="1"/>
    <col min="9740" max="9740" width="13.42578125" customWidth="1"/>
    <col min="9745" max="9746" width="12.5703125" bestFit="1" customWidth="1"/>
    <col min="9988" max="9988" width="13" customWidth="1"/>
    <col min="9989" max="9990" width="0" hidden="1" customWidth="1"/>
    <col min="9991" max="9991" width="13.5703125" customWidth="1"/>
    <col min="9993" max="9993" width="13.42578125" customWidth="1"/>
    <col min="9994" max="9995" width="13.7109375" customWidth="1"/>
    <col min="9996" max="9996" width="13.42578125" customWidth="1"/>
    <col min="10001" max="10002" width="12.5703125" bestFit="1" customWidth="1"/>
    <col min="10244" max="10244" width="13" customWidth="1"/>
    <col min="10245" max="10246" width="0" hidden="1" customWidth="1"/>
    <col min="10247" max="10247" width="13.5703125" customWidth="1"/>
    <col min="10249" max="10249" width="13.42578125" customWidth="1"/>
    <col min="10250" max="10251" width="13.7109375" customWidth="1"/>
    <col min="10252" max="10252" width="13.42578125" customWidth="1"/>
    <col min="10257" max="10258" width="12.5703125" bestFit="1" customWidth="1"/>
    <col min="10500" max="10500" width="13" customWidth="1"/>
    <col min="10501" max="10502" width="0" hidden="1" customWidth="1"/>
    <col min="10503" max="10503" width="13.5703125" customWidth="1"/>
    <col min="10505" max="10505" width="13.42578125" customWidth="1"/>
    <col min="10506" max="10507" width="13.7109375" customWidth="1"/>
    <col min="10508" max="10508" width="13.42578125" customWidth="1"/>
    <col min="10513" max="10514" width="12.5703125" bestFit="1" customWidth="1"/>
    <col min="10756" max="10756" width="13" customWidth="1"/>
    <col min="10757" max="10758" width="0" hidden="1" customWidth="1"/>
    <col min="10759" max="10759" width="13.5703125" customWidth="1"/>
    <col min="10761" max="10761" width="13.42578125" customWidth="1"/>
    <col min="10762" max="10763" width="13.7109375" customWidth="1"/>
    <col min="10764" max="10764" width="13.42578125" customWidth="1"/>
    <col min="10769" max="10770" width="12.5703125" bestFit="1" customWidth="1"/>
    <col min="11012" max="11012" width="13" customWidth="1"/>
    <col min="11013" max="11014" width="0" hidden="1" customWidth="1"/>
    <col min="11015" max="11015" width="13.5703125" customWidth="1"/>
    <col min="11017" max="11017" width="13.42578125" customWidth="1"/>
    <col min="11018" max="11019" width="13.7109375" customWidth="1"/>
    <col min="11020" max="11020" width="13.42578125" customWidth="1"/>
    <col min="11025" max="11026" width="12.5703125" bestFit="1" customWidth="1"/>
    <col min="11268" max="11268" width="13" customWidth="1"/>
    <col min="11269" max="11270" width="0" hidden="1" customWidth="1"/>
    <col min="11271" max="11271" width="13.5703125" customWidth="1"/>
    <col min="11273" max="11273" width="13.42578125" customWidth="1"/>
    <col min="11274" max="11275" width="13.7109375" customWidth="1"/>
    <col min="11276" max="11276" width="13.42578125" customWidth="1"/>
    <col min="11281" max="11282" width="12.5703125" bestFit="1" customWidth="1"/>
    <col min="11524" max="11524" width="13" customWidth="1"/>
    <col min="11525" max="11526" width="0" hidden="1" customWidth="1"/>
    <col min="11527" max="11527" width="13.5703125" customWidth="1"/>
    <col min="11529" max="11529" width="13.42578125" customWidth="1"/>
    <col min="11530" max="11531" width="13.7109375" customWidth="1"/>
    <col min="11532" max="11532" width="13.42578125" customWidth="1"/>
    <col min="11537" max="11538" width="12.5703125" bestFit="1" customWidth="1"/>
    <col min="11780" max="11780" width="13" customWidth="1"/>
    <col min="11781" max="11782" width="0" hidden="1" customWidth="1"/>
    <col min="11783" max="11783" width="13.5703125" customWidth="1"/>
    <col min="11785" max="11785" width="13.42578125" customWidth="1"/>
    <col min="11786" max="11787" width="13.7109375" customWidth="1"/>
    <col min="11788" max="11788" width="13.42578125" customWidth="1"/>
    <col min="11793" max="11794" width="12.5703125" bestFit="1" customWidth="1"/>
    <col min="12036" max="12036" width="13" customWidth="1"/>
    <col min="12037" max="12038" width="0" hidden="1" customWidth="1"/>
    <col min="12039" max="12039" width="13.5703125" customWidth="1"/>
    <col min="12041" max="12041" width="13.42578125" customWidth="1"/>
    <col min="12042" max="12043" width="13.7109375" customWidth="1"/>
    <col min="12044" max="12044" width="13.42578125" customWidth="1"/>
    <col min="12049" max="12050" width="12.5703125" bestFit="1" customWidth="1"/>
    <col min="12292" max="12292" width="13" customWidth="1"/>
    <col min="12293" max="12294" width="0" hidden="1" customWidth="1"/>
    <col min="12295" max="12295" width="13.5703125" customWidth="1"/>
    <col min="12297" max="12297" width="13.42578125" customWidth="1"/>
    <col min="12298" max="12299" width="13.7109375" customWidth="1"/>
    <col min="12300" max="12300" width="13.42578125" customWidth="1"/>
    <col min="12305" max="12306" width="12.5703125" bestFit="1" customWidth="1"/>
    <col min="12548" max="12548" width="13" customWidth="1"/>
    <col min="12549" max="12550" width="0" hidden="1" customWidth="1"/>
    <col min="12551" max="12551" width="13.5703125" customWidth="1"/>
    <col min="12553" max="12553" width="13.42578125" customWidth="1"/>
    <col min="12554" max="12555" width="13.7109375" customWidth="1"/>
    <col min="12556" max="12556" width="13.42578125" customWidth="1"/>
    <col min="12561" max="12562" width="12.5703125" bestFit="1" customWidth="1"/>
    <col min="12804" max="12804" width="13" customWidth="1"/>
    <col min="12805" max="12806" width="0" hidden="1" customWidth="1"/>
    <col min="12807" max="12807" width="13.5703125" customWidth="1"/>
    <col min="12809" max="12809" width="13.42578125" customWidth="1"/>
    <col min="12810" max="12811" width="13.7109375" customWidth="1"/>
    <col min="12812" max="12812" width="13.42578125" customWidth="1"/>
    <col min="12817" max="12818" width="12.5703125" bestFit="1" customWidth="1"/>
    <col min="13060" max="13060" width="13" customWidth="1"/>
    <col min="13061" max="13062" width="0" hidden="1" customWidth="1"/>
    <col min="13063" max="13063" width="13.5703125" customWidth="1"/>
    <col min="13065" max="13065" width="13.42578125" customWidth="1"/>
    <col min="13066" max="13067" width="13.7109375" customWidth="1"/>
    <col min="13068" max="13068" width="13.42578125" customWidth="1"/>
    <col min="13073" max="13074" width="12.5703125" bestFit="1" customWidth="1"/>
    <col min="13316" max="13316" width="13" customWidth="1"/>
    <col min="13317" max="13318" width="0" hidden="1" customWidth="1"/>
    <col min="13319" max="13319" width="13.5703125" customWidth="1"/>
    <col min="13321" max="13321" width="13.42578125" customWidth="1"/>
    <col min="13322" max="13323" width="13.7109375" customWidth="1"/>
    <col min="13324" max="13324" width="13.42578125" customWidth="1"/>
    <col min="13329" max="13330" width="12.5703125" bestFit="1" customWidth="1"/>
    <col min="13572" max="13572" width="13" customWidth="1"/>
    <col min="13573" max="13574" width="0" hidden="1" customWidth="1"/>
    <col min="13575" max="13575" width="13.5703125" customWidth="1"/>
    <col min="13577" max="13577" width="13.42578125" customWidth="1"/>
    <col min="13578" max="13579" width="13.7109375" customWidth="1"/>
    <col min="13580" max="13580" width="13.42578125" customWidth="1"/>
    <col min="13585" max="13586" width="12.5703125" bestFit="1" customWidth="1"/>
    <col min="13828" max="13828" width="13" customWidth="1"/>
    <col min="13829" max="13830" width="0" hidden="1" customWidth="1"/>
    <col min="13831" max="13831" width="13.5703125" customWidth="1"/>
    <col min="13833" max="13833" width="13.42578125" customWidth="1"/>
    <col min="13834" max="13835" width="13.7109375" customWidth="1"/>
    <col min="13836" max="13836" width="13.42578125" customWidth="1"/>
    <col min="13841" max="13842" width="12.5703125" bestFit="1" customWidth="1"/>
    <col min="14084" max="14084" width="13" customWidth="1"/>
    <col min="14085" max="14086" width="0" hidden="1" customWidth="1"/>
    <col min="14087" max="14087" width="13.5703125" customWidth="1"/>
    <col min="14089" max="14089" width="13.42578125" customWidth="1"/>
    <col min="14090" max="14091" width="13.7109375" customWidth="1"/>
    <col min="14092" max="14092" width="13.42578125" customWidth="1"/>
    <col min="14097" max="14098" width="12.5703125" bestFit="1" customWidth="1"/>
    <col min="14340" max="14340" width="13" customWidth="1"/>
    <col min="14341" max="14342" width="0" hidden="1" customWidth="1"/>
    <col min="14343" max="14343" width="13.5703125" customWidth="1"/>
    <col min="14345" max="14345" width="13.42578125" customWidth="1"/>
    <col min="14346" max="14347" width="13.7109375" customWidth="1"/>
    <col min="14348" max="14348" width="13.42578125" customWidth="1"/>
    <col min="14353" max="14354" width="12.5703125" bestFit="1" customWidth="1"/>
    <col min="14596" max="14596" width="13" customWidth="1"/>
    <col min="14597" max="14598" width="0" hidden="1" customWidth="1"/>
    <col min="14599" max="14599" width="13.5703125" customWidth="1"/>
    <col min="14601" max="14601" width="13.42578125" customWidth="1"/>
    <col min="14602" max="14603" width="13.7109375" customWidth="1"/>
    <col min="14604" max="14604" width="13.42578125" customWidth="1"/>
    <col min="14609" max="14610" width="12.5703125" bestFit="1" customWidth="1"/>
    <col min="14852" max="14852" width="13" customWidth="1"/>
    <col min="14853" max="14854" width="0" hidden="1" customWidth="1"/>
    <col min="14855" max="14855" width="13.5703125" customWidth="1"/>
    <col min="14857" max="14857" width="13.42578125" customWidth="1"/>
    <col min="14858" max="14859" width="13.7109375" customWidth="1"/>
    <col min="14860" max="14860" width="13.42578125" customWidth="1"/>
    <col min="14865" max="14866" width="12.5703125" bestFit="1" customWidth="1"/>
    <col min="15108" max="15108" width="13" customWidth="1"/>
    <col min="15109" max="15110" width="0" hidden="1" customWidth="1"/>
    <col min="15111" max="15111" width="13.5703125" customWidth="1"/>
    <col min="15113" max="15113" width="13.42578125" customWidth="1"/>
    <col min="15114" max="15115" width="13.7109375" customWidth="1"/>
    <col min="15116" max="15116" width="13.42578125" customWidth="1"/>
    <col min="15121" max="15122" width="12.5703125" bestFit="1" customWidth="1"/>
    <col min="15364" max="15364" width="13" customWidth="1"/>
    <col min="15365" max="15366" width="0" hidden="1" customWidth="1"/>
    <col min="15367" max="15367" width="13.5703125" customWidth="1"/>
    <col min="15369" max="15369" width="13.42578125" customWidth="1"/>
    <col min="15370" max="15371" width="13.7109375" customWidth="1"/>
    <col min="15372" max="15372" width="13.42578125" customWidth="1"/>
    <col min="15377" max="15378" width="12.5703125" bestFit="1" customWidth="1"/>
    <col min="15620" max="15620" width="13" customWidth="1"/>
    <col min="15621" max="15622" width="0" hidden="1" customWidth="1"/>
    <col min="15623" max="15623" width="13.5703125" customWidth="1"/>
    <col min="15625" max="15625" width="13.42578125" customWidth="1"/>
    <col min="15626" max="15627" width="13.7109375" customWidth="1"/>
    <col min="15628" max="15628" width="13.42578125" customWidth="1"/>
    <col min="15633" max="15634" width="12.5703125" bestFit="1" customWidth="1"/>
    <col min="15876" max="15876" width="13" customWidth="1"/>
    <col min="15877" max="15878" width="0" hidden="1" customWidth="1"/>
    <col min="15879" max="15879" width="13.5703125" customWidth="1"/>
    <col min="15881" max="15881" width="13.42578125" customWidth="1"/>
    <col min="15882" max="15883" width="13.7109375" customWidth="1"/>
    <col min="15884" max="15884" width="13.42578125" customWidth="1"/>
    <col min="15889" max="15890" width="12.5703125" bestFit="1" customWidth="1"/>
    <col min="16132" max="16132" width="13" customWidth="1"/>
    <col min="16133" max="16134" width="0" hidden="1" customWidth="1"/>
    <col min="16135" max="16135" width="13.5703125" customWidth="1"/>
    <col min="16137" max="16137" width="13.42578125" customWidth="1"/>
    <col min="16138" max="16139" width="13.7109375" customWidth="1"/>
    <col min="16140" max="16140" width="13.42578125" customWidth="1"/>
    <col min="16145" max="16146" width="12.5703125" bestFit="1" customWidth="1"/>
  </cols>
  <sheetData>
    <row r="1" spans="1:17" s="24" customFormat="1" ht="18" x14ac:dyDescent="0.35">
      <c r="A1" s="284" t="s">
        <v>188</v>
      </c>
      <c r="B1" s="284"/>
      <c r="C1" s="284"/>
      <c r="D1" s="284"/>
      <c r="E1" s="284"/>
      <c r="F1" s="284"/>
      <c r="G1" s="285"/>
      <c r="H1" s="285"/>
      <c r="I1" s="285"/>
      <c r="J1" s="285"/>
      <c r="K1" s="285"/>
      <c r="L1" s="285"/>
      <c r="M1" s="285"/>
      <c r="N1" s="285"/>
      <c r="O1" s="285"/>
      <c r="P1" s="23"/>
      <c r="Q1" s="23"/>
    </row>
    <row r="2" spans="1:17" s="27" customFormat="1" ht="16.5" x14ac:dyDescent="0.3">
      <c r="A2" s="25"/>
      <c r="B2" s="25"/>
      <c r="C2" s="25"/>
      <c r="D2" s="25"/>
      <c r="E2" s="286" t="s">
        <v>189</v>
      </c>
      <c r="F2" s="288" t="s">
        <v>190</v>
      </c>
      <c r="G2" s="290" t="s">
        <v>191</v>
      </c>
      <c r="H2" s="291"/>
      <c r="I2" s="291"/>
      <c r="J2" s="291"/>
      <c r="K2" s="291"/>
      <c r="L2" s="291"/>
      <c r="M2" s="291"/>
      <c r="N2" s="291"/>
      <c r="O2" s="291"/>
      <c r="P2" s="26"/>
      <c r="Q2" s="26"/>
    </row>
    <row r="3" spans="1:17" s="24" customFormat="1" ht="16.5" x14ac:dyDescent="0.3">
      <c r="A3" s="28"/>
      <c r="B3" s="29"/>
      <c r="C3" s="28"/>
      <c r="D3" s="28"/>
      <c r="E3" s="287"/>
      <c r="F3" s="289"/>
      <c r="G3" s="30" t="str">
        <f>+'[2]Metas Anuales'!I4</f>
        <v>META Nº1</v>
      </c>
      <c r="H3" s="31" t="str">
        <f>+'[2]Metas Anuales'!J4</f>
        <v>META Nº2</v>
      </c>
      <c r="I3" s="31" t="s">
        <v>192</v>
      </c>
      <c r="J3" s="31" t="s">
        <v>193</v>
      </c>
      <c r="K3" s="31" t="s">
        <v>194</v>
      </c>
      <c r="L3" s="31" t="s">
        <v>195</v>
      </c>
      <c r="M3" s="31" t="s">
        <v>196</v>
      </c>
      <c r="N3" s="31" t="s">
        <v>197</v>
      </c>
      <c r="O3" s="31" t="s">
        <v>198</v>
      </c>
      <c r="P3" s="23"/>
      <c r="Q3" s="23"/>
    </row>
    <row r="4" spans="1:17" s="35" customFormat="1" ht="141.75" customHeight="1" x14ac:dyDescent="0.3">
      <c r="A4" s="28" t="s">
        <v>199</v>
      </c>
      <c r="B4" s="29" t="s">
        <v>200</v>
      </c>
      <c r="C4" s="28" t="s">
        <v>199</v>
      </c>
      <c r="D4" s="28" t="s">
        <v>0</v>
      </c>
      <c r="E4" s="287"/>
      <c r="F4" s="289"/>
      <c r="G4" s="32" t="s">
        <v>201</v>
      </c>
      <c r="H4" s="32" t="s">
        <v>202</v>
      </c>
      <c r="I4" s="32" t="s">
        <v>203</v>
      </c>
      <c r="J4" s="32" t="s">
        <v>204</v>
      </c>
      <c r="K4" s="32" t="s">
        <v>205</v>
      </c>
      <c r="L4" s="32" t="s">
        <v>206</v>
      </c>
      <c r="M4" s="33" t="s">
        <v>207</v>
      </c>
      <c r="N4" s="32" t="s">
        <v>208</v>
      </c>
      <c r="O4" s="32" t="s">
        <v>209</v>
      </c>
      <c r="P4" s="34"/>
      <c r="Q4" s="34"/>
    </row>
    <row r="5" spans="1:17" s="24" customFormat="1" ht="16.5" x14ac:dyDescent="0.3">
      <c r="A5" s="36">
        <v>17</v>
      </c>
      <c r="B5" s="37" t="s">
        <v>210</v>
      </c>
      <c r="C5" s="38">
        <v>5</v>
      </c>
      <c r="D5" s="39" t="s">
        <v>211</v>
      </c>
      <c r="E5" s="40"/>
      <c r="F5" s="41"/>
      <c r="G5" s="42">
        <v>0.9</v>
      </c>
      <c r="H5" s="43">
        <v>0.5595</v>
      </c>
      <c r="I5" s="44">
        <v>0.75009999999999999</v>
      </c>
      <c r="J5" s="44">
        <v>0.85</v>
      </c>
      <c r="K5" s="44">
        <v>0.79</v>
      </c>
      <c r="L5" s="43">
        <v>0.25</v>
      </c>
      <c r="M5" s="43">
        <v>0.7</v>
      </c>
      <c r="N5" s="43">
        <v>0.48</v>
      </c>
      <c r="O5" s="44">
        <v>0.72</v>
      </c>
      <c r="P5" s="45"/>
      <c r="Q5" s="23"/>
    </row>
    <row r="6" spans="1:17" s="24" customFormat="1" ht="16.5" x14ac:dyDescent="0.3">
      <c r="A6" s="36">
        <v>18</v>
      </c>
      <c r="B6" s="37" t="s">
        <v>210</v>
      </c>
      <c r="C6" s="38">
        <v>5</v>
      </c>
      <c r="D6" s="39" t="s">
        <v>210</v>
      </c>
      <c r="E6" s="40"/>
      <c r="F6" s="41"/>
      <c r="G6" s="42">
        <v>0.9</v>
      </c>
      <c r="H6" s="43">
        <v>0.53749999999999998</v>
      </c>
      <c r="I6" s="44">
        <v>0.74990000000000001</v>
      </c>
      <c r="J6" s="44">
        <v>0.8</v>
      </c>
      <c r="K6" s="44">
        <v>0.79</v>
      </c>
      <c r="L6" s="43">
        <v>0.316</v>
      </c>
      <c r="M6" s="43">
        <v>0.7</v>
      </c>
      <c r="N6" s="43">
        <v>0.48</v>
      </c>
      <c r="O6" s="44">
        <v>0.6</v>
      </c>
      <c r="P6" s="45"/>
      <c r="Q6" s="23"/>
    </row>
    <row r="7" spans="1:17" s="24" customFormat="1" ht="16.5" x14ac:dyDescent="0.3">
      <c r="A7" s="36">
        <v>17</v>
      </c>
      <c r="B7" s="37" t="s">
        <v>210</v>
      </c>
      <c r="C7" s="38">
        <v>5</v>
      </c>
      <c r="D7" s="39" t="s">
        <v>212</v>
      </c>
      <c r="E7" s="40"/>
      <c r="F7" s="41"/>
      <c r="G7" s="42">
        <v>0.9</v>
      </c>
      <c r="H7" s="43">
        <v>1.0482</v>
      </c>
      <c r="I7" s="44">
        <v>0.79590000000000005</v>
      </c>
      <c r="J7" s="44">
        <v>0.9</v>
      </c>
      <c r="K7" s="44">
        <v>0.875</v>
      </c>
      <c r="L7" s="43">
        <v>0.25130000000000002</v>
      </c>
      <c r="M7" s="43">
        <v>0.7</v>
      </c>
      <c r="N7" s="43">
        <v>0.47970000000000002</v>
      </c>
      <c r="O7" s="44">
        <v>0.6</v>
      </c>
      <c r="P7" s="45"/>
      <c r="Q7" s="23"/>
    </row>
    <row r="8" spans="1:17" s="24" customFormat="1" ht="16.5" x14ac:dyDescent="0.3">
      <c r="A8" s="36">
        <v>18</v>
      </c>
      <c r="B8" s="37" t="s">
        <v>210</v>
      </c>
      <c r="C8" s="38">
        <v>5</v>
      </c>
      <c r="D8" s="39" t="s">
        <v>213</v>
      </c>
      <c r="E8" s="40"/>
      <c r="F8" s="41"/>
      <c r="G8" s="42">
        <v>0.9</v>
      </c>
      <c r="H8" s="43">
        <v>0.95809999999999995</v>
      </c>
      <c r="I8" s="44">
        <v>0.78569999999999995</v>
      </c>
      <c r="J8" s="44">
        <v>0.76</v>
      </c>
      <c r="K8" s="44">
        <v>0.86360000000000003</v>
      </c>
      <c r="L8" s="43">
        <v>0.28070000000000001</v>
      </c>
      <c r="M8" s="43">
        <v>0.86</v>
      </c>
      <c r="N8" s="43">
        <v>0.4798</v>
      </c>
      <c r="O8" s="44">
        <v>0.61</v>
      </c>
      <c r="P8" s="45"/>
      <c r="Q8" s="23"/>
    </row>
    <row r="9" spans="1:17" s="24" customFormat="1" ht="16.5" x14ac:dyDescent="0.3">
      <c r="A9" s="36">
        <v>19</v>
      </c>
      <c r="B9" s="37" t="s">
        <v>210</v>
      </c>
      <c r="C9" s="38">
        <v>5</v>
      </c>
      <c r="D9" s="39" t="s">
        <v>214</v>
      </c>
      <c r="E9" s="40"/>
      <c r="F9" s="41"/>
      <c r="G9" s="42">
        <v>0.9</v>
      </c>
      <c r="H9" s="43">
        <v>0.57279999999999998</v>
      </c>
      <c r="I9" s="44">
        <v>0.78759999999999997</v>
      </c>
      <c r="J9" s="44">
        <v>0.75</v>
      </c>
      <c r="K9" s="44">
        <v>0.82799999999999996</v>
      </c>
      <c r="L9" s="43">
        <v>0.28989999999999999</v>
      </c>
      <c r="M9" s="43">
        <v>0.74</v>
      </c>
      <c r="N9" s="43">
        <v>0.48</v>
      </c>
      <c r="O9" s="44">
        <v>0.78</v>
      </c>
      <c r="P9" s="45"/>
      <c r="Q9" s="23"/>
    </row>
    <row r="10" spans="1:17" s="24" customFormat="1" ht="16.5" x14ac:dyDescent="0.3">
      <c r="A10" s="36">
        <v>20</v>
      </c>
      <c r="B10" s="37" t="s">
        <v>210</v>
      </c>
      <c r="C10" s="38">
        <v>5</v>
      </c>
      <c r="D10" s="39" t="s">
        <v>215</v>
      </c>
      <c r="E10" s="40"/>
      <c r="F10" s="41"/>
      <c r="G10" s="42">
        <v>0.9</v>
      </c>
      <c r="H10" s="43">
        <v>0.73509999999999998</v>
      </c>
      <c r="I10" s="44">
        <v>0.78879999999999995</v>
      </c>
      <c r="J10" s="44">
        <v>0.84</v>
      </c>
      <c r="K10" s="44">
        <v>0.84099999999999997</v>
      </c>
      <c r="L10" s="43">
        <v>0.25019999999999998</v>
      </c>
      <c r="M10" s="43">
        <v>0.82</v>
      </c>
      <c r="N10" s="43">
        <v>0.59</v>
      </c>
      <c r="O10" s="44">
        <v>0.7</v>
      </c>
      <c r="P10" s="45"/>
      <c r="Q10" s="23"/>
    </row>
    <row r="11" spans="1:17" s="24" customFormat="1" ht="16.5" x14ac:dyDescent="0.3">
      <c r="A11" s="36">
        <v>21</v>
      </c>
      <c r="B11" s="37" t="s">
        <v>210</v>
      </c>
      <c r="C11" s="38">
        <v>5</v>
      </c>
      <c r="D11" s="39" t="s">
        <v>216</v>
      </c>
      <c r="E11" s="40"/>
      <c r="F11" s="41"/>
      <c r="G11" s="42">
        <v>0.9</v>
      </c>
      <c r="H11" s="43">
        <v>0.53280000000000005</v>
      </c>
      <c r="I11" s="44">
        <v>0.81730000000000003</v>
      </c>
      <c r="J11" s="44">
        <v>0.76</v>
      </c>
      <c r="K11" s="44">
        <v>0.87390000000000001</v>
      </c>
      <c r="L11" s="43">
        <v>0.38579999999999998</v>
      </c>
      <c r="M11" s="43">
        <v>0.93</v>
      </c>
      <c r="N11" s="43">
        <v>0.61970000000000003</v>
      </c>
      <c r="O11" s="44">
        <v>0.6</v>
      </c>
      <c r="P11" s="45"/>
      <c r="Q11" s="23"/>
    </row>
    <row r="12" spans="1:17" s="24" customFormat="1" ht="16.5" x14ac:dyDescent="0.3">
      <c r="A12" s="36">
        <v>22</v>
      </c>
      <c r="B12" s="37" t="s">
        <v>210</v>
      </c>
      <c r="C12" s="38">
        <v>5</v>
      </c>
      <c r="D12" s="39" t="s">
        <v>217</v>
      </c>
      <c r="E12" s="40"/>
      <c r="F12" s="41"/>
      <c r="G12" s="42">
        <v>0.9</v>
      </c>
      <c r="H12" s="43">
        <v>0.62019999999999997</v>
      </c>
      <c r="I12" s="44">
        <v>0.78380000000000005</v>
      </c>
      <c r="J12" s="44">
        <v>0.75</v>
      </c>
      <c r="K12" s="44">
        <v>0.81579999999999997</v>
      </c>
      <c r="L12" s="43">
        <v>0.25040000000000001</v>
      </c>
      <c r="M12" s="43">
        <v>0.8</v>
      </c>
      <c r="N12" s="43">
        <v>0.48980000000000001</v>
      </c>
      <c r="O12" s="44">
        <v>0.85</v>
      </c>
      <c r="P12" s="45"/>
      <c r="Q12" s="23"/>
    </row>
    <row r="13" spans="1:17" s="24" customFormat="1" ht="16.5" x14ac:dyDescent="0.3">
      <c r="A13" s="36">
        <v>23</v>
      </c>
      <c r="B13" s="37" t="s">
        <v>210</v>
      </c>
      <c r="C13" s="38">
        <v>5</v>
      </c>
      <c r="D13" s="39" t="s">
        <v>218</v>
      </c>
      <c r="E13" s="40"/>
      <c r="F13" s="41"/>
      <c r="G13" s="42">
        <v>0.9</v>
      </c>
      <c r="H13" s="43">
        <v>0.75029999999999997</v>
      </c>
      <c r="I13" s="44">
        <v>0.90700000000000003</v>
      </c>
      <c r="J13" s="44">
        <v>0.84</v>
      </c>
      <c r="K13" s="44">
        <v>0.80210000000000004</v>
      </c>
      <c r="L13" s="43">
        <v>0.28670000000000001</v>
      </c>
      <c r="M13" s="43">
        <v>0.86</v>
      </c>
      <c r="N13" s="43">
        <v>0.57989999999999997</v>
      </c>
      <c r="O13" s="44">
        <v>0.73</v>
      </c>
      <c r="P13" s="45"/>
      <c r="Q13" s="23"/>
    </row>
    <row r="14" spans="1:17" s="24" customFormat="1" ht="16.5" x14ac:dyDescent="0.3">
      <c r="A14" s="36">
        <v>24</v>
      </c>
      <c r="B14" s="37" t="s">
        <v>210</v>
      </c>
      <c r="C14" s="38">
        <v>5</v>
      </c>
      <c r="D14" s="39" t="s">
        <v>219</v>
      </c>
      <c r="E14" s="40"/>
      <c r="F14" s="41"/>
      <c r="G14" s="42">
        <v>0.9</v>
      </c>
      <c r="H14" s="43">
        <v>0.66810000000000003</v>
      </c>
      <c r="I14" s="44">
        <v>0.87970000000000004</v>
      </c>
      <c r="J14" s="44">
        <v>0.9</v>
      </c>
      <c r="K14" s="44">
        <v>0.86029999999999995</v>
      </c>
      <c r="L14" s="43">
        <v>0.27200000000000002</v>
      </c>
      <c r="M14" s="43">
        <v>0.74</v>
      </c>
      <c r="N14" s="43">
        <v>0.48</v>
      </c>
      <c r="O14" s="44">
        <v>0.6</v>
      </c>
      <c r="P14" s="45"/>
      <c r="Q14" s="23"/>
    </row>
    <row r="15" spans="1:17" s="24" customFormat="1" ht="16.5" x14ac:dyDescent="0.3">
      <c r="A15" s="36">
        <v>25</v>
      </c>
      <c r="B15" s="37" t="s">
        <v>210</v>
      </c>
      <c r="C15" s="38">
        <v>5</v>
      </c>
      <c r="D15" s="39" t="s">
        <v>220</v>
      </c>
      <c r="E15" s="40"/>
      <c r="F15" s="41"/>
      <c r="G15" s="42">
        <v>0.75</v>
      </c>
      <c r="H15" s="43">
        <v>0.61599999999999999</v>
      </c>
      <c r="I15" s="44">
        <v>0.90910000000000002</v>
      </c>
      <c r="J15" s="44">
        <v>0.9</v>
      </c>
      <c r="K15" s="44">
        <v>0.80359999999999998</v>
      </c>
      <c r="L15" s="43">
        <v>0.21959999999999999</v>
      </c>
      <c r="M15" s="43">
        <v>0.81</v>
      </c>
      <c r="N15" s="43">
        <v>0.52010000000000001</v>
      </c>
      <c r="O15" s="44">
        <v>0.69</v>
      </c>
      <c r="P15" s="45"/>
      <c r="Q15" s="23"/>
    </row>
    <row r="16" spans="1:17" s="24" customFormat="1" ht="16.5" x14ac:dyDescent="0.3">
      <c r="A16" s="36">
        <v>26</v>
      </c>
      <c r="B16" s="37" t="s">
        <v>210</v>
      </c>
      <c r="C16" s="38">
        <v>5</v>
      </c>
      <c r="D16" s="39" t="s">
        <v>221</v>
      </c>
      <c r="E16" s="40"/>
      <c r="F16" s="41"/>
      <c r="G16" s="42">
        <v>0.9</v>
      </c>
      <c r="H16" s="43">
        <v>0.5897</v>
      </c>
      <c r="I16" s="44">
        <v>0.75</v>
      </c>
      <c r="J16" s="44">
        <v>0.76</v>
      </c>
      <c r="K16" s="44">
        <v>0.75929999999999997</v>
      </c>
      <c r="L16" s="43">
        <v>0.25009999999999999</v>
      </c>
      <c r="M16" s="43">
        <v>0.7</v>
      </c>
      <c r="N16" s="43">
        <v>0.48</v>
      </c>
      <c r="O16" s="44">
        <v>0.64</v>
      </c>
      <c r="P16" s="45"/>
      <c r="Q16" s="23"/>
    </row>
    <row r="17" spans="1:21" s="24" customFormat="1" ht="16.5" x14ac:dyDescent="0.3">
      <c r="A17" s="36">
        <v>27</v>
      </c>
      <c r="B17" s="37" t="s">
        <v>210</v>
      </c>
      <c r="C17" s="38">
        <v>5</v>
      </c>
      <c r="D17" s="39" t="s">
        <v>222</v>
      </c>
      <c r="E17" s="40"/>
      <c r="F17" s="41"/>
      <c r="G17" s="42">
        <v>0.9</v>
      </c>
      <c r="H17" s="43">
        <v>0.76700000000000002</v>
      </c>
      <c r="I17" s="44">
        <v>0.74850000000000005</v>
      </c>
      <c r="J17" s="44">
        <v>0.79</v>
      </c>
      <c r="K17" s="44">
        <v>0.79110000000000003</v>
      </c>
      <c r="L17" s="43">
        <v>0.28960000000000002</v>
      </c>
      <c r="M17" s="43">
        <v>0.7</v>
      </c>
      <c r="N17" s="43">
        <v>0.51019999999999999</v>
      </c>
      <c r="O17" s="44">
        <v>0.6</v>
      </c>
      <c r="P17" s="45"/>
      <c r="Q17" s="23"/>
    </row>
    <row r="18" spans="1:21" s="24" customFormat="1" ht="16.5" x14ac:dyDescent="0.3">
      <c r="A18" s="36">
        <v>28</v>
      </c>
      <c r="B18" s="46" t="s">
        <v>210</v>
      </c>
      <c r="C18" s="38">
        <v>5</v>
      </c>
      <c r="D18" s="47" t="s">
        <v>223</v>
      </c>
      <c r="E18" s="40"/>
      <c r="F18" s="48"/>
      <c r="G18" s="42">
        <v>0.9</v>
      </c>
      <c r="H18" s="43">
        <v>0.67620000000000002</v>
      </c>
      <c r="I18" s="44">
        <v>0.90910000000000002</v>
      </c>
      <c r="J18" s="44">
        <v>0.81</v>
      </c>
      <c r="K18" s="44">
        <v>0.86439999999999995</v>
      </c>
      <c r="L18" s="43">
        <v>0.30990000000000001</v>
      </c>
      <c r="M18" s="43">
        <v>0.85</v>
      </c>
      <c r="N18" s="43">
        <v>0.68979999999999997</v>
      </c>
      <c r="O18" s="44">
        <v>0.6</v>
      </c>
      <c r="P18" s="45"/>
      <c r="Q18" s="23"/>
    </row>
    <row r="19" spans="1:21" ht="16.5" x14ac:dyDescent="0.3">
      <c r="R19" s="24"/>
      <c r="S19" s="24"/>
      <c r="T19" s="24"/>
      <c r="U19" s="24"/>
    </row>
    <row r="20" spans="1:21" ht="16.5" x14ac:dyDescent="0.3">
      <c r="R20" s="24"/>
      <c r="S20" s="24"/>
      <c r="T20" s="24"/>
      <c r="U20" s="24"/>
    </row>
    <row r="21" spans="1:21" ht="16.5" x14ac:dyDescent="0.3">
      <c r="R21" s="24"/>
      <c r="S21" s="24"/>
      <c r="T21" s="24"/>
      <c r="U21" s="24"/>
    </row>
    <row r="22" spans="1:21" ht="16.5" x14ac:dyDescent="0.3">
      <c r="R22" s="24"/>
      <c r="S22" s="24"/>
      <c r="T22" s="24"/>
      <c r="U22" s="24"/>
    </row>
    <row r="23" spans="1:21" ht="16.5" x14ac:dyDescent="0.3">
      <c r="R23" s="24"/>
      <c r="S23" s="24"/>
      <c r="T23" s="24"/>
      <c r="U23" s="24"/>
    </row>
  </sheetData>
  <mergeCells count="4">
    <mergeCell ref="A1:O1"/>
    <mergeCell ref="E2:E4"/>
    <mergeCell ref="F2:F4"/>
    <mergeCell ref="G2:O2"/>
  </mergeCells>
  <conditionalFormatting sqref="O4 I4">
    <cfRule type="cellIs" dxfId="8" priority="8" stopIfTrue="1" operator="lessThan">
      <formula>0.5</formula>
    </cfRule>
  </conditionalFormatting>
  <conditionalFormatting sqref="H4">
    <cfRule type="cellIs" dxfId="7" priority="7" stopIfTrue="1" operator="lessThan">
      <formula>0.25</formula>
    </cfRule>
  </conditionalFormatting>
  <conditionalFormatting sqref="J4">
    <cfRule type="cellIs" dxfId="6" priority="6" stopIfTrue="1" operator="lessThan">
      <formula>0.85</formula>
    </cfRule>
  </conditionalFormatting>
  <conditionalFormatting sqref="L4">
    <cfRule type="cellIs" dxfId="5" priority="5" stopIfTrue="1" operator="lessThan">
      <formula>0.19</formula>
    </cfRule>
  </conditionalFormatting>
  <conditionalFormatting sqref="N4">
    <cfRule type="cellIs" dxfId="4" priority="4" stopIfTrue="1" operator="lessThan">
      <formula>0.9</formula>
    </cfRule>
  </conditionalFormatting>
  <conditionalFormatting sqref="G4">
    <cfRule type="cellIs" dxfId="3" priority="3" stopIfTrue="1" operator="lessThan">
      <formula>0.25</formula>
    </cfRule>
  </conditionalFormatting>
  <conditionalFormatting sqref="K4">
    <cfRule type="cellIs" dxfId="2" priority="2" stopIfTrue="1" operator="lessThan">
      <formula>0.19</formula>
    </cfRule>
  </conditionalFormatting>
  <conditionalFormatting sqref="M4">
    <cfRule type="cellIs" dxfId="1" priority="1" stopIfTrue="1" operator="lessThan">
      <formula>0.65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Datos</vt:lpstr>
      <vt:lpstr>Resumen</vt:lpstr>
      <vt:lpstr>Meta 01</vt:lpstr>
      <vt:lpstr>Meta 02</vt:lpstr>
      <vt:lpstr>Meta 3A</vt:lpstr>
      <vt:lpstr>Meta 3B</vt:lpstr>
      <vt:lpstr>Meta 3C</vt:lpstr>
      <vt:lpstr>Meta 4A</vt:lpstr>
      <vt:lpstr>Meta 4B</vt:lpstr>
      <vt:lpstr>Meta 05</vt:lpstr>
      <vt:lpstr>Meta 06</vt:lpstr>
      <vt:lpstr>Metas Muni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alfaro</dc:creator>
  <cp:lastModifiedBy>macarena alfaro</cp:lastModifiedBy>
  <dcterms:created xsi:type="dcterms:W3CDTF">2018-09-06T15:45:30Z</dcterms:created>
  <dcterms:modified xsi:type="dcterms:W3CDTF">2019-02-12T12:17:19Z</dcterms:modified>
</cp:coreProperties>
</file>